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365" activeTab="1"/>
  </bookViews>
  <sheets>
    <sheet name="PL01. TH" sheetId="6" r:id="rId1"/>
    <sheet name="PL02 nguon CD NSDP" sheetId="1" r:id="rId2"/>
    <sheet name="PL 3 phan cap" sheetId="4" r:id="rId3"/>
    <sheet name="PL 04 Nguon thu de lai dau tu" sheetId="5" r:id="rId4"/>
  </sheets>
  <externalReferences>
    <externalReference r:id="rId5"/>
    <externalReference r:id="rId6"/>
  </externalReferences>
  <definedNames>
    <definedName name="_________B1" hidden="1">{"'Sheet1'!$L$16"}</definedName>
    <definedName name="_________Pl2" hidden="1">{"'Sheet1'!$L$16"}</definedName>
    <definedName name="________NSO2" hidden="1">{"'Sheet1'!$L$16"}</definedName>
    <definedName name="_______a1" hidden="1">{"'Sheet1'!$L$16"}</definedName>
    <definedName name="_______B1" hidden="1">{"'Sheet1'!$L$16"}</definedName>
    <definedName name="_______ban2" hidden="1">{"'Sheet1'!$L$16"}</definedName>
    <definedName name="_______h1" hidden="1">{"'Sheet1'!$L$16"}</definedName>
    <definedName name="_______hu1" hidden="1">{"'Sheet1'!$L$16"}</definedName>
    <definedName name="_______hu2" hidden="1">{"'Sheet1'!$L$16"}</definedName>
    <definedName name="_______hu5" hidden="1">{"'Sheet1'!$L$16"}</definedName>
    <definedName name="_______hu6" hidden="1">{"'Sheet1'!$L$16"}</definedName>
    <definedName name="_______M36" hidden="1">{"'Sheet1'!$L$16"}</definedName>
    <definedName name="_______NSO2" hidden="1">{"'Sheet1'!$L$16"}</definedName>
    <definedName name="_______PA3" hidden="1">{"'Sheet1'!$L$16"}</definedName>
    <definedName name="_______Pl2" hidden="1">{"'Sheet1'!$L$16"}</definedName>
    <definedName name="_______Q3" hidden="1">{"'Sheet1'!$L$16"}</definedName>
    <definedName name="_______Tru21" hidden="1">{"'Sheet1'!$L$16"}</definedName>
    <definedName name="______a1" hidden="1">{"'Sheet1'!$L$16"}</definedName>
    <definedName name="______B1" hidden="1">{"'Sheet1'!$L$16"}</definedName>
    <definedName name="______ban2" hidden="1">{"'Sheet1'!$L$16"}</definedName>
    <definedName name="______h1" hidden="1">{"'Sheet1'!$L$16"}</definedName>
    <definedName name="______hu1" hidden="1">{"'Sheet1'!$L$16"}</definedName>
    <definedName name="______hu2" hidden="1">{"'Sheet1'!$L$16"}</definedName>
    <definedName name="______hu5" hidden="1">{"'Sheet1'!$L$16"}</definedName>
    <definedName name="______hu6" hidden="1">{"'Sheet1'!$L$16"}</definedName>
    <definedName name="______M36" hidden="1">{"'Sheet1'!$L$16"}</definedName>
    <definedName name="______NSO2" hidden="1">{"'Sheet1'!$L$16"}</definedName>
    <definedName name="______PA3" hidden="1">{"'Sheet1'!$L$16"}</definedName>
    <definedName name="______Pl2" hidden="1">{"'Sheet1'!$L$16"}</definedName>
    <definedName name="______Tru21" hidden="1">{"'Sheet1'!$L$16"}</definedName>
    <definedName name="_____a1" hidden="1">{"'Sheet1'!$L$16"}</definedName>
    <definedName name="_____B1" hidden="1">{"'Sheet1'!$L$16"}</definedName>
    <definedName name="_____ban2" hidden="1">{"'Sheet1'!$L$16"}</definedName>
    <definedName name="_____h1" hidden="1">{"'Sheet1'!$L$16"}</definedName>
    <definedName name="_____hu1" hidden="1">{"'Sheet1'!$L$16"}</definedName>
    <definedName name="_____hu2" hidden="1">{"'Sheet1'!$L$16"}</definedName>
    <definedName name="_____hu5" hidden="1">{"'Sheet1'!$L$16"}</definedName>
    <definedName name="_____hu6" hidden="1">{"'Sheet1'!$L$16"}</definedName>
    <definedName name="_____M36" hidden="1">{"'Sheet1'!$L$16"}</definedName>
    <definedName name="_____NSO2" hidden="1">{"'Sheet1'!$L$16"}</definedName>
    <definedName name="_____PA3" hidden="1">{"'Sheet1'!$L$16"}</definedName>
    <definedName name="_____Pl2" hidden="1">{"'Sheet1'!$L$16"}</definedName>
    <definedName name="_____Q3" hidden="1">{"'Sheet1'!$L$16"}</definedName>
    <definedName name="_____Tru21" hidden="1">{"'Sheet1'!$L$16"}</definedName>
    <definedName name="____a1" hidden="1">{"'Sheet1'!$L$16"}</definedName>
    <definedName name="____B1" hidden="1">{"'Sheet1'!$L$16"}</definedName>
    <definedName name="____ban2" hidden="1">{"'Sheet1'!$L$16"}</definedName>
    <definedName name="____h1" hidden="1">{"'Sheet1'!$L$16"}</definedName>
    <definedName name="____hu1" hidden="1">{"'Sheet1'!$L$16"}</definedName>
    <definedName name="____hu2" hidden="1">{"'Sheet1'!$L$16"}</definedName>
    <definedName name="____hu5" hidden="1">{"'Sheet1'!$L$16"}</definedName>
    <definedName name="____hu6" hidden="1">{"'Sheet1'!$L$16"}</definedName>
    <definedName name="____M36" hidden="1">{"'Sheet1'!$L$16"}</definedName>
    <definedName name="____NSO2" hidden="1">{"'Sheet1'!$L$16"}</definedName>
    <definedName name="____PA3" hidden="1">{"'Sheet1'!$L$16"}</definedName>
    <definedName name="____Pl2" hidden="1">{"'Sheet1'!$L$16"}</definedName>
    <definedName name="____Q3" hidden="1">{"'Sheet1'!$L$16"}</definedName>
    <definedName name="____Tru21" hidden="1">{"'Sheet1'!$L$16"}</definedName>
    <definedName name="___a1" hidden="1">{"'Sheet1'!$L$16"}</definedName>
    <definedName name="___B1" hidden="1">{"'Sheet1'!$L$16"}</definedName>
    <definedName name="___ban2" hidden="1">{"'Sheet1'!$L$16"}</definedName>
    <definedName name="___h1" hidden="1">{"'Sheet1'!$L$16"}</definedName>
    <definedName name="___hu1" hidden="1">{"'Sheet1'!$L$16"}</definedName>
    <definedName name="___hu2" hidden="1">{"'Sheet1'!$L$16"}</definedName>
    <definedName name="___hu5" hidden="1">{"'Sheet1'!$L$16"}</definedName>
    <definedName name="___hu6" hidden="1">{"'Sheet1'!$L$16"}</definedName>
    <definedName name="___M36" hidden="1">{"'Sheet1'!$L$16"}</definedName>
    <definedName name="___NSO2" hidden="1">{"'Sheet1'!$L$16"}</definedName>
    <definedName name="___PA3" hidden="1">{"'Sheet1'!$L$16"}</definedName>
    <definedName name="___Pl2" hidden="1">{"'Sheet1'!$L$16"}</definedName>
    <definedName name="___PL3" hidden="1">#N/A</definedName>
    <definedName name="___Q3" hidden="1">{"'Sheet1'!$L$16"}</definedName>
    <definedName name="___Tru21" hidden="1">{"'Sheet1'!$L$16"}</definedName>
    <definedName name="__a1" hidden="1">{"'Sheet1'!$L$16"}</definedName>
    <definedName name="__a129"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hidden="1">{"'Sheet1'!$L$16"}</definedName>
    <definedName name="__ban2" hidden="1">{"'Sheet1'!$L$16"}</definedName>
    <definedName name="__h1" hidden="1">{"'Sheet1'!$L$16"}</definedName>
    <definedName name="__hu1" hidden="1">{"'Sheet1'!$L$16"}</definedName>
    <definedName name="__hu2" hidden="1">{"'Sheet1'!$L$16"}</definedName>
    <definedName name="__hu5" hidden="1">{"'Sheet1'!$L$16"}</definedName>
    <definedName name="__hu6" hidden="1">{"'Sheet1'!$L$16"}</definedName>
    <definedName name="__IntlFixup" hidden="1">TRUE</definedName>
    <definedName name="__M36" hidden="1">{"'Sheet1'!$L$16"}</definedName>
    <definedName name="__NSO2" hidden="1">{"'Sheet1'!$L$16"}</definedName>
    <definedName name="__PA3" hidden="1">{"'Sheet1'!$L$16"}</definedName>
    <definedName name="__Pl2" hidden="1">{"'Sheet1'!$L$16"}</definedName>
    <definedName name="__Q3" hidden="1">{"'Sheet1'!$L$16"}</definedName>
    <definedName name="__Tru21" hidden="1">{"'Sheet1'!$L$16"}</definedName>
    <definedName name="_a1" hidden="1">{"'Sheet1'!$L$16"}</definedName>
    <definedName name="_a129"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4" hidden="1">{"'Sheet1'!$L$16"}</definedName>
    <definedName name="_B1" hidden="1">{"'Sheet1'!$L$16"}</definedName>
    <definedName name="_ban2" hidden="1">{"'Sheet1'!$L$16"}</definedName>
    <definedName name="_Fill" hidden="1">#REF!</definedName>
    <definedName name="_xlnm._FilterDatabase" localSheetId="1" hidden="1">'PL02 nguon CD NSDP'!$A$11:$CH$478</definedName>
    <definedName name="_xlnm._FilterDatabase" hidden="1">#REF!</definedName>
    <definedName name="_Goi8" hidden="1">{"'Sheet1'!$L$16"}</definedName>
    <definedName name="_h1" hidden="1">{"'Sheet1'!$L$16"}</definedName>
    <definedName name="_hu1" hidden="1">{"'Sheet1'!$L$16"}</definedName>
    <definedName name="_hu2" hidden="1">{"'Sheet1'!$L$16"}</definedName>
    <definedName name="_hu5" hidden="1">{"'Sheet1'!$L$16"}</definedName>
    <definedName name="_hu6" hidden="1">{"'Sheet1'!$L$16"}</definedName>
    <definedName name="_Key1" hidden="1">#REF!</definedName>
    <definedName name="_Key2" hidden="1">#REF!</definedName>
    <definedName name="_L123" hidden="1">{"'Sheet1'!$L$16"}</definedName>
    <definedName name="_L1234" hidden="1">{"'Sheet1'!$L$16"}</definedName>
    <definedName name="_Lan1" hidden="1">{"'Sheet1'!$L$16"}</definedName>
    <definedName name="_LAN3" hidden="1">{"'Sheet1'!$L$16"}</definedName>
    <definedName name="_M36" hidden="1">{"'Sheet1'!$L$16"}</definedName>
    <definedName name="_NSO2" hidden="1">{"'Sheet1'!$L$16"}</definedName>
    <definedName name="_Order1" hidden="1">255</definedName>
    <definedName name="_Order2" hidden="1">255</definedName>
    <definedName name="_PA3" hidden="1">{"'Sheet1'!$L$16"}</definedName>
    <definedName name="_Parse_Out" hidden="1">[1]Quantity!#REF!</definedName>
    <definedName name="_Pl2" hidden="1">{"'Sheet1'!$L$16"}</definedName>
    <definedName name="_PL3" hidden="1">#REF!</definedName>
    <definedName name="_Q3" hidden="1">{"'Sheet1'!$L$16"}</definedName>
    <definedName name="_QLO7" hidden="1">#N/A</definedName>
    <definedName name="_Sort" hidden="1">#REF!</definedName>
    <definedName name="_Sortmoi" hidden="1">#N/A</definedName>
    <definedName name="_TM2" hidden="1">{"'Sheet1'!$L$16"}</definedName>
    <definedName name="_Tru21" hidden="1">{"'Sheet1'!$L$16"}</definedName>
    <definedName name="_tt3" hidden="1">{"'Sheet1'!$L$16"}</definedName>
    <definedName name="_vl2" hidden="1">{"'Sheet1'!$L$16"}</definedName>
    <definedName name="a" hidden="1">{"'Sheet1'!$L$16"}</definedName>
    <definedName name="a1moi" hidden="1">{"'Sheet1'!$L$16"}</definedName>
    <definedName name="ABC" hidden="1">#REF!</definedName>
    <definedName name="AccessDatabase" hidden="1">"C:\My Documents\LeBinh\Xls\VP Cong ty\FORM.mdb"</definedName>
    <definedName name="anscount" hidden="1">1</definedName>
    <definedName name="ATGT" hidden="1">{"'Sheet1'!$L$16"}</definedName>
    <definedName name="Bgiang" hidden="1">{"'Sheet1'!$L$16"}</definedName>
    <definedName name="BMS" hidden="1">{"'Sheet1'!$L$16"}</definedName>
    <definedName name="chitietbgiang2" hidden="1">{"'Sheet1'!$L$16"}</definedName>
    <definedName name="chl" hidden="1">{"'Sheet1'!$L$16"}</definedName>
    <definedName name="CoCauN" hidden="1">{"'Sheet1'!$L$16"}</definedName>
    <definedName name="Code" hidden="1">#REF!</definedName>
    <definedName name="CP" hidden="1">#REF!</definedName>
    <definedName name="ctbbt" hidden="1">{"'Sheet1'!$L$16"}</definedName>
    <definedName name="CTCT1" hidden="1">{"'Sheet1'!$L$16"}</definedName>
    <definedName name="d" hidden="1">{"'Sheet1'!$L$16"}</definedName>
    <definedName name="data1" hidden="1">#REF!</definedName>
    <definedName name="data2" hidden="1">#REF!</definedName>
    <definedName name="data3" hidden="1">#REF!</definedName>
    <definedName name="dđ" hidden="1">{"'Sheet1'!$L$16"}</definedName>
    <definedName name="ddddd" hidden="1">{"'Sheet1'!$L$16"}</definedName>
    <definedName name="DFSDF" hidden="1">{"'Sheet1'!$L$16"}</definedName>
    <definedName name="dgj" hidden="1">{#N/A,#N/A,FALSE,"BN"}</definedName>
    <definedName name="dien" hidden="1">{"'Sheet1'!$L$16"}</definedName>
    <definedName name="Discount" hidden="1">#REF!</definedName>
    <definedName name="display_area_2" hidden="1">#REF!</definedName>
    <definedName name="drf" hidden="1">#REF!</definedName>
    <definedName name="ds" hidden="1">{#N/A,#N/A,FALSE,"Chi tiÆt"}</definedName>
    <definedName name="dsh" hidden="1">#REF!</definedName>
    <definedName name="Duongnaco" hidden="1">{"'Sheet1'!$L$16"}</definedName>
    <definedName name="DWPRICE" hidden="1">[2]Quantity!#REF!</definedName>
    <definedName name="E" hidden="1">{#N/A,#N/A,FALSE,"BN (2)"}</definedName>
    <definedName name="f" hidden="1">{"'Sheet1'!$L$16"}</definedName>
    <definedName name="fasf" hidden="1">{"'Sheet1'!$L$16"}</definedName>
    <definedName name="FCode" hidden="1">#REF!</definedName>
    <definedName name="fff" hidden="1">{"'Sheet1'!$L$16"}</definedName>
    <definedName name="fsdfdsf" hidden="1">{"'Sheet1'!$L$16"}</definedName>
    <definedName name="g" hidden="1">{"'Sheet1'!$L$16"}</definedName>
    <definedName name="gdgd" hidden="1">#N/A</definedName>
    <definedName name="gf" hidden="1">{"'Sheet1'!$L$16"}</definedName>
    <definedName name="gfdgdfgd" hidden="1">#N/A</definedName>
    <definedName name="gff" hidden="1">{"'Sheet1'!$L$16"}</definedName>
    <definedName name="ggdgd" hidden="1">#N/A</definedName>
    <definedName name="ggsdg" hidden="1">#N/A</definedName>
    <definedName name="ggsf" hidden="1">#N/A</definedName>
    <definedName name="gh" hidden="1">{"'Sheet1'!$L$16"}</definedName>
    <definedName name="gsgsg" hidden="1">#N/A</definedName>
    <definedName name="gsgsgs" hidden="1">#N/A</definedName>
    <definedName name="h" hidden="1">{"'Sheet1'!$L$16"}</definedName>
    <definedName name="hanh" hidden="1">{"'Sheet1'!$L$16"}</definedName>
    <definedName name="HiddenRows" hidden="1">#REF!</definedName>
    <definedName name="hrr" hidden="1">{"'Sheet1'!$L$16"}</definedName>
    <definedName name="htlm" hidden="1">{"'Sheet1'!$L$16"}</definedName>
    <definedName name="HTML_CodePage" hidden="1">950</definedName>
    <definedName name="HTML_Control" hidden="1">{"'Sheet1'!$L$16"}</definedName>
    <definedName name="HTML_Controlmoi"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PathFilemoi" hidden="1">"C:\2689\Q\國內\00q3961台化龍德PTA3建造\MyHTML.htm"</definedName>
    <definedName name="HTML_Title" hidden="1">"00Q3961-SUM"</definedName>
    <definedName name="hu" hidden="1">{"'Sheet1'!$L$16"}</definedName>
    <definedName name="HUU" hidden="1">{"'Sheet1'!$L$16"}</definedName>
    <definedName name="huy" hidden="1">{"'Sheet1'!$L$16"}</definedName>
    <definedName name="huymoi" hidden="1">{"'Sheet1'!$L$16"}</definedName>
    <definedName name="j" hidden="1">{"'Sheet1'!$L$16"}</definedName>
    <definedName name="jkjk" hidden="1">{"'Sheet1'!$L$16"}</definedName>
    <definedName name="k" hidden="1">{"'Sheet1'!$L$16"}</definedName>
    <definedName name="khongtruotgia" hidden="1">{"'Sheet1'!$L$16"}</definedName>
    <definedName name="kjy" hidden="1">{"'Sheet1'!$L$16"}</definedName>
    <definedName name="ksbn" hidden="1">{"'Sheet1'!$L$16"}</definedName>
    <definedName name="kshn" hidden="1">{"'Sheet1'!$L$16"}</definedName>
    <definedName name="ksls" hidden="1">{"'Sheet1'!$L$16"}</definedName>
    <definedName name="l" hidden="1">{"'Sheet1'!$L$16"}</definedName>
    <definedName name="lam" hidden="1">{"'Sheet1'!$L$16"}</definedName>
    <definedName name="lan" hidden="1">{#N/A,#N/A,TRUE,"BT M200 da 10x20"}</definedName>
    <definedName name="langson" hidden="1">{"'Sheet1'!$L$16"}</definedName>
    <definedName name="linh" hidden="1">{"'Sheet1'!$L$16"}</definedName>
    <definedName name="lk" hidden="1">#REF!</definedName>
    <definedName name="lồn" hidden="1">{"'Sheet1'!$L$16"}</definedName>
    <definedName name="m" hidden="1">{"'Sheet1'!$L$16"}</definedName>
    <definedName name="mo" hidden="1">{"'Sheet1'!$L$16"}</definedName>
    <definedName name="moi" hidden="1">{"'Sheet1'!$L$16"}</definedName>
    <definedName name="mvac" hidden="1">{"'Sheet1'!$L$16"}</definedName>
    <definedName name="n" hidden="1">{"'Sheet1'!$L$16"}</definedName>
    <definedName name="new" hidden="1">{"'Sheet1'!$L$16"}</definedName>
    <definedName name="ngu" hidden="1">{"'Sheet1'!$L$16"}</definedName>
    <definedName name="NSTW" hidden="1">#REF!</definedName>
    <definedName name="NUOCHKHOAN" hidden="1">{"'Sheet1'!$L$16"}</definedName>
    <definedName name="NUOCHKHOANMOI" hidden="1">{"'Sheet1'!$L$16"}</definedName>
    <definedName name="o" hidden="1">{"'Sheet1'!$L$16"}</definedName>
    <definedName name="OrderTable" hidden="1">#REF!</definedName>
    <definedName name="PAIII_" hidden="1">{"'Sheet1'!$L$16"}</definedName>
    <definedName name="PMS" hidden="1">{"'Sheet1'!$L$16"}</definedName>
    <definedName name="_xlnm.Print_Area" localSheetId="3">'PL 04 Nguon thu de lai dau tu'!$A$1:$AR$32</definedName>
    <definedName name="_xlnm.Print_Area" localSheetId="2">'PL 3 phan cap'!$A$1:$T$22</definedName>
    <definedName name="_xlnm.Print_Area" localSheetId="0">'PL01. TH'!$A$1:$M$24</definedName>
    <definedName name="_xlnm.Print_Area" localSheetId="1">'PL02 nguon CD NSDP'!$A$1:$BX$479</definedName>
    <definedName name="_xlnm.Print_Titles" localSheetId="3">'PL 04 Nguon thu de lai dau tu'!$5:$8</definedName>
    <definedName name="_xlnm.Print_Titles" localSheetId="2">'PL 3 phan cap'!$5:$8</definedName>
    <definedName name="_xlnm.Print_Titles" localSheetId="0">'PL01. TH'!$5:$7</definedName>
    <definedName name="_xlnm.Print_Titles" localSheetId="1">'PL02 nguon CD NSDP'!$5:$10</definedName>
    <definedName name="ProdForm" hidden="1">#REF!</definedName>
    <definedName name="Product" hidden="1">#REF!</definedName>
    <definedName name="RCArea" hidden="1">#REF!</definedName>
    <definedName name="Result21" hidden="1">{"'Sheet1'!$L$16"}</definedName>
    <definedName name="rtr" hidden="1">{"'Sheet1'!$L$16"}</definedName>
    <definedName name="sas" hidden="1">{"'Sheet1'!$L$16"}</definedName>
    <definedName name="sdf" hidden="1">{"'Sheet1'!$L$16"}</definedName>
    <definedName name="sencount" hidden="1">2</definedName>
    <definedName name="sgsgdd" hidden="1">#N/A</definedName>
    <definedName name="sgsgsgs" hidden="1">#N/A</definedName>
    <definedName name="SpecialPrice" hidden="1">#REF!</definedName>
    <definedName name="SS" hidden="1">{"'Sheet1'!$L$16"}</definedName>
    <definedName name="t" hidden="1">{"'Sheet1'!$L$16"}</definedName>
    <definedName name="tbl_ProdInfo" hidden="1">#REF!</definedName>
    <definedName name="tha" hidden="1">{"'Sheet1'!$L$16"}</definedName>
    <definedName name="thang10" hidden="1">{"'Sheet1'!$L$16"}</definedName>
    <definedName name="THKP7YT" hidden="1">{"'Sheet1'!$L$16"}</definedName>
    <definedName name="thu" hidden="1">{"'Sheet1'!$L$16"}</definedName>
    <definedName name="thuy" hidden="1">{"'Sheet1'!$L$16"}</definedName>
    <definedName name="thvlmoi" hidden="1">{"'Sheet1'!$L$16"}</definedName>
    <definedName name="thvlmoimoi" hidden="1">{"'Sheet1'!$L$16"}</definedName>
    <definedName name="TPCP" hidden="1">#REF!</definedName>
    <definedName name="ttttt" hidden="1">{"'Sheet1'!$L$16"}</definedName>
    <definedName name="TTTTTTTTT" hidden="1">{"'Sheet1'!$L$16"}</definedName>
    <definedName name="ttttttttttt" hidden="1">{"'Sheet1'!$L$16"}</definedName>
    <definedName name="tttttttttttt" hidden="1">{"'Sheet1'!$L$16"}</definedName>
    <definedName name="tuyennhanh" hidden="1">{"'Sheet1'!$L$16"}</definedName>
    <definedName name="u" hidden="1">{"'Sheet1'!$L$16"}</definedName>
    <definedName name="ư" hidden="1">{"'Sheet1'!$L$16"}</definedName>
    <definedName name="ươpkhgbvcxz" hidden="1">{"'Sheet1'!$L$16"}</definedName>
    <definedName name="v" hidden="1">{"'Sheet1'!$L$16"}</definedName>
    <definedName name="VATM" hidden="1">{"'Sheet1'!$L$16"}</definedName>
    <definedName name="vcoto" hidden="1">{"'Sheet1'!$L$16"}</definedName>
    <definedName name="Viet" hidden="1">{"'Sheet1'!$L$16"}</definedName>
    <definedName name="wrn.aaa." hidden="1">{#N/A,#N/A,FALSE,"Sheet1";#N/A,#N/A,FALSE,"Sheet1";#N/A,#N/A,FALSE,"Sheet1"}</definedName>
    <definedName name="wrn.Bang._.ke._.nhan._.hang." hidden="1">{#N/A,#N/A,FALSE,"Ke khai NH"}</definedName>
    <definedName name="wrn.Che._.do._.duoc._.huong." hidden="1">{#N/A,#N/A,FALSE,"BN (2)"}</definedName>
    <definedName name="wrn.chi._.tiÆt." hidden="1">{#N/A,#N/A,FALSE,"Chi tiÆt"}</definedName>
    <definedName name="wrn.cong." hidden="1">{#N/A,#N/A,FALSE,"Sheet1"}</definedName>
    <definedName name="wrn.Giáy._.bao._.no." hidden="1">{#N/A,#N/A,FALSE,"BN"}</definedName>
    <definedName name="wrn.Report." hidden="1">{"Offgrid",#N/A,FALSE,"OFFGRID";"Region",#N/A,FALSE,"REGION";"Offgrid -2",#N/A,FALSE,"OFFGRID";"WTP",#N/A,FALSE,"WTP";"WTP -2",#N/A,FALSE,"WTP";"Project",#N/A,FALSE,"PROJECT";"Summary -2",#N/A,FALSE,"SUMMARY"}</definedName>
    <definedName name="wrn.vd." hidden="1">{#N/A,#N/A,TRUE,"BT M200 da 10x20"}</definedName>
    <definedName name="wrnf.report" hidden="1">{"Offgrid",#N/A,FALSE,"OFFGRID";"Region",#N/A,FALSE,"REGION";"Offgrid -2",#N/A,FALSE,"OFFGRID";"WTP",#N/A,FALSE,"WTP";"WTP -2",#N/A,FALSE,"WTP";"Project",#N/A,FALSE,"PROJECT";"Summary -2",#N/A,FALSE,"SUMMARY"}</definedName>
    <definedName name="xls" hidden="1">{"'Sheet1'!$L$16"}</definedName>
    <definedName name="xlttbninh" hidden="1">{"'Sheet1'!$L$16"}</definedName>
    <definedName name="z" hidden="1">{"'Sheet1'!$L$16"}</definedName>
  </definedNames>
  <calcPr calcId="145621"/>
</workbook>
</file>

<file path=xl/calcChain.xml><?xml version="1.0" encoding="utf-8"?>
<calcChain xmlns="http://schemas.openxmlformats.org/spreadsheetml/2006/main">
  <c r="BR326" i="1" l="1"/>
  <c r="BS326" i="1"/>
  <c r="BR152" i="1" l="1"/>
  <c r="BR149" i="1"/>
  <c r="BR148" i="1"/>
  <c r="BR151" i="1"/>
  <c r="BR153" i="1"/>
  <c r="BR150" i="1"/>
  <c r="BR154" i="1" l="1"/>
  <c r="BR156" i="1"/>
  <c r="J266" i="1" l="1"/>
  <c r="J158" i="1"/>
  <c r="BR478" i="1" l="1"/>
  <c r="BS478" i="1"/>
  <c r="BW478" i="1" s="1"/>
  <c r="BS301" i="1" l="1"/>
  <c r="BW440" i="1"/>
  <c r="CF440" i="1" s="1"/>
  <c r="BV440" i="1"/>
  <c r="BK440" i="1"/>
  <c r="BJ440" i="1"/>
  <c r="BC440" i="1"/>
  <c r="BG440" i="1" s="1"/>
  <c r="BB440" i="1"/>
  <c r="BF440" i="1" s="1"/>
  <c r="AM440" i="1"/>
  <c r="AL440" i="1"/>
  <c r="Y440" i="1"/>
  <c r="BQ440" i="1" s="1"/>
  <c r="X440" i="1"/>
  <c r="BP440" i="1" s="1"/>
  <c r="W440" i="1"/>
  <c r="BO440" i="1" s="1"/>
  <c r="V440" i="1"/>
  <c r="BN440" i="1" s="1"/>
  <c r="BW320" i="1" l="1"/>
  <c r="CF320" i="1" s="1"/>
  <c r="BV320" i="1"/>
  <c r="BQ320" i="1"/>
  <c r="BP320" i="1"/>
  <c r="BO320" i="1"/>
  <c r="BN320" i="1"/>
  <c r="BW319" i="1"/>
  <c r="CF319" i="1" s="1"/>
  <c r="BV319" i="1"/>
  <c r="BK319" i="1"/>
  <c r="BC319" i="1"/>
  <c r="BG319" i="1" s="1"/>
  <c r="BB319" i="1"/>
  <c r="BF319" i="1" s="1"/>
  <c r="AX319" i="1"/>
  <c r="BJ319" i="1" s="1"/>
  <c r="AM319" i="1"/>
  <c r="AL319" i="1"/>
  <c r="Y319" i="1"/>
  <c r="BQ319" i="1" s="1"/>
  <c r="X319" i="1"/>
  <c r="BP319" i="1" s="1"/>
  <c r="W319" i="1"/>
  <c r="BO319" i="1" s="1"/>
  <c r="V319" i="1"/>
  <c r="BN319" i="1" s="1"/>
  <c r="BV442" i="1" l="1"/>
  <c r="BW442" i="1"/>
  <c r="CF442" i="1" s="1"/>
  <c r="J442" i="1"/>
  <c r="BR280" i="1" l="1"/>
  <c r="BS280" i="1"/>
  <c r="BS148" i="1" l="1"/>
  <c r="G11" i="6"/>
  <c r="BR354" i="1"/>
  <c r="BS354" i="1"/>
  <c r="O354" i="1"/>
  <c r="N354" i="1"/>
  <c r="J11" i="6"/>
  <c r="BW451" i="1"/>
  <c r="BW450" i="1" s="1"/>
  <c r="BV451" i="1"/>
  <c r="K450" i="1"/>
  <c r="L450" i="1"/>
  <c r="M450" i="1"/>
  <c r="R450" i="1"/>
  <c r="S450" i="1"/>
  <c r="T450" i="1"/>
  <c r="U450" i="1"/>
  <c r="V450" i="1"/>
  <c r="W450" i="1"/>
  <c r="X450" i="1"/>
  <c r="Y450" i="1"/>
  <c r="Z450" i="1"/>
  <c r="AA450" i="1"/>
  <c r="AB450" i="1"/>
  <c r="AC450" i="1"/>
  <c r="AD450" i="1"/>
  <c r="AE450" i="1"/>
  <c r="AF450" i="1"/>
  <c r="AG450" i="1"/>
  <c r="AH450" i="1"/>
  <c r="AI450" i="1"/>
  <c r="AJ450" i="1"/>
  <c r="AK450" i="1"/>
  <c r="AL450" i="1"/>
  <c r="AM450" i="1"/>
  <c r="AN450" i="1"/>
  <c r="AO450" i="1"/>
  <c r="AP450" i="1"/>
  <c r="AQ450" i="1"/>
  <c r="AR450" i="1"/>
  <c r="AS450" i="1"/>
  <c r="AT450" i="1"/>
  <c r="AU450" i="1"/>
  <c r="AV450" i="1"/>
  <c r="AW450" i="1"/>
  <c r="AX450" i="1"/>
  <c r="AY450" i="1"/>
  <c r="AZ450" i="1"/>
  <c r="BA450" i="1"/>
  <c r="BB450" i="1"/>
  <c r="BC450" i="1"/>
  <c r="BD450" i="1"/>
  <c r="BE450" i="1"/>
  <c r="BF450" i="1"/>
  <c r="BG450" i="1"/>
  <c r="BH450" i="1"/>
  <c r="BI450" i="1"/>
  <c r="BJ450" i="1"/>
  <c r="BK450" i="1"/>
  <c r="BL450" i="1"/>
  <c r="BM450" i="1"/>
  <c r="BR450" i="1"/>
  <c r="BS450" i="1"/>
  <c r="BT450" i="1"/>
  <c r="BU450" i="1"/>
  <c r="BV450" i="1"/>
  <c r="J450" i="1"/>
  <c r="BQ451" i="1"/>
  <c r="BQ450" i="1" s="1"/>
  <c r="BP451" i="1"/>
  <c r="BP450" i="1" s="1"/>
  <c r="BO451" i="1"/>
  <c r="BO450" i="1" s="1"/>
  <c r="BN451" i="1"/>
  <c r="BN450" i="1" s="1"/>
  <c r="F23" i="6"/>
  <c r="F22" i="6"/>
  <c r="F21" i="6"/>
  <c r="F20" i="6"/>
  <c r="F19" i="6"/>
  <c r="F18" i="6" s="1"/>
  <c r="H18" i="6"/>
  <c r="G18" i="6"/>
  <c r="F17" i="6"/>
  <c r="H16" i="6"/>
  <c r="G16" i="6"/>
  <c r="F15" i="6"/>
  <c r="F14" i="6" s="1"/>
  <c r="H14" i="6"/>
  <c r="G14" i="6"/>
  <c r="F13" i="6"/>
  <c r="F12" i="6"/>
  <c r="F11" i="6"/>
  <c r="G10" i="6"/>
  <c r="F10" i="6" s="1"/>
  <c r="F9" i="6" s="1"/>
  <c r="H9" i="6"/>
  <c r="H8" i="6" s="1"/>
  <c r="BR294" i="1"/>
  <c r="BS294" i="1"/>
  <c r="BR291" i="1"/>
  <c r="BS291" i="1"/>
  <c r="BR289" i="1"/>
  <c r="BS289" i="1"/>
  <c r="BR288" i="1"/>
  <c r="BS288" i="1"/>
  <c r="BR278" i="1"/>
  <c r="BS278" i="1"/>
  <c r="F16" i="6" l="1"/>
  <c r="F8" i="6" s="1"/>
  <c r="G9" i="6"/>
  <c r="G8" i="6" s="1"/>
  <c r="N14" i="1" l="1"/>
  <c r="O14" i="1"/>
  <c r="P14" i="1"/>
  <c r="Q14" i="1"/>
  <c r="N104" i="1"/>
  <c r="O104" i="1"/>
  <c r="P104" i="1"/>
  <c r="Q104" i="1"/>
  <c r="R104" i="1"/>
  <c r="S104" i="1"/>
  <c r="T104" i="1"/>
  <c r="U104" i="1"/>
  <c r="Z104" i="1"/>
  <c r="AA104" i="1"/>
  <c r="AB104" i="1"/>
  <c r="AC104" i="1"/>
  <c r="AD104" i="1"/>
  <c r="AE104" i="1"/>
  <c r="AF104" i="1"/>
  <c r="AG104" i="1"/>
  <c r="AH104" i="1"/>
  <c r="AI104" i="1"/>
  <c r="AJ104" i="1"/>
  <c r="AK104" i="1"/>
  <c r="AN104" i="1"/>
  <c r="AO104" i="1"/>
  <c r="AP104" i="1"/>
  <c r="AQ104" i="1"/>
  <c r="AR104" i="1"/>
  <c r="AS104" i="1"/>
  <c r="AT104" i="1"/>
  <c r="AU104" i="1"/>
  <c r="AV104" i="1"/>
  <c r="AW104" i="1"/>
  <c r="AX104" i="1"/>
  <c r="AY104" i="1"/>
  <c r="AZ104" i="1"/>
  <c r="BA104" i="1"/>
  <c r="BD104" i="1"/>
  <c r="BE104" i="1"/>
  <c r="BH104" i="1"/>
  <c r="BI104" i="1"/>
  <c r="BL104" i="1"/>
  <c r="BM104" i="1"/>
  <c r="BR104" i="1"/>
  <c r="N107" i="1"/>
  <c r="O107" i="1"/>
  <c r="P107" i="1"/>
  <c r="Q107" i="1"/>
  <c r="R107" i="1"/>
  <c r="S107" i="1"/>
  <c r="T107" i="1"/>
  <c r="U107" i="1"/>
  <c r="Z107" i="1"/>
  <c r="AA107" i="1"/>
  <c r="AC107" i="1"/>
  <c r="AD107" i="1"/>
  <c r="AE107" i="1"/>
  <c r="AF107" i="1"/>
  <c r="AG107" i="1"/>
  <c r="AH107" i="1"/>
  <c r="AI107" i="1"/>
  <c r="AJ107" i="1"/>
  <c r="AK107" i="1"/>
  <c r="AN107" i="1"/>
  <c r="AO107" i="1"/>
  <c r="AP107" i="1"/>
  <c r="AQ107" i="1"/>
  <c r="AR107" i="1"/>
  <c r="AS107" i="1"/>
  <c r="AT107" i="1"/>
  <c r="AU107" i="1"/>
  <c r="AV107" i="1"/>
  <c r="AW107" i="1"/>
  <c r="AY107" i="1"/>
  <c r="AZ107" i="1"/>
  <c r="BA107" i="1"/>
  <c r="BD107" i="1"/>
  <c r="BE107" i="1"/>
  <c r="BH107" i="1"/>
  <c r="BI107" i="1"/>
  <c r="BL107" i="1"/>
  <c r="BM107" i="1"/>
  <c r="BR107" i="1"/>
  <c r="N141" i="1"/>
  <c r="O141" i="1"/>
  <c r="P141" i="1"/>
  <c r="Q141" i="1"/>
  <c r="R141" i="1"/>
  <c r="S141" i="1"/>
  <c r="T141" i="1"/>
  <c r="U141" i="1"/>
  <c r="Z141" i="1"/>
  <c r="AA141" i="1"/>
  <c r="AB141" i="1"/>
  <c r="AC141" i="1"/>
  <c r="AD141" i="1"/>
  <c r="AE141" i="1"/>
  <c r="AF141" i="1"/>
  <c r="AG141" i="1"/>
  <c r="AH141" i="1"/>
  <c r="AI141" i="1"/>
  <c r="AJ141" i="1"/>
  <c r="AK141" i="1"/>
  <c r="AN141" i="1"/>
  <c r="AO141" i="1"/>
  <c r="AP141" i="1"/>
  <c r="AQ141" i="1"/>
  <c r="AR141" i="1"/>
  <c r="AS141" i="1"/>
  <c r="AT141" i="1"/>
  <c r="AU141" i="1"/>
  <c r="AV141" i="1"/>
  <c r="AW141" i="1"/>
  <c r="AY141" i="1"/>
  <c r="AZ141" i="1"/>
  <c r="BA141" i="1"/>
  <c r="BD141" i="1"/>
  <c r="BE141" i="1"/>
  <c r="BH141" i="1"/>
  <c r="BI141" i="1"/>
  <c r="BL141" i="1"/>
  <c r="BM141" i="1"/>
  <c r="BR141" i="1"/>
  <c r="N144" i="1"/>
  <c r="O144" i="1"/>
  <c r="P144" i="1"/>
  <c r="Q144" i="1"/>
  <c r="T144" i="1"/>
  <c r="U144" i="1"/>
  <c r="AB144" i="1"/>
  <c r="AC144" i="1"/>
  <c r="AF144" i="1"/>
  <c r="AG144" i="1"/>
  <c r="AH144" i="1"/>
  <c r="AI144" i="1"/>
  <c r="AJ144" i="1"/>
  <c r="AK144" i="1"/>
  <c r="AN144" i="1"/>
  <c r="AO144" i="1"/>
  <c r="AP144" i="1"/>
  <c r="AQ144" i="1"/>
  <c r="AR144" i="1"/>
  <c r="AS144" i="1"/>
  <c r="AT144" i="1"/>
  <c r="AU144" i="1"/>
  <c r="AV144" i="1"/>
  <c r="AW144" i="1"/>
  <c r="AX144" i="1"/>
  <c r="AY144" i="1"/>
  <c r="AZ144" i="1"/>
  <c r="BA144" i="1"/>
  <c r="BD144" i="1"/>
  <c r="BE144" i="1"/>
  <c r="BH144" i="1"/>
  <c r="BI144" i="1"/>
  <c r="BL144" i="1"/>
  <c r="BM144" i="1"/>
  <c r="N147" i="1"/>
  <c r="O147" i="1"/>
  <c r="P147" i="1"/>
  <c r="Q147" i="1"/>
  <c r="T147" i="1"/>
  <c r="U147" i="1"/>
  <c r="Z147" i="1"/>
  <c r="AA147" i="1"/>
  <c r="AB147" i="1"/>
  <c r="AC147" i="1"/>
  <c r="AD147" i="1"/>
  <c r="AE147" i="1"/>
  <c r="AF147" i="1"/>
  <c r="AG147" i="1"/>
  <c r="AI147" i="1"/>
  <c r="AJ147" i="1"/>
  <c r="AK147" i="1"/>
  <c r="AN147" i="1"/>
  <c r="AO147" i="1"/>
  <c r="AP147" i="1"/>
  <c r="AQ147" i="1"/>
  <c r="AR147" i="1"/>
  <c r="AS147" i="1"/>
  <c r="AU147" i="1"/>
  <c r="AV147" i="1"/>
  <c r="AW147" i="1"/>
  <c r="AZ147" i="1"/>
  <c r="BA147" i="1"/>
  <c r="BD147" i="1"/>
  <c r="BE147" i="1"/>
  <c r="BH147" i="1"/>
  <c r="BI147" i="1"/>
  <c r="BL147" i="1"/>
  <c r="BM147" i="1"/>
  <c r="BR147" i="1"/>
  <c r="N166" i="1"/>
  <c r="O166" i="1"/>
  <c r="P166" i="1"/>
  <c r="Q166" i="1"/>
  <c r="T166" i="1"/>
  <c r="U166" i="1"/>
  <c r="Z166" i="1"/>
  <c r="AA166" i="1"/>
  <c r="AB166" i="1"/>
  <c r="AC166" i="1"/>
  <c r="AD166" i="1"/>
  <c r="AE166" i="1"/>
  <c r="AF166" i="1"/>
  <c r="AG166" i="1"/>
  <c r="AI166" i="1"/>
  <c r="AJ166" i="1"/>
  <c r="AK166" i="1"/>
  <c r="AN166" i="1"/>
  <c r="AO166" i="1"/>
  <c r="AP166" i="1"/>
  <c r="AQ166" i="1"/>
  <c r="AR166" i="1"/>
  <c r="AS166" i="1"/>
  <c r="AT166" i="1"/>
  <c r="AU166" i="1"/>
  <c r="AV166" i="1"/>
  <c r="AW166" i="1"/>
  <c r="AX166" i="1"/>
  <c r="AY166" i="1"/>
  <c r="AZ166" i="1"/>
  <c r="BA166" i="1"/>
  <c r="BD166" i="1"/>
  <c r="BE166" i="1"/>
  <c r="BH166" i="1"/>
  <c r="BI166" i="1"/>
  <c r="BL166" i="1"/>
  <c r="BM166" i="1"/>
  <c r="BR166" i="1"/>
  <c r="BR245" i="1"/>
  <c r="BR244" i="1" s="1"/>
  <c r="N245" i="1"/>
  <c r="N244" i="1" s="1"/>
  <c r="O245" i="1"/>
  <c r="O244" i="1" s="1"/>
  <c r="P245" i="1"/>
  <c r="P244" i="1" s="1"/>
  <c r="Q245" i="1"/>
  <c r="Q244" i="1" s="1"/>
  <c r="R245" i="1"/>
  <c r="R244" i="1" s="1"/>
  <c r="S245" i="1"/>
  <c r="S244" i="1" s="1"/>
  <c r="T245" i="1"/>
  <c r="T244" i="1" s="1"/>
  <c r="U245" i="1"/>
  <c r="U244" i="1" s="1"/>
  <c r="Z245" i="1"/>
  <c r="Z244" i="1" s="1"/>
  <c r="AA245" i="1"/>
  <c r="AA244" i="1" s="1"/>
  <c r="AB245" i="1"/>
  <c r="AB244" i="1" s="1"/>
  <c r="AC245" i="1"/>
  <c r="AC244" i="1" s="1"/>
  <c r="AD245" i="1"/>
  <c r="AD244" i="1" s="1"/>
  <c r="AE245" i="1"/>
  <c r="AE244" i="1" s="1"/>
  <c r="AF245" i="1"/>
  <c r="AF244" i="1" s="1"/>
  <c r="AG245" i="1"/>
  <c r="AG244" i="1" s="1"/>
  <c r="AH245" i="1"/>
  <c r="AH244" i="1" s="1"/>
  <c r="AI245" i="1"/>
  <c r="AI244" i="1" s="1"/>
  <c r="AJ245" i="1"/>
  <c r="AJ244" i="1" s="1"/>
  <c r="AK245" i="1"/>
  <c r="AK244" i="1" s="1"/>
  <c r="AN245" i="1"/>
  <c r="AN244" i="1" s="1"/>
  <c r="AO245" i="1"/>
  <c r="AO244" i="1" s="1"/>
  <c r="AP245" i="1"/>
  <c r="AP244" i="1" s="1"/>
  <c r="AQ245" i="1"/>
  <c r="AQ244" i="1" s="1"/>
  <c r="AR245" i="1"/>
  <c r="AR244" i="1" s="1"/>
  <c r="AS245" i="1"/>
  <c r="AS244" i="1" s="1"/>
  <c r="AT245" i="1"/>
  <c r="AU245" i="1"/>
  <c r="AV245" i="1"/>
  <c r="AV244" i="1" s="1"/>
  <c r="AW245" i="1"/>
  <c r="AW244" i="1" s="1"/>
  <c r="AY245" i="1"/>
  <c r="AY244" i="1" s="1"/>
  <c r="AZ245" i="1"/>
  <c r="AZ244" i="1" s="1"/>
  <c r="BA245" i="1"/>
  <c r="BA244" i="1" s="1"/>
  <c r="BD245" i="1"/>
  <c r="BD244" i="1" s="1"/>
  <c r="BE245" i="1"/>
  <c r="BE244" i="1" s="1"/>
  <c r="BH245" i="1"/>
  <c r="BH244" i="1" s="1"/>
  <c r="BI245" i="1"/>
  <c r="BI244" i="1" s="1"/>
  <c r="BL245" i="1"/>
  <c r="BL244" i="1" s="1"/>
  <c r="BM245" i="1"/>
  <c r="BM244" i="1" s="1"/>
  <c r="N266" i="1"/>
  <c r="O266" i="1"/>
  <c r="P266" i="1"/>
  <c r="Q266" i="1"/>
  <c r="R266" i="1"/>
  <c r="S266" i="1"/>
  <c r="T266" i="1"/>
  <c r="U266" i="1"/>
  <c r="Z266" i="1"/>
  <c r="AA266" i="1"/>
  <c r="AB266" i="1"/>
  <c r="AC266" i="1"/>
  <c r="AD266" i="1"/>
  <c r="AE266" i="1"/>
  <c r="AF266" i="1"/>
  <c r="AG266" i="1"/>
  <c r="AH266" i="1"/>
  <c r="AI266" i="1"/>
  <c r="AJ266" i="1"/>
  <c r="AK266" i="1"/>
  <c r="AN266" i="1"/>
  <c r="AO266" i="1"/>
  <c r="AP266" i="1"/>
  <c r="AQ266" i="1"/>
  <c r="AR266" i="1"/>
  <c r="AS266" i="1"/>
  <c r="AT266" i="1"/>
  <c r="AU266" i="1"/>
  <c r="AV266" i="1"/>
  <c r="AW266" i="1"/>
  <c r="AY266" i="1"/>
  <c r="AZ266" i="1"/>
  <c r="BA266" i="1"/>
  <c r="BD266" i="1"/>
  <c r="BE266" i="1"/>
  <c r="BH266" i="1"/>
  <c r="BI266" i="1"/>
  <c r="BL266" i="1"/>
  <c r="BM266" i="1"/>
  <c r="N321" i="1"/>
  <c r="N265" i="1" s="1"/>
  <c r="O321" i="1"/>
  <c r="P321" i="1"/>
  <c r="Q321" i="1"/>
  <c r="R321" i="1"/>
  <c r="S321" i="1"/>
  <c r="T321" i="1"/>
  <c r="U321" i="1"/>
  <c r="Z321" i="1"/>
  <c r="AA321" i="1"/>
  <c r="AB321" i="1"/>
  <c r="AC321" i="1"/>
  <c r="AD321" i="1"/>
  <c r="AE321" i="1"/>
  <c r="AF321" i="1"/>
  <c r="AG321" i="1"/>
  <c r="AH321" i="1"/>
  <c r="AI321" i="1"/>
  <c r="AJ321" i="1"/>
  <c r="AK321" i="1"/>
  <c r="AN321" i="1"/>
  <c r="AO321" i="1"/>
  <c r="AP321" i="1"/>
  <c r="AQ321" i="1"/>
  <c r="AR321" i="1"/>
  <c r="AS321" i="1"/>
  <c r="AT321" i="1"/>
  <c r="AU321" i="1"/>
  <c r="AV321" i="1"/>
  <c r="AW321" i="1"/>
  <c r="AY321" i="1"/>
  <c r="AZ321" i="1"/>
  <c r="BA321" i="1"/>
  <c r="BD321" i="1"/>
  <c r="BE321" i="1"/>
  <c r="BH321" i="1"/>
  <c r="BI321" i="1"/>
  <c r="BL321" i="1"/>
  <c r="BM321" i="1"/>
  <c r="BR321" i="1"/>
  <c r="N330" i="1"/>
  <c r="O330" i="1"/>
  <c r="P330" i="1"/>
  <c r="Q330" i="1"/>
  <c r="R330" i="1"/>
  <c r="S330" i="1"/>
  <c r="T330" i="1"/>
  <c r="U330" i="1"/>
  <c r="V330" i="1"/>
  <c r="W330" i="1"/>
  <c r="X330" i="1"/>
  <c r="Y330" i="1"/>
  <c r="Z330" i="1"/>
  <c r="AA330" i="1"/>
  <c r="AB330" i="1"/>
  <c r="AC330" i="1"/>
  <c r="AD330" i="1"/>
  <c r="AE330" i="1"/>
  <c r="AF330" i="1"/>
  <c r="AG330" i="1"/>
  <c r="AH330" i="1"/>
  <c r="AI330" i="1"/>
  <c r="AJ330" i="1"/>
  <c r="AK330" i="1"/>
  <c r="AL330" i="1"/>
  <c r="AM330" i="1"/>
  <c r="AN330" i="1"/>
  <c r="AO330" i="1"/>
  <c r="AP330" i="1"/>
  <c r="AQ330" i="1"/>
  <c r="AR330" i="1"/>
  <c r="AS330" i="1"/>
  <c r="AT330" i="1"/>
  <c r="AU330" i="1"/>
  <c r="AV330" i="1"/>
  <c r="AW330" i="1"/>
  <c r="AX330" i="1"/>
  <c r="AY330" i="1"/>
  <c r="AZ330" i="1"/>
  <c r="BA330" i="1"/>
  <c r="BB330" i="1"/>
  <c r="BC330" i="1"/>
  <c r="BD330" i="1"/>
  <c r="BE330" i="1"/>
  <c r="BF330" i="1"/>
  <c r="BG330" i="1"/>
  <c r="BH330" i="1"/>
  <c r="BI330" i="1"/>
  <c r="BJ330" i="1"/>
  <c r="BK330" i="1"/>
  <c r="BL330" i="1"/>
  <c r="BM330" i="1"/>
  <c r="BR330" i="1"/>
  <c r="N334" i="1"/>
  <c r="O334" i="1"/>
  <c r="P334" i="1"/>
  <c r="Q334" i="1"/>
  <c r="R334" i="1"/>
  <c r="S334" i="1"/>
  <c r="T334" i="1"/>
  <c r="U334" i="1"/>
  <c r="Z334" i="1"/>
  <c r="AA334" i="1"/>
  <c r="AB334" i="1"/>
  <c r="AC334" i="1"/>
  <c r="AD334" i="1"/>
  <c r="AE334" i="1"/>
  <c r="AF334" i="1"/>
  <c r="AG334" i="1"/>
  <c r="AH334" i="1"/>
  <c r="AI334" i="1"/>
  <c r="AJ334" i="1"/>
  <c r="AK334" i="1"/>
  <c r="AN334" i="1"/>
  <c r="AO334" i="1"/>
  <c r="AP334" i="1"/>
  <c r="AQ334" i="1"/>
  <c r="AR334" i="1"/>
  <c r="AS334" i="1"/>
  <c r="AV334" i="1"/>
  <c r="AW334" i="1"/>
  <c r="AY334" i="1"/>
  <c r="AZ334" i="1"/>
  <c r="BA334" i="1"/>
  <c r="BD334" i="1"/>
  <c r="BE334" i="1"/>
  <c r="BH334" i="1"/>
  <c r="BI334" i="1"/>
  <c r="BL334" i="1"/>
  <c r="BM334" i="1"/>
  <c r="BR334" i="1"/>
  <c r="N338" i="1"/>
  <c r="O338" i="1"/>
  <c r="P338" i="1"/>
  <c r="Q338" i="1"/>
  <c r="T338" i="1"/>
  <c r="U338" i="1"/>
  <c r="Z338" i="1"/>
  <c r="AA338" i="1"/>
  <c r="AB338" i="1"/>
  <c r="AC338" i="1"/>
  <c r="AD338" i="1"/>
  <c r="AE338" i="1"/>
  <c r="AF338" i="1"/>
  <c r="AG338" i="1"/>
  <c r="AH338" i="1"/>
  <c r="AI338" i="1"/>
  <c r="AJ338" i="1"/>
  <c r="AK338" i="1"/>
  <c r="AN338" i="1"/>
  <c r="AO338" i="1"/>
  <c r="AP338" i="1"/>
  <c r="AQ338" i="1"/>
  <c r="AR338" i="1"/>
  <c r="AS338" i="1"/>
  <c r="AT338" i="1"/>
  <c r="AU338" i="1"/>
  <c r="AV338" i="1"/>
  <c r="AW338" i="1"/>
  <c r="AX338" i="1"/>
  <c r="AY338" i="1"/>
  <c r="AZ338" i="1"/>
  <c r="BA338" i="1"/>
  <c r="BD338" i="1"/>
  <c r="BE338" i="1"/>
  <c r="BH338" i="1"/>
  <c r="BI338" i="1"/>
  <c r="BL338" i="1"/>
  <c r="BM338" i="1"/>
  <c r="BR338" i="1"/>
  <c r="N353" i="1"/>
  <c r="N352" i="1" s="1"/>
  <c r="O353" i="1"/>
  <c r="O352" i="1" s="1"/>
  <c r="P353" i="1"/>
  <c r="P352" i="1" s="1"/>
  <c r="Q353" i="1"/>
  <c r="Q352" i="1" s="1"/>
  <c r="R353" i="1"/>
  <c r="R352" i="1" s="1"/>
  <c r="S353" i="1"/>
  <c r="S352" i="1" s="1"/>
  <c r="T353" i="1"/>
  <c r="T352" i="1" s="1"/>
  <c r="U353" i="1"/>
  <c r="U352" i="1" s="1"/>
  <c r="Z353" i="1"/>
  <c r="Z352" i="1" s="1"/>
  <c r="AA353" i="1"/>
  <c r="AA352" i="1" s="1"/>
  <c r="AB353" i="1"/>
  <c r="AB352" i="1" s="1"/>
  <c r="AC353" i="1"/>
  <c r="AC352" i="1" s="1"/>
  <c r="AD353" i="1"/>
  <c r="AD352" i="1" s="1"/>
  <c r="AE353" i="1"/>
  <c r="AE352" i="1" s="1"/>
  <c r="AF353" i="1"/>
  <c r="AF352" i="1" s="1"/>
  <c r="AG353" i="1"/>
  <c r="AG352" i="1" s="1"/>
  <c r="AH353" i="1"/>
  <c r="AH352" i="1" s="1"/>
  <c r="AI353" i="1"/>
  <c r="AI352" i="1" s="1"/>
  <c r="AJ353" i="1"/>
  <c r="AJ352" i="1" s="1"/>
  <c r="AK353" i="1"/>
  <c r="AK352" i="1" s="1"/>
  <c r="AN353" i="1"/>
  <c r="AN352" i="1" s="1"/>
  <c r="AO353" i="1"/>
  <c r="AO352" i="1" s="1"/>
  <c r="AP353" i="1"/>
  <c r="AP352" i="1" s="1"/>
  <c r="AQ353" i="1"/>
  <c r="AQ352" i="1" s="1"/>
  <c r="AR353" i="1"/>
  <c r="AR352" i="1" s="1"/>
  <c r="AS353" i="1"/>
  <c r="AS352" i="1" s="1"/>
  <c r="AT353" i="1"/>
  <c r="AT352" i="1" s="1"/>
  <c r="AU353" i="1"/>
  <c r="AU352" i="1" s="1"/>
  <c r="AV353" i="1"/>
  <c r="AV352" i="1" s="1"/>
  <c r="AW353" i="1"/>
  <c r="AW352" i="1" s="1"/>
  <c r="AX353" i="1"/>
  <c r="AX352" i="1" s="1"/>
  <c r="AY353" i="1"/>
  <c r="AY352" i="1" s="1"/>
  <c r="AZ353" i="1"/>
  <c r="AZ352" i="1" s="1"/>
  <c r="BA353" i="1"/>
  <c r="BA352" i="1" s="1"/>
  <c r="BD353" i="1"/>
  <c r="BD352" i="1" s="1"/>
  <c r="BE353" i="1"/>
  <c r="BE352" i="1" s="1"/>
  <c r="BH353" i="1"/>
  <c r="BH352" i="1" s="1"/>
  <c r="BI353" i="1"/>
  <c r="BI352" i="1" s="1"/>
  <c r="BL353" i="1"/>
  <c r="BL352" i="1" s="1"/>
  <c r="BM353" i="1"/>
  <c r="BM352" i="1" s="1"/>
  <c r="BR353" i="1"/>
  <c r="BR352" i="1" s="1"/>
  <c r="N356" i="1"/>
  <c r="O356" i="1"/>
  <c r="P356" i="1"/>
  <c r="Q356" i="1"/>
  <c r="R356" i="1"/>
  <c r="S356" i="1"/>
  <c r="T356" i="1"/>
  <c r="U356" i="1"/>
  <c r="Z356" i="1"/>
  <c r="AA356" i="1"/>
  <c r="AB356" i="1"/>
  <c r="AC356" i="1"/>
  <c r="AD356" i="1"/>
  <c r="AE356" i="1"/>
  <c r="AF356" i="1"/>
  <c r="AG356" i="1"/>
  <c r="AH356" i="1"/>
  <c r="AI356" i="1"/>
  <c r="AJ356" i="1"/>
  <c r="AK356" i="1"/>
  <c r="AN356" i="1"/>
  <c r="AO356" i="1"/>
  <c r="AP356" i="1"/>
  <c r="AQ356" i="1"/>
  <c r="AR356" i="1"/>
  <c r="AS356" i="1"/>
  <c r="AT356" i="1"/>
  <c r="AU356" i="1"/>
  <c r="AV356" i="1"/>
  <c r="AW356" i="1"/>
  <c r="AY356" i="1"/>
  <c r="AZ356" i="1"/>
  <c r="BA356" i="1"/>
  <c r="BD356" i="1"/>
  <c r="BE356" i="1"/>
  <c r="BH356" i="1"/>
  <c r="BI356" i="1"/>
  <c r="BL356" i="1"/>
  <c r="BM356" i="1"/>
  <c r="N365" i="1"/>
  <c r="O365" i="1"/>
  <c r="P365" i="1"/>
  <c r="Q365" i="1"/>
  <c r="R365" i="1"/>
  <c r="S365" i="1"/>
  <c r="T365" i="1"/>
  <c r="U365" i="1"/>
  <c r="Z365" i="1"/>
  <c r="AA365" i="1"/>
  <c r="AB365" i="1"/>
  <c r="AC365" i="1"/>
  <c r="AD365" i="1"/>
  <c r="AE365" i="1"/>
  <c r="AF365" i="1"/>
  <c r="AG365" i="1"/>
  <c r="AH365" i="1"/>
  <c r="AI365" i="1"/>
  <c r="AJ365" i="1"/>
  <c r="AK365" i="1"/>
  <c r="AN365" i="1"/>
  <c r="AN355" i="1" s="1"/>
  <c r="AO365" i="1"/>
  <c r="AP365" i="1"/>
  <c r="AQ365" i="1"/>
  <c r="AR365" i="1"/>
  <c r="AS365" i="1"/>
  <c r="AT365" i="1"/>
  <c r="AU365" i="1"/>
  <c r="AV365" i="1"/>
  <c r="AW365" i="1"/>
  <c r="AY365" i="1"/>
  <c r="AZ365" i="1"/>
  <c r="BA365" i="1"/>
  <c r="BD365" i="1"/>
  <c r="BE365" i="1"/>
  <c r="BH365" i="1"/>
  <c r="BI365" i="1"/>
  <c r="BL365" i="1"/>
  <c r="BM365" i="1"/>
  <c r="BR365" i="1"/>
  <c r="N394" i="1"/>
  <c r="N390" i="1" s="1"/>
  <c r="N389" i="1" s="1"/>
  <c r="N387" i="1" s="1"/>
  <c r="N385" i="1" s="1"/>
  <c r="O394" i="1"/>
  <c r="O390" i="1" s="1"/>
  <c r="O389" i="1" s="1"/>
  <c r="O387" i="1" s="1"/>
  <c r="O385" i="1" s="1"/>
  <c r="P394" i="1"/>
  <c r="P390" i="1" s="1"/>
  <c r="P389" i="1" s="1"/>
  <c r="P387" i="1" s="1"/>
  <c r="P385" i="1" s="1"/>
  <c r="Q394" i="1"/>
  <c r="Q390" i="1" s="1"/>
  <c r="Q389" i="1" s="1"/>
  <c r="Q387" i="1" s="1"/>
  <c r="Q385" i="1" s="1"/>
  <c r="R394" i="1"/>
  <c r="R390" i="1" s="1"/>
  <c r="R389" i="1" s="1"/>
  <c r="R387" i="1" s="1"/>
  <c r="R385" i="1" s="1"/>
  <c r="S394" i="1"/>
  <c r="S390" i="1" s="1"/>
  <c r="S389" i="1" s="1"/>
  <c r="S387" i="1" s="1"/>
  <c r="S385" i="1" s="1"/>
  <c r="T394" i="1"/>
  <c r="T390" i="1" s="1"/>
  <c r="T389" i="1" s="1"/>
  <c r="T387" i="1" s="1"/>
  <c r="T385" i="1" s="1"/>
  <c r="U394" i="1"/>
  <c r="U390" i="1" s="1"/>
  <c r="U389" i="1" s="1"/>
  <c r="U387" i="1" s="1"/>
  <c r="U385" i="1" s="1"/>
  <c r="Z394" i="1"/>
  <c r="Z390" i="1" s="1"/>
  <c r="Z389" i="1" s="1"/>
  <c r="Z387" i="1" s="1"/>
  <c r="Z385" i="1" s="1"/>
  <c r="AA394" i="1"/>
  <c r="AA390" i="1" s="1"/>
  <c r="AA389" i="1" s="1"/>
  <c r="AA387" i="1" s="1"/>
  <c r="AA385" i="1" s="1"/>
  <c r="AB394" i="1"/>
  <c r="AB390" i="1" s="1"/>
  <c r="AB389" i="1" s="1"/>
  <c r="AB387" i="1" s="1"/>
  <c r="AB385" i="1" s="1"/>
  <c r="AC394" i="1"/>
  <c r="AC390" i="1" s="1"/>
  <c r="AC389" i="1" s="1"/>
  <c r="AC387" i="1" s="1"/>
  <c r="AC385" i="1" s="1"/>
  <c r="AD394" i="1"/>
  <c r="AD390" i="1" s="1"/>
  <c r="AD389" i="1" s="1"/>
  <c r="AD387" i="1" s="1"/>
  <c r="AD385" i="1" s="1"/>
  <c r="AE394" i="1"/>
  <c r="AE390" i="1" s="1"/>
  <c r="AE389" i="1" s="1"/>
  <c r="AE387" i="1" s="1"/>
  <c r="AE385" i="1" s="1"/>
  <c r="AF394" i="1"/>
  <c r="AF390" i="1" s="1"/>
  <c r="AF389" i="1" s="1"/>
  <c r="AF387" i="1" s="1"/>
  <c r="AF385" i="1" s="1"/>
  <c r="AG394" i="1"/>
  <c r="AG390" i="1" s="1"/>
  <c r="AG389" i="1" s="1"/>
  <c r="AG387" i="1" s="1"/>
  <c r="AG385" i="1" s="1"/>
  <c r="AH394" i="1"/>
  <c r="AH390" i="1" s="1"/>
  <c r="AH389" i="1" s="1"/>
  <c r="AH387" i="1" s="1"/>
  <c r="AH385" i="1" s="1"/>
  <c r="AI394" i="1"/>
  <c r="AI390" i="1" s="1"/>
  <c r="AI389" i="1" s="1"/>
  <c r="AI387" i="1" s="1"/>
  <c r="AI385" i="1" s="1"/>
  <c r="AJ394" i="1"/>
  <c r="AJ390" i="1" s="1"/>
  <c r="AJ389" i="1" s="1"/>
  <c r="AJ387" i="1" s="1"/>
  <c r="AJ385" i="1" s="1"/>
  <c r="AK394" i="1"/>
  <c r="AK390" i="1" s="1"/>
  <c r="AK389" i="1" s="1"/>
  <c r="AK387" i="1" s="1"/>
  <c r="AK385" i="1" s="1"/>
  <c r="AN394" i="1"/>
  <c r="AN390" i="1" s="1"/>
  <c r="AN389" i="1" s="1"/>
  <c r="AN387" i="1" s="1"/>
  <c r="AN385" i="1" s="1"/>
  <c r="AO394" i="1"/>
  <c r="AO390" i="1" s="1"/>
  <c r="AO389" i="1" s="1"/>
  <c r="AO387" i="1" s="1"/>
  <c r="AO385" i="1" s="1"/>
  <c r="AP394" i="1"/>
  <c r="AP390" i="1" s="1"/>
  <c r="AP389" i="1" s="1"/>
  <c r="AP387" i="1" s="1"/>
  <c r="AP385" i="1" s="1"/>
  <c r="AQ394" i="1"/>
  <c r="AQ390" i="1" s="1"/>
  <c r="AQ389" i="1" s="1"/>
  <c r="AQ387" i="1" s="1"/>
  <c r="AQ385" i="1" s="1"/>
  <c r="AR394" i="1"/>
  <c r="AR390" i="1" s="1"/>
  <c r="AR389" i="1" s="1"/>
  <c r="AR387" i="1" s="1"/>
  <c r="AR385" i="1" s="1"/>
  <c r="AS394" i="1"/>
  <c r="AS390" i="1" s="1"/>
  <c r="AS389" i="1" s="1"/>
  <c r="AS387" i="1" s="1"/>
  <c r="AS385" i="1" s="1"/>
  <c r="AT394" i="1"/>
  <c r="AT390" i="1" s="1"/>
  <c r="AU394" i="1"/>
  <c r="AU390" i="1" s="1"/>
  <c r="AV394" i="1"/>
  <c r="AV390" i="1" s="1"/>
  <c r="AV389" i="1" s="1"/>
  <c r="AV387" i="1" s="1"/>
  <c r="AV385" i="1" s="1"/>
  <c r="AW394" i="1"/>
  <c r="AW390" i="1" s="1"/>
  <c r="AW389" i="1" s="1"/>
  <c r="AW387" i="1" s="1"/>
  <c r="AW385" i="1" s="1"/>
  <c r="AX394" i="1"/>
  <c r="AX390" i="1" s="1"/>
  <c r="AY394" i="1"/>
  <c r="AY390" i="1" s="1"/>
  <c r="AY389" i="1" s="1"/>
  <c r="AY387" i="1" s="1"/>
  <c r="AZ394" i="1"/>
  <c r="AZ390" i="1" s="1"/>
  <c r="AZ389" i="1" s="1"/>
  <c r="AZ387" i="1" s="1"/>
  <c r="BA394" i="1"/>
  <c r="BA390" i="1" s="1"/>
  <c r="BA389" i="1" s="1"/>
  <c r="BA387" i="1" s="1"/>
  <c r="BD394" i="1"/>
  <c r="BD390" i="1" s="1"/>
  <c r="BD389" i="1" s="1"/>
  <c r="BD387" i="1" s="1"/>
  <c r="BD385" i="1" s="1"/>
  <c r="BE394" i="1"/>
  <c r="BE390" i="1" s="1"/>
  <c r="BE389" i="1" s="1"/>
  <c r="BE387" i="1" s="1"/>
  <c r="BE385" i="1" s="1"/>
  <c r="BH394" i="1"/>
  <c r="BH390" i="1" s="1"/>
  <c r="BH389" i="1" s="1"/>
  <c r="BH387" i="1" s="1"/>
  <c r="BH385" i="1" s="1"/>
  <c r="BI394" i="1"/>
  <c r="BI390" i="1" s="1"/>
  <c r="BI389" i="1" s="1"/>
  <c r="BI387" i="1" s="1"/>
  <c r="BI385" i="1" s="1"/>
  <c r="BL394" i="1"/>
  <c r="BL390" i="1" s="1"/>
  <c r="BL389" i="1" s="1"/>
  <c r="BL387" i="1" s="1"/>
  <c r="BL385" i="1" s="1"/>
  <c r="BM394" i="1"/>
  <c r="BM390" i="1" s="1"/>
  <c r="BM389" i="1" s="1"/>
  <c r="BM387" i="1" s="1"/>
  <c r="BM385" i="1" s="1"/>
  <c r="BR394" i="1"/>
  <c r="BR390" i="1" s="1"/>
  <c r="BR389" i="1" s="1"/>
  <c r="BR387" i="1" s="1"/>
  <c r="BR385" i="1" s="1"/>
  <c r="BT421" i="1"/>
  <c r="BT420" i="1" s="1"/>
  <c r="BU421" i="1"/>
  <c r="BU420" i="1" s="1"/>
  <c r="N421" i="1"/>
  <c r="N420" i="1" s="1"/>
  <c r="O421" i="1"/>
  <c r="O420" i="1" s="1"/>
  <c r="P421" i="1"/>
  <c r="P420" i="1" s="1"/>
  <c r="Q421" i="1"/>
  <c r="Q420" i="1" s="1"/>
  <c r="R421" i="1"/>
  <c r="R420" i="1" s="1"/>
  <c r="S421" i="1"/>
  <c r="S420" i="1" s="1"/>
  <c r="U421" i="1"/>
  <c r="U420" i="1" s="1"/>
  <c r="Z421" i="1"/>
  <c r="Z420" i="1" s="1"/>
  <c r="AA421" i="1"/>
  <c r="AA420" i="1" s="1"/>
  <c r="AB421" i="1"/>
  <c r="AB420" i="1" s="1"/>
  <c r="AC421" i="1"/>
  <c r="AC420" i="1" s="1"/>
  <c r="AD421" i="1"/>
  <c r="AD420" i="1" s="1"/>
  <c r="AE421" i="1"/>
  <c r="AE420" i="1" s="1"/>
  <c r="AF421" i="1"/>
  <c r="AF420" i="1" s="1"/>
  <c r="AG421" i="1"/>
  <c r="AG420" i="1" s="1"/>
  <c r="AH421" i="1"/>
  <c r="AH420" i="1" s="1"/>
  <c r="AK421" i="1"/>
  <c r="AK420" i="1" s="1"/>
  <c r="AN421" i="1"/>
  <c r="AN420" i="1" s="1"/>
  <c r="AO421" i="1"/>
  <c r="AO420" i="1" s="1"/>
  <c r="AP421" i="1"/>
  <c r="AP420" i="1" s="1"/>
  <c r="AQ421" i="1"/>
  <c r="AQ420" i="1" s="1"/>
  <c r="AR421" i="1"/>
  <c r="AR420" i="1" s="1"/>
  <c r="AS421" i="1"/>
  <c r="AS420" i="1" s="1"/>
  <c r="AT421" i="1"/>
  <c r="AU421" i="1"/>
  <c r="AV421" i="1"/>
  <c r="AV420" i="1" s="1"/>
  <c r="AW421" i="1"/>
  <c r="AW420" i="1" s="1"/>
  <c r="AY421" i="1"/>
  <c r="AY420" i="1" s="1"/>
  <c r="AZ421" i="1"/>
  <c r="AZ420" i="1" s="1"/>
  <c r="BA421" i="1"/>
  <c r="BA420" i="1" s="1"/>
  <c r="BD421" i="1"/>
  <c r="BD420" i="1" s="1"/>
  <c r="BE421" i="1"/>
  <c r="BE420" i="1" s="1"/>
  <c r="BH421" i="1"/>
  <c r="BH420" i="1" s="1"/>
  <c r="BI421" i="1"/>
  <c r="BI420" i="1" s="1"/>
  <c r="BL421" i="1"/>
  <c r="BL420" i="1" s="1"/>
  <c r="BM421" i="1"/>
  <c r="BM420" i="1" s="1"/>
  <c r="N407" i="1"/>
  <c r="O407" i="1"/>
  <c r="P407" i="1"/>
  <c r="Q407" i="1"/>
  <c r="R407" i="1"/>
  <c r="S407" i="1"/>
  <c r="T407" i="1"/>
  <c r="U407" i="1"/>
  <c r="Z407" i="1"/>
  <c r="AA407" i="1"/>
  <c r="AB407" i="1"/>
  <c r="AC407" i="1"/>
  <c r="AD407" i="1"/>
  <c r="AE407" i="1"/>
  <c r="AF407" i="1"/>
  <c r="AG407" i="1"/>
  <c r="AH407" i="1"/>
  <c r="AI407" i="1"/>
  <c r="AJ407" i="1"/>
  <c r="AK407" i="1"/>
  <c r="AN407" i="1"/>
  <c r="AO407" i="1"/>
  <c r="AP407" i="1"/>
  <c r="AQ407" i="1"/>
  <c r="AR407" i="1"/>
  <c r="AS407" i="1"/>
  <c r="AT407" i="1"/>
  <c r="AU407" i="1"/>
  <c r="AV407" i="1"/>
  <c r="AW407" i="1"/>
  <c r="AX407" i="1"/>
  <c r="AY407" i="1"/>
  <c r="AZ407" i="1"/>
  <c r="BA407" i="1"/>
  <c r="BD407" i="1"/>
  <c r="BE407" i="1"/>
  <c r="BH407" i="1"/>
  <c r="BI407" i="1"/>
  <c r="BL407" i="1"/>
  <c r="BM407" i="1"/>
  <c r="BR407" i="1"/>
  <c r="O427" i="1"/>
  <c r="O426" i="1" s="1"/>
  <c r="P427" i="1"/>
  <c r="P426" i="1" s="1"/>
  <c r="Q427" i="1"/>
  <c r="Q426" i="1" s="1"/>
  <c r="R427" i="1"/>
  <c r="R426" i="1" s="1"/>
  <c r="S427" i="1"/>
  <c r="S426" i="1" s="1"/>
  <c r="T427" i="1"/>
  <c r="T426" i="1" s="1"/>
  <c r="U427" i="1"/>
  <c r="U426" i="1" s="1"/>
  <c r="Z427" i="1"/>
  <c r="Z426" i="1" s="1"/>
  <c r="AA427" i="1"/>
  <c r="AA426" i="1" s="1"/>
  <c r="AB427" i="1"/>
  <c r="AB426" i="1" s="1"/>
  <c r="AC427" i="1"/>
  <c r="AC426" i="1" s="1"/>
  <c r="AD427" i="1"/>
  <c r="AD426" i="1" s="1"/>
  <c r="AE427" i="1"/>
  <c r="AE426" i="1" s="1"/>
  <c r="AF427" i="1"/>
  <c r="AF426" i="1" s="1"/>
  <c r="AG427" i="1"/>
  <c r="AG426" i="1" s="1"/>
  <c r="AH427" i="1"/>
  <c r="AH426" i="1" s="1"/>
  <c r="AI427" i="1"/>
  <c r="AI426" i="1" s="1"/>
  <c r="AJ427" i="1"/>
  <c r="AJ426" i="1" s="1"/>
  <c r="AK427" i="1"/>
  <c r="AK426" i="1" s="1"/>
  <c r="AN427" i="1"/>
  <c r="AN426" i="1" s="1"/>
  <c r="AO427" i="1"/>
  <c r="AO426" i="1" s="1"/>
  <c r="AP427" i="1"/>
  <c r="AP426" i="1" s="1"/>
  <c r="AQ427" i="1"/>
  <c r="AQ426" i="1" s="1"/>
  <c r="AR427" i="1"/>
  <c r="AR426" i="1" s="1"/>
  <c r="AS427" i="1"/>
  <c r="AS426" i="1" s="1"/>
  <c r="AT427" i="1"/>
  <c r="AU427" i="1"/>
  <c r="AV427" i="1"/>
  <c r="AV426" i="1" s="1"/>
  <c r="AW427" i="1"/>
  <c r="AW426" i="1" s="1"/>
  <c r="AY427" i="1"/>
  <c r="AY426" i="1" s="1"/>
  <c r="AZ427" i="1"/>
  <c r="AZ426" i="1" s="1"/>
  <c r="BA427" i="1"/>
  <c r="BA426" i="1" s="1"/>
  <c r="BD427" i="1"/>
  <c r="BD426" i="1" s="1"/>
  <c r="BE427" i="1"/>
  <c r="BE426" i="1" s="1"/>
  <c r="BH427" i="1"/>
  <c r="BH426" i="1" s="1"/>
  <c r="BI427" i="1"/>
  <c r="BI426" i="1" s="1"/>
  <c r="BL427" i="1"/>
  <c r="BL426" i="1" s="1"/>
  <c r="BM427" i="1"/>
  <c r="BM426" i="1" s="1"/>
  <c r="BR427" i="1"/>
  <c r="BR426" i="1" s="1"/>
  <c r="BS427" i="1"/>
  <c r="BS426" i="1" s="1"/>
  <c r="BT427" i="1"/>
  <c r="BT426" i="1" s="1"/>
  <c r="BU427" i="1"/>
  <c r="BU426" i="1" s="1"/>
  <c r="N427" i="1"/>
  <c r="N426" i="1" s="1"/>
  <c r="L453" i="1"/>
  <c r="M453" i="1"/>
  <c r="N453" i="1"/>
  <c r="O453" i="1"/>
  <c r="P453" i="1"/>
  <c r="Q453" i="1"/>
  <c r="R453" i="1"/>
  <c r="S453" i="1"/>
  <c r="T453" i="1"/>
  <c r="U453" i="1"/>
  <c r="Z453" i="1"/>
  <c r="AA453" i="1"/>
  <c r="AB453" i="1"/>
  <c r="AC453" i="1"/>
  <c r="AD453" i="1"/>
  <c r="AE453" i="1"/>
  <c r="AF453" i="1"/>
  <c r="AG453" i="1"/>
  <c r="AH453" i="1"/>
  <c r="AI453" i="1"/>
  <c r="AJ453" i="1"/>
  <c r="AK453" i="1"/>
  <c r="AL453" i="1"/>
  <c r="AM453" i="1"/>
  <c r="AN453" i="1"/>
  <c r="AO453" i="1"/>
  <c r="AP453" i="1"/>
  <c r="AQ453" i="1"/>
  <c r="AR453" i="1"/>
  <c r="AS453" i="1"/>
  <c r="AT453" i="1"/>
  <c r="AU453" i="1"/>
  <c r="AV453" i="1"/>
  <c r="AW453" i="1"/>
  <c r="AX453" i="1"/>
  <c r="AY453" i="1"/>
  <c r="AZ453" i="1"/>
  <c r="BA453" i="1"/>
  <c r="BD453" i="1"/>
  <c r="BE453" i="1"/>
  <c r="BH453" i="1"/>
  <c r="BI453" i="1"/>
  <c r="BL453" i="1"/>
  <c r="BM453" i="1"/>
  <c r="BR453" i="1"/>
  <c r="BS453" i="1"/>
  <c r="BT453" i="1"/>
  <c r="BU453" i="1"/>
  <c r="O468" i="1"/>
  <c r="O464" i="1" s="1"/>
  <c r="O463" i="1" s="1"/>
  <c r="P468" i="1"/>
  <c r="Q468" i="1"/>
  <c r="Q464" i="1" s="1"/>
  <c r="Q463" i="1" s="1"/>
  <c r="R468" i="1"/>
  <c r="S468" i="1"/>
  <c r="T468" i="1"/>
  <c r="U468" i="1"/>
  <c r="Z468" i="1"/>
  <c r="AA468" i="1"/>
  <c r="AB468" i="1"/>
  <c r="AC468" i="1"/>
  <c r="AD468" i="1"/>
  <c r="AE468" i="1"/>
  <c r="AF468" i="1"/>
  <c r="AG468" i="1"/>
  <c r="AG464" i="1" s="1"/>
  <c r="AG463" i="1" s="1"/>
  <c r="AH468" i="1"/>
  <c r="AI468" i="1"/>
  <c r="AJ468" i="1"/>
  <c r="AK468" i="1"/>
  <c r="AN468" i="1"/>
  <c r="AO468" i="1"/>
  <c r="AO464" i="1" s="1"/>
  <c r="AO463" i="1" s="1"/>
  <c r="AP468" i="1"/>
  <c r="AQ468" i="1"/>
  <c r="AR468" i="1"/>
  <c r="AS468" i="1"/>
  <c r="AS464" i="1" s="1"/>
  <c r="AS463" i="1" s="1"/>
  <c r="AT468" i="1"/>
  <c r="AU468" i="1"/>
  <c r="AV468" i="1"/>
  <c r="AW468" i="1"/>
  <c r="AW464" i="1" s="1"/>
  <c r="AW463" i="1" s="1"/>
  <c r="AZ468" i="1"/>
  <c r="BA468" i="1"/>
  <c r="BD468" i="1"/>
  <c r="BE468" i="1"/>
  <c r="BE464" i="1" s="1"/>
  <c r="BE463" i="1" s="1"/>
  <c r="BH468" i="1"/>
  <c r="BI468" i="1"/>
  <c r="BI464" i="1" s="1"/>
  <c r="BI463" i="1" s="1"/>
  <c r="BL468" i="1"/>
  <c r="BM468" i="1"/>
  <c r="BM464" i="1" s="1"/>
  <c r="BM463" i="1" s="1"/>
  <c r="BR468" i="1"/>
  <c r="BR464" i="1" s="1"/>
  <c r="BR463" i="1" s="1"/>
  <c r="BS468" i="1"/>
  <c r="BS464" i="1" s="1"/>
  <c r="BS463" i="1" s="1"/>
  <c r="BT468" i="1"/>
  <c r="BU468" i="1"/>
  <c r="BU464" i="1" s="1"/>
  <c r="BU463" i="1" s="1"/>
  <c r="N468" i="1"/>
  <c r="N464" i="1" s="1"/>
  <c r="N463" i="1" s="1"/>
  <c r="K458" i="1"/>
  <c r="K457" i="1" s="1"/>
  <c r="L458" i="1"/>
  <c r="L457" i="1" s="1"/>
  <c r="M458" i="1"/>
  <c r="M457" i="1" s="1"/>
  <c r="N458" i="1"/>
  <c r="N457" i="1" s="1"/>
  <c r="O458" i="1"/>
  <c r="O457" i="1" s="1"/>
  <c r="P458" i="1"/>
  <c r="P457" i="1" s="1"/>
  <c r="Q458" i="1"/>
  <c r="Q457" i="1" s="1"/>
  <c r="T458" i="1"/>
  <c r="T457" i="1" s="1"/>
  <c r="U458" i="1"/>
  <c r="U457" i="1" s="1"/>
  <c r="Z458" i="1"/>
  <c r="Z457" i="1" s="1"/>
  <c r="AA458" i="1"/>
  <c r="AA457" i="1" s="1"/>
  <c r="AB458" i="1"/>
  <c r="AB457" i="1" s="1"/>
  <c r="AC458" i="1"/>
  <c r="AC457" i="1" s="1"/>
  <c r="AD458" i="1"/>
  <c r="AD457" i="1" s="1"/>
  <c r="AE458" i="1"/>
  <c r="AE457" i="1" s="1"/>
  <c r="AF458" i="1"/>
  <c r="AF457" i="1" s="1"/>
  <c r="AG458" i="1"/>
  <c r="AG457" i="1" s="1"/>
  <c r="AH458" i="1"/>
  <c r="AH457" i="1" s="1"/>
  <c r="AJ458" i="1"/>
  <c r="AJ457" i="1" s="1"/>
  <c r="AK458" i="1"/>
  <c r="AK457" i="1" s="1"/>
  <c r="AN458" i="1"/>
  <c r="AN457" i="1" s="1"/>
  <c r="AO458" i="1"/>
  <c r="AO457" i="1" s="1"/>
  <c r="AP458" i="1"/>
  <c r="AP457" i="1" s="1"/>
  <c r="AQ458" i="1"/>
  <c r="AQ457" i="1" s="1"/>
  <c r="AR458" i="1"/>
  <c r="AR457" i="1" s="1"/>
  <c r="AS458" i="1"/>
  <c r="AS457" i="1" s="1"/>
  <c r="AT458" i="1"/>
  <c r="AU458" i="1"/>
  <c r="AV458" i="1"/>
  <c r="AV457" i="1" s="1"/>
  <c r="AW458" i="1"/>
  <c r="AW457" i="1" s="1"/>
  <c r="AY458" i="1"/>
  <c r="AY457" i="1" s="1"/>
  <c r="AZ458" i="1"/>
  <c r="AZ457" i="1" s="1"/>
  <c r="BA458" i="1"/>
  <c r="BA457" i="1" s="1"/>
  <c r="BD458" i="1"/>
  <c r="BD457" i="1" s="1"/>
  <c r="BE458" i="1"/>
  <c r="BE457" i="1" s="1"/>
  <c r="BH458" i="1"/>
  <c r="BH457" i="1" s="1"/>
  <c r="BI458" i="1"/>
  <c r="BI457" i="1" s="1"/>
  <c r="BL458" i="1"/>
  <c r="BL457" i="1" s="1"/>
  <c r="BM458" i="1"/>
  <c r="BM457" i="1" s="1"/>
  <c r="BR458" i="1"/>
  <c r="BR457" i="1" s="1"/>
  <c r="BS458" i="1"/>
  <c r="BS457" i="1" s="1"/>
  <c r="BT458" i="1"/>
  <c r="BT457" i="1" s="1"/>
  <c r="BU458" i="1"/>
  <c r="BU457" i="1" s="1"/>
  <c r="BW393" i="1"/>
  <c r="BV393" i="1"/>
  <c r="BQ393" i="1"/>
  <c r="BP393" i="1"/>
  <c r="BO393" i="1"/>
  <c r="BN393" i="1"/>
  <c r="K464" i="1"/>
  <c r="K463" i="1" s="1"/>
  <c r="L464" i="1"/>
  <c r="L463" i="1" s="1"/>
  <c r="M464" i="1"/>
  <c r="M463" i="1" s="1"/>
  <c r="P464" i="1"/>
  <c r="P463" i="1" s="1"/>
  <c r="AF464" i="1"/>
  <c r="AF463" i="1" s="1"/>
  <c r="AN464" i="1"/>
  <c r="AN463" i="1" s="1"/>
  <c r="AR464" i="1"/>
  <c r="AR463" i="1" s="1"/>
  <c r="AV464" i="1"/>
  <c r="AV463" i="1" s="1"/>
  <c r="BD464" i="1"/>
  <c r="BD463" i="1" s="1"/>
  <c r="BH464" i="1"/>
  <c r="BH463" i="1" s="1"/>
  <c r="BL464" i="1"/>
  <c r="BL463" i="1" s="1"/>
  <c r="BT464" i="1"/>
  <c r="BT463" i="1" s="1"/>
  <c r="J464" i="1"/>
  <c r="BW441" i="1"/>
  <c r="CF441" i="1" s="1"/>
  <c r="BV441" i="1"/>
  <c r="BK441" i="1"/>
  <c r="BC441" i="1"/>
  <c r="BG441" i="1" s="1"/>
  <c r="BB441" i="1"/>
  <c r="BF441" i="1" s="1"/>
  <c r="AX441" i="1"/>
  <c r="V441" i="1" s="1"/>
  <c r="BN441" i="1" s="1"/>
  <c r="AM441" i="1"/>
  <c r="AL441" i="1"/>
  <c r="Y441" i="1"/>
  <c r="BQ441" i="1" s="1"/>
  <c r="X441" i="1"/>
  <c r="BP441" i="1" s="1"/>
  <c r="W441" i="1"/>
  <c r="BO441" i="1" s="1"/>
  <c r="BR276" i="1"/>
  <c r="BR266" i="1" s="1"/>
  <c r="BS276" i="1"/>
  <c r="K158" i="1"/>
  <c r="L158" i="1"/>
  <c r="M158" i="1"/>
  <c r="N158" i="1"/>
  <c r="O158" i="1"/>
  <c r="P158" i="1"/>
  <c r="Q158" i="1"/>
  <c r="R158" i="1"/>
  <c r="S158" i="1"/>
  <c r="T158" i="1"/>
  <c r="U158" i="1"/>
  <c r="Z158" i="1"/>
  <c r="AA158" i="1"/>
  <c r="AB158" i="1"/>
  <c r="AC158" i="1"/>
  <c r="AD158" i="1"/>
  <c r="AE158" i="1"/>
  <c r="AF158" i="1"/>
  <c r="AG158" i="1"/>
  <c r="AH158" i="1"/>
  <c r="AI158" i="1"/>
  <c r="AJ158" i="1"/>
  <c r="AK158" i="1"/>
  <c r="AN158" i="1"/>
  <c r="AO158" i="1"/>
  <c r="AP158" i="1"/>
  <c r="AQ158" i="1"/>
  <c r="AR158" i="1"/>
  <c r="AS158" i="1"/>
  <c r="AT158" i="1"/>
  <c r="AU158" i="1"/>
  <c r="AV158" i="1"/>
  <c r="AW158" i="1"/>
  <c r="AY158" i="1"/>
  <c r="AZ158" i="1"/>
  <c r="BA158" i="1"/>
  <c r="BD158" i="1"/>
  <c r="BE158" i="1"/>
  <c r="BH158" i="1"/>
  <c r="BI158" i="1"/>
  <c r="BL158" i="1"/>
  <c r="BM158" i="1"/>
  <c r="BR158" i="1"/>
  <c r="BT158" i="1"/>
  <c r="BU158" i="1"/>
  <c r="BS158" i="1"/>
  <c r="BW164" i="1"/>
  <c r="BV164" i="1"/>
  <c r="BW163" i="1"/>
  <c r="BV163" i="1"/>
  <c r="AV355" i="1" l="1"/>
  <c r="AV351" i="1" s="1"/>
  <c r="AV337" i="1" s="1"/>
  <c r="AR355" i="1"/>
  <c r="AR351" i="1" s="1"/>
  <c r="AR337" i="1" s="1"/>
  <c r="N355" i="1"/>
  <c r="N351" i="1" s="1"/>
  <c r="N337" i="1" s="1"/>
  <c r="BH355" i="1"/>
  <c r="AZ355" i="1"/>
  <c r="AJ355" i="1"/>
  <c r="AF355" i="1"/>
  <c r="AB355" i="1"/>
  <c r="T355" i="1"/>
  <c r="P355" i="1"/>
  <c r="P351" i="1" s="1"/>
  <c r="P337" i="1" s="1"/>
  <c r="BL355" i="1"/>
  <c r="BD355" i="1"/>
  <c r="BH106" i="1"/>
  <c r="AZ106" i="1"/>
  <c r="T106" i="1"/>
  <c r="P106" i="1"/>
  <c r="AV265" i="1"/>
  <c r="AR265" i="1"/>
  <c r="AN265" i="1"/>
  <c r="AH265" i="1"/>
  <c r="AD265" i="1"/>
  <c r="Z265" i="1"/>
  <c r="R265" i="1"/>
  <c r="AT106" i="1"/>
  <c r="AP106" i="1"/>
  <c r="AJ106" i="1"/>
  <c r="AF106" i="1"/>
  <c r="BR265" i="1"/>
  <c r="BR243" i="1" s="1"/>
  <c r="BL106" i="1"/>
  <c r="BD106" i="1"/>
  <c r="N106" i="1"/>
  <c r="AT265" i="1"/>
  <c r="AP265" i="1"/>
  <c r="AJ265" i="1"/>
  <c r="AJ243" i="1" s="1"/>
  <c r="AF265" i="1"/>
  <c r="AB265" i="1"/>
  <c r="T265" i="1"/>
  <c r="P265" i="1"/>
  <c r="P243" i="1" s="1"/>
  <c r="AV106" i="1"/>
  <c r="AR106" i="1"/>
  <c r="AN106" i="1"/>
  <c r="AH106" i="1"/>
  <c r="K456" i="1"/>
  <c r="L456" i="1"/>
  <c r="BI419" i="1"/>
  <c r="BI406" i="1" s="1"/>
  <c r="AY419" i="1"/>
  <c r="AY406" i="1" s="1"/>
  <c r="AK419" i="1"/>
  <c r="AK406" i="1" s="1"/>
  <c r="AG419" i="1"/>
  <c r="AG406" i="1" s="1"/>
  <c r="AC419" i="1"/>
  <c r="AC406" i="1" s="1"/>
  <c r="S419" i="1"/>
  <c r="S406" i="1" s="1"/>
  <c r="O419" i="1"/>
  <c r="O406" i="1" s="1"/>
  <c r="O384" i="1" s="1"/>
  <c r="BL351" i="1"/>
  <c r="BL337" i="1" s="1"/>
  <c r="BD351" i="1"/>
  <c r="BD337" i="1" s="1"/>
  <c r="AF351" i="1"/>
  <c r="AF337" i="1" s="1"/>
  <c r="AB351" i="1"/>
  <c r="AB337" i="1" s="1"/>
  <c r="BM419" i="1"/>
  <c r="BM406" i="1" s="1"/>
  <c r="AW419" i="1"/>
  <c r="AW406" i="1" s="1"/>
  <c r="AS419" i="1"/>
  <c r="AS406" i="1" s="1"/>
  <c r="AO419" i="1"/>
  <c r="AO406" i="1" s="1"/>
  <c r="T351" i="1"/>
  <c r="T337" i="1" s="1"/>
  <c r="BJ441" i="1"/>
  <c r="M456" i="1"/>
  <c r="BA419" i="1"/>
  <c r="BA406" i="1" s="1"/>
  <c r="AE419" i="1"/>
  <c r="AE406" i="1" s="1"/>
  <c r="AA419" i="1"/>
  <c r="AA406" i="1" s="1"/>
  <c r="U419" i="1"/>
  <c r="U406" i="1" s="1"/>
  <c r="Q419" i="1"/>
  <c r="Q406" i="1" s="1"/>
  <c r="Q384" i="1" s="1"/>
  <c r="BH351" i="1"/>
  <c r="BH337" i="1" s="1"/>
  <c r="AZ351" i="1"/>
  <c r="AZ337" i="1" s="1"/>
  <c r="AN351" i="1"/>
  <c r="AN337" i="1" s="1"/>
  <c r="BE419" i="1"/>
  <c r="BE406" i="1" s="1"/>
  <c r="AQ419" i="1"/>
  <c r="AQ406" i="1" s="1"/>
  <c r="BU419" i="1"/>
  <c r="AJ351" i="1"/>
  <c r="AJ337" i="1" s="1"/>
  <c r="AP419" i="1"/>
  <c r="AP406" i="1" s="1"/>
  <c r="AH419" i="1"/>
  <c r="AH406" i="1" s="1"/>
  <c r="AD419" i="1"/>
  <c r="AD406" i="1" s="1"/>
  <c r="Z419" i="1"/>
  <c r="Z406" i="1" s="1"/>
  <c r="R419" i="1"/>
  <c r="R406" i="1" s="1"/>
  <c r="N419" i="1"/>
  <c r="N406" i="1" s="1"/>
  <c r="N384" i="1" s="1"/>
  <c r="BT419" i="1"/>
  <c r="AH355" i="1"/>
  <c r="AH351" i="1" s="1"/>
  <c r="AH337" i="1" s="1"/>
  <c r="AD355" i="1"/>
  <c r="AD351" i="1" s="1"/>
  <c r="AD337" i="1" s="1"/>
  <c r="Z355" i="1"/>
  <c r="Z351" i="1" s="1"/>
  <c r="Z337" i="1" s="1"/>
  <c r="BL419" i="1"/>
  <c r="BL406" i="1" s="1"/>
  <c r="BH419" i="1"/>
  <c r="BH406" i="1" s="1"/>
  <c r="BD419" i="1"/>
  <c r="BD406" i="1" s="1"/>
  <c r="AZ419" i="1"/>
  <c r="AZ406" i="1" s="1"/>
  <c r="AV419" i="1"/>
  <c r="AV406" i="1" s="1"/>
  <c r="AR419" i="1"/>
  <c r="AR406" i="1" s="1"/>
  <c r="AN419" i="1"/>
  <c r="AN406" i="1" s="1"/>
  <c r="AF419" i="1"/>
  <c r="AF406" i="1" s="1"/>
  <c r="AB419" i="1"/>
  <c r="AB406" i="1" s="1"/>
  <c r="P419" i="1"/>
  <c r="P406" i="1" s="1"/>
  <c r="P384" i="1" s="1"/>
  <c r="BM355" i="1"/>
  <c r="BM351" i="1" s="1"/>
  <c r="BM337" i="1" s="1"/>
  <c r="AT355" i="1"/>
  <c r="AT351" i="1" s="1"/>
  <c r="AT337" i="1" s="1"/>
  <c r="AP355" i="1"/>
  <c r="AP351" i="1" s="1"/>
  <c r="AP337" i="1" s="1"/>
  <c r="R355" i="1"/>
  <c r="R351" i="1" s="1"/>
  <c r="BI355" i="1"/>
  <c r="BI351" i="1" s="1"/>
  <c r="BI337" i="1" s="1"/>
  <c r="BE355" i="1"/>
  <c r="BE351" i="1" s="1"/>
  <c r="BE337" i="1" s="1"/>
  <c r="BA355" i="1"/>
  <c r="BA351" i="1" s="1"/>
  <c r="BA337" i="1" s="1"/>
  <c r="AW355" i="1"/>
  <c r="AW351" i="1" s="1"/>
  <c r="AW337" i="1" s="1"/>
  <c r="AS355" i="1"/>
  <c r="AS351" i="1" s="1"/>
  <c r="AS337" i="1" s="1"/>
  <c r="AO355" i="1"/>
  <c r="AO351" i="1" s="1"/>
  <c r="AO337" i="1" s="1"/>
  <c r="AK355" i="1"/>
  <c r="AK351" i="1" s="1"/>
  <c r="AK337" i="1" s="1"/>
  <c r="AG355" i="1"/>
  <c r="AG351" i="1" s="1"/>
  <c r="AG337" i="1" s="1"/>
  <c r="AC355" i="1"/>
  <c r="AC351" i="1" s="1"/>
  <c r="AC337" i="1" s="1"/>
  <c r="U355" i="1"/>
  <c r="U351" i="1" s="1"/>
  <c r="U337" i="1" s="1"/>
  <c r="Q355" i="1"/>
  <c r="Q351" i="1" s="1"/>
  <c r="Q337" i="1" s="1"/>
  <c r="BL265" i="1"/>
  <c r="BL243" i="1" s="1"/>
  <c r="BD265" i="1"/>
  <c r="BD243" i="1" s="1"/>
  <c r="AH243" i="1"/>
  <c r="AD243" i="1"/>
  <c r="Z243" i="1"/>
  <c r="R243" i="1"/>
  <c r="N243" i="1"/>
  <c r="P146" i="1"/>
  <c r="BI265" i="1"/>
  <c r="BI243" i="1" s="1"/>
  <c r="BL146" i="1"/>
  <c r="BD146" i="1"/>
  <c r="AP146" i="1"/>
  <c r="AJ146" i="1"/>
  <c r="AF146" i="1"/>
  <c r="AB146" i="1"/>
  <c r="T146" i="1"/>
  <c r="AY355" i="1"/>
  <c r="AY351" i="1" s="1"/>
  <c r="AY337" i="1" s="1"/>
  <c r="AU355" i="1"/>
  <c r="AU351" i="1" s="1"/>
  <c r="AU337" i="1" s="1"/>
  <c r="AQ355" i="1"/>
  <c r="AQ351" i="1" s="1"/>
  <c r="AQ337" i="1" s="1"/>
  <c r="AI355" i="1"/>
  <c r="AI351" i="1" s="1"/>
  <c r="AI337" i="1" s="1"/>
  <c r="AE355" i="1"/>
  <c r="AE351" i="1" s="1"/>
  <c r="AE337" i="1" s="1"/>
  <c r="AA355" i="1"/>
  <c r="AA351" i="1" s="1"/>
  <c r="AA337" i="1" s="1"/>
  <c r="S355" i="1"/>
  <c r="S351" i="1" s="1"/>
  <c r="O355" i="1"/>
  <c r="O351" i="1" s="1"/>
  <c r="O337" i="1" s="1"/>
  <c r="BH265" i="1"/>
  <c r="BH243" i="1" s="1"/>
  <c r="AZ265" i="1"/>
  <c r="AZ243" i="1" s="1"/>
  <c r="AP243" i="1"/>
  <c r="N146" i="1"/>
  <c r="BM265" i="1"/>
  <c r="BM243" i="1" s="1"/>
  <c r="BH146" i="1"/>
  <c r="AZ146" i="1"/>
  <c r="AV146" i="1"/>
  <c r="AR146" i="1"/>
  <c r="AN146" i="1"/>
  <c r="AD146" i="1"/>
  <c r="Z146" i="1"/>
  <c r="AY265" i="1"/>
  <c r="AY243" i="1" s="1"/>
  <c r="AU265" i="1"/>
  <c r="AQ265" i="1"/>
  <c r="AI265" i="1"/>
  <c r="AE265" i="1"/>
  <c r="AE243" i="1" s="1"/>
  <c r="AA265" i="1"/>
  <c r="AA243" i="1" s="1"/>
  <c r="S265" i="1"/>
  <c r="O265" i="1"/>
  <c r="BI106" i="1"/>
  <c r="AY106" i="1"/>
  <c r="AU106" i="1"/>
  <c r="AQ106" i="1"/>
  <c r="AI106" i="1"/>
  <c r="O106" i="1"/>
  <c r="AU146" i="1"/>
  <c r="AQ146" i="1"/>
  <c r="AI146" i="1"/>
  <c r="AE146" i="1"/>
  <c r="AA146" i="1"/>
  <c r="O146" i="1"/>
  <c r="BE265" i="1"/>
  <c r="BE243" i="1" s="1"/>
  <c r="BA265" i="1"/>
  <c r="BA243" i="1" s="1"/>
  <c r="AW265" i="1"/>
  <c r="AW243" i="1" s="1"/>
  <c r="AS265" i="1"/>
  <c r="AS243" i="1" s="1"/>
  <c r="AO265" i="1"/>
  <c r="AO243" i="1" s="1"/>
  <c r="AK265" i="1"/>
  <c r="AK243" i="1" s="1"/>
  <c r="AG265" i="1"/>
  <c r="AG243" i="1" s="1"/>
  <c r="AC265" i="1"/>
  <c r="AC243" i="1" s="1"/>
  <c r="U265" i="1"/>
  <c r="U243" i="1" s="1"/>
  <c r="Q265" i="1"/>
  <c r="Q243" i="1" s="1"/>
  <c r="AV243" i="1"/>
  <c r="AR243" i="1"/>
  <c r="AN243" i="1"/>
  <c r="AF243" i="1"/>
  <c r="AB243" i="1"/>
  <c r="T243" i="1"/>
  <c r="BR146" i="1"/>
  <c r="BM106" i="1"/>
  <c r="BE106" i="1"/>
  <c r="BA106" i="1"/>
  <c r="AW106" i="1"/>
  <c r="AS106" i="1"/>
  <c r="AO106" i="1"/>
  <c r="AK106" i="1"/>
  <c r="AG106" i="1"/>
  <c r="AC106" i="1"/>
  <c r="U106" i="1"/>
  <c r="Q106" i="1"/>
  <c r="AQ243" i="1"/>
  <c r="AI243" i="1"/>
  <c r="S243" i="1"/>
  <c r="O243" i="1"/>
  <c r="BM146" i="1"/>
  <c r="BI146" i="1"/>
  <c r="BE146" i="1"/>
  <c r="BA146" i="1"/>
  <c r="AW146" i="1"/>
  <c r="AS146" i="1"/>
  <c r="AO146" i="1"/>
  <c r="AK146" i="1"/>
  <c r="AG146" i="1"/>
  <c r="AC146" i="1"/>
  <c r="U146" i="1"/>
  <c r="Q146" i="1"/>
  <c r="BU456" i="1"/>
  <c r="BI456" i="1"/>
  <c r="BE456" i="1"/>
  <c r="AS456" i="1"/>
  <c r="AG456" i="1"/>
  <c r="Q456" i="1"/>
  <c r="BL456" i="1"/>
  <c r="BD456" i="1"/>
  <c r="AV456" i="1"/>
  <c r="AN456" i="1"/>
  <c r="P456" i="1"/>
  <c r="BR456" i="1"/>
  <c r="AR456" i="1"/>
  <c r="BS456" i="1"/>
  <c r="O456" i="1"/>
  <c r="BH456" i="1"/>
  <c r="BM456" i="1"/>
  <c r="AW456" i="1"/>
  <c r="AO456" i="1"/>
  <c r="BT456" i="1"/>
  <c r="AF456" i="1"/>
  <c r="N456" i="1"/>
  <c r="BR361" i="1"/>
  <c r="BR356" i="1" s="1"/>
  <c r="BR355" i="1" s="1"/>
  <c r="BR351" i="1" s="1"/>
  <c r="BR337" i="1" s="1"/>
  <c r="BS361" i="1"/>
  <c r="CI361" i="1" s="1"/>
  <c r="N13" i="1" l="1"/>
  <c r="Q13" i="1"/>
  <c r="Q12" i="1" s="1"/>
  <c r="Q11" i="1" s="1"/>
  <c r="O13" i="1"/>
  <c r="O12" i="1" s="1"/>
  <c r="O11" i="1" s="1"/>
  <c r="P13" i="1"/>
  <c r="N12" i="1"/>
  <c r="N11" i="1" s="1"/>
  <c r="P12" i="1"/>
  <c r="P11" i="1" s="1"/>
  <c r="N18" i="4"/>
  <c r="N16" i="4"/>
  <c r="N14" i="4"/>
  <c r="N11" i="4"/>
  <c r="N12" i="4"/>
  <c r="N10" i="4"/>
  <c r="BS75" i="1"/>
  <c r="BT75" i="1"/>
  <c r="BU75" i="1"/>
  <c r="BR75" i="1"/>
  <c r="BV77" i="1"/>
  <c r="BW77" i="1"/>
  <c r="BV78" i="1"/>
  <c r="BW78" i="1"/>
  <c r="BV80" i="1"/>
  <c r="BW80" i="1"/>
  <c r="BV79" i="1"/>
  <c r="BW79" i="1"/>
  <c r="BV81" i="1"/>
  <c r="BW81" i="1"/>
  <c r="BW76" i="1"/>
  <c r="BV76" i="1"/>
  <c r="N9" i="4" l="1"/>
  <c r="BW75" i="1"/>
  <c r="BW383" i="1"/>
  <c r="BV383" i="1"/>
  <c r="BQ383" i="1"/>
  <c r="BP383" i="1"/>
  <c r="BO383" i="1"/>
  <c r="BN383" i="1"/>
  <c r="BW382" i="1"/>
  <c r="BV382" i="1"/>
  <c r="BQ382" i="1"/>
  <c r="BP382" i="1"/>
  <c r="BO382" i="1"/>
  <c r="BN382" i="1"/>
  <c r="BW381" i="1"/>
  <c r="BV381" i="1"/>
  <c r="BQ381" i="1"/>
  <c r="BP381" i="1"/>
  <c r="BO381" i="1"/>
  <c r="BN381" i="1"/>
  <c r="BW380" i="1"/>
  <c r="BV380" i="1"/>
  <c r="Y380" i="1"/>
  <c r="BQ380" i="1" s="1"/>
  <c r="X380" i="1"/>
  <c r="BP380" i="1" s="1"/>
  <c r="W380" i="1"/>
  <c r="BO380" i="1" s="1"/>
  <c r="V380" i="1"/>
  <c r="BN380" i="1" s="1"/>
  <c r="BW379" i="1"/>
  <c r="BV379" i="1"/>
  <c r="BW378" i="1"/>
  <c r="BV378" i="1"/>
  <c r="BW377" i="1"/>
  <c r="BV377" i="1"/>
  <c r="Y377" i="1"/>
  <c r="BQ377" i="1" s="1"/>
  <c r="X377" i="1"/>
  <c r="BP377" i="1" s="1"/>
  <c r="W377" i="1"/>
  <c r="BO377" i="1" s="1"/>
  <c r="V377" i="1"/>
  <c r="BN377" i="1" s="1"/>
  <c r="BW376" i="1"/>
  <c r="CF376" i="1" s="1"/>
  <c r="BV376" i="1"/>
  <c r="BK376" i="1"/>
  <c r="BC376" i="1"/>
  <c r="BG376" i="1" s="1"/>
  <c r="BB376" i="1"/>
  <c r="BF376" i="1" s="1"/>
  <c r="AX376" i="1"/>
  <c r="BJ376" i="1" s="1"/>
  <c r="AM376" i="1"/>
  <c r="AL376" i="1"/>
  <c r="Y376" i="1"/>
  <c r="BQ376" i="1" s="1"/>
  <c r="X376" i="1"/>
  <c r="BP376" i="1" s="1"/>
  <c r="W376" i="1"/>
  <c r="BO376" i="1" s="1"/>
  <c r="BW375" i="1"/>
  <c r="BV375" i="1"/>
  <c r="BW374" i="1"/>
  <c r="BV374" i="1"/>
  <c r="BW373" i="1"/>
  <c r="BV373" i="1"/>
  <c r="BW372" i="1"/>
  <c r="BV372" i="1"/>
  <c r="BW371" i="1"/>
  <c r="BV371" i="1"/>
  <c r="BW370" i="1"/>
  <c r="BV370" i="1"/>
  <c r="BQ370" i="1"/>
  <c r="BP370" i="1"/>
  <c r="BO370" i="1"/>
  <c r="BN370" i="1"/>
  <c r="BW361" i="1"/>
  <c r="BV361" i="1"/>
  <c r="Y361" i="1"/>
  <c r="BQ361" i="1" s="1"/>
  <c r="X361" i="1"/>
  <c r="BP361" i="1" s="1"/>
  <c r="W361" i="1"/>
  <c r="BO361" i="1" s="1"/>
  <c r="V361" i="1"/>
  <c r="BN361" i="1" s="1"/>
  <c r="BW369" i="1"/>
  <c r="BV369" i="1"/>
  <c r="Y369" i="1"/>
  <c r="BQ369" i="1" s="1"/>
  <c r="X369" i="1"/>
  <c r="BP369" i="1" s="1"/>
  <c r="W369" i="1"/>
  <c r="BO369" i="1" s="1"/>
  <c r="V369" i="1"/>
  <c r="BN369" i="1" s="1"/>
  <c r="BW368" i="1"/>
  <c r="CF368" i="1" s="1"/>
  <c r="BV368" i="1"/>
  <c r="BK368" i="1"/>
  <c r="BC368" i="1"/>
  <c r="BG368" i="1" s="1"/>
  <c r="BB368" i="1"/>
  <c r="BF368" i="1" s="1"/>
  <c r="AX368" i="1"/>
  <c r="BJ368" i="1" s="1"/>
  <c r="AM368" i="1"/>
  <c r="AL368" i="1"/>
  <c r="Y368" i="1"/>
  <c r="BQ368" i="1" s="1"/>
  <c r="X368" i="1"/>
  <c r="BP368" i="1" s="1"/>
  <c r="W368" i="1"/>
  <c r="BO368" i="1" s="1"/>
  <c r="BW367" i="1"/>
  <c r="CF367" i="1" s="1"/>
  <c r="BV367" i="1"/>
  <c r="BK367" i="1"/>
  <c r="BK365" i="1" s="1"/>
  <c r="BC367" i="1"/>
  <c r="BB367" i="1"/>
  <c r="AX367" i="1"/>
  <c r="AM367" i="1"/>
  <c r="AM365" i="1" s="1"/>
  <c r="AL367" i="1"/>
  <c r="Y367" i="1"/>
  <c r="BQ367" i="1" s="1"/>
  <c r="X367" i="1"/>
  <c r="BP367" i="1" s="1"/>
  <c r="W367" i="1"/>
  <c r="BO367" i="1" s="1"/>
  <c r="BW366" i="1"/>
  <c r="BV366" i="1"/>
  <c r="Y366" i="1"/>
  <c r="X366" i="1"/>
  <c r="W366" i="1"/>
  <c r="V366" i="1"/>
  <c r="BU365" i="1"/>
  <c r="BT365" i="1"/>
  <c r="BS365" i="1"/>
  <c r="M365" i="1"/>
  <c r="L365" i="1"/>
  <c r="K365" i="1"/>
  <c r="J365" i="1"/>
  <c r="BW364" i="1"/>
  <c r="BV364" i="1"/>
  <c r="Y364" i="1"/>
  <c r="BQ364" i="1" s="1"/>
  <c r="X364" i="1"/>
  <c r="BP364" i="1" s="1"/>
  <c r="W364" i="1"/>
  <c r="BO364" i="1" s="1"/>
  <c r="V364" i="1"/>
  <c r="BN364" i="1" s="1"/>
  <c r="BY363" i="1"/>
  <c r="BW363" i="1"/>
  <c r="CF363" i="1" s="1"/>
  <c r="BV363" i="1"/>
  <c r="BK363" i="1"/>
  <c r="BJ363" i="1"/>
  <c r="BC363" i="1"/>
  <c r="BG363" i="1" s="1"/>
  <c r="BB363" i="1"/>
  <c r="BF363" i="1" s="1"/>
  <c r="AM363" i="1"/>
  <c r="AL363" i="1"/>
  <c r="Y363" i="1"/>
  <c r="BQ363" i="1" s="1"/>
  <c r="X363" i="1"/>
  <c r="BP363" i="1" s="1"/>
  <c r="W363" i="1"/>
  <c r="BO363" i="1" s="1"/>
  <c r="V363" i="1"/>
  <c r="BN363" i="1" s="1"/>
  <c r="BW362" i="1"/>
  <c r="BV362" i="1"/>
  <c r="Y362" i="1"/>
  <c r="BQ362" i="1" s="1"/>
  <c r="X362" i="1"/>
  <c r="BP362" i="1" s="1"/>
  <c r="W362" i="1"/>
  <c r="BO362" i="1" s="1"/>
  <c r="V362" i="1"/>
  <c r="BN362" i="1" s="1"/>
  <c r="BW360" i="1"/>
  <c r="BV360" i="1"/>
  <c r="Y360" i="1"/>
  <c r="BQ360" i="1" s="1"/>
  <c r="X360" i="1"/>
  <c r="BP360" i="1" s="1"/>
  <c r="W360" i="1"/>
  <c r="BO360" i="1" s="1"/>
  <c r="V360" i="1"/>
  <c r="BN360" i="1" s="1"/>
  <c r="BW359" i="1"/>
  <c r="CF359" i="1" s="1"/>
  <c r="BV359" i="1"/>
  <c r="BK359" i="1"/>
  <c r="BK356" i="1" s="1"/>
  <c r="BK355" i="1" s="1"/>
  <c r="BC359" i="1"/>
  <c r="BC356" i="1" s="1"/>
  <c r="BB359" i="1"/>
  <c r="AX359" i="1"/>
  <c r="AM359" i="1"/>
  <c r="AM356" i="1" s="1"/>
  <c r="AM355" i="1" s="1"/>
  <c r="AL359" i="1"/>
  <c r="AL356" i="1" s="1"/>
  <c r="Y359" i="1"/>
  <c r="X359" i="1"/>
  <c r="W359" i="1"/>
  <c r="BW358" i="1"/>
  <c r="BV358" i="1"/>
  <c r="BW357" i="1"/>
  <c r="BV357" i="1"/>
  <c r="BU356" i="1"/>
  <c r="BT356" i="1"/>
  <c r="BS356" i="1"/>
  <c r="M356" i="1"/>
  <c r="L356" i="1"/>
  <c r="K356" i="1"/>
  <c r="J356" i="1"/>
  <c r="BW354" i="1"/>
  <c r="CF354" i="1" s="1"/>
  <c r="BV354" i="1"/>
  <c r="BV353" i="1" s="1"/>
  <c r="BV352" i="1" s="1"/>
  <c r="BK354" i="1"/>
  <c r="BK353" i="1" s="1"/>
  <c r="BK352" i="1" s="1"/>
  <c r="BJ354" i="1"/>
  <c r="BJ353" i="1" s="1"/>
  <c r="BJ352" i="1" s="1"/>
  <c r="BC354" i="1"/>
  <c r="BC353" i="1" s="1"/>
  <c r="BC352" i="1" s="1"/>
  <c r="BB354" i="1"/>
  <c r="AM354" i="1"/>
  <c r="AM353" i="1" s="1"/>
  <c r="AM352" i="1" s="1"/>
  <c r="AL354" i="1"/>
  <c r="AL353" i="1" s="1"/>
  <c r="AL352" i="1" s="1"/>
  <c r="Y354" i="1"/>
  <c r="X354" i="1"/>
  <c r="W354" i="1"/>
  <c r="W353" i="1" s="1"/>
  <c r="W352" i="1" s="1"/>
  <c r="V354" i="1"/>
  <c r="BU353" i="1"/>
  <c r="BU352" i="1" s="1"/>
  <c r="BT353" i="1"/>
  <c r="BT352" i="1" s="1"/>
  <c r="BS353" i="1"/>
  <c r="BS352" i="1" s="1"/>
  <c r="M353" i="1"/>
  <c r="M352" i="1" s="1"/>
  <c r="L353" i="1"/>
  <c r="L352" i="1" s="1"/>
  <c r="K353" i="1"/>
  <c r="K352" i="1" s="1"/>
  <c r="J353" i="1"/>
  <c r="J352" i="1" s="1"/>
  <c r="AM351" i="1" l="1"/>
  <c r="BK351" i="1"/>
  <c r="BQ354" i="1"/>
  <c r="BQ353" i="1" s="1"/>
  <c r="BQ352" i="1" s="1"/>
  <c r="Y353" i="1"/>
  <c r="Y352" i="1" s="1"/>
  <c r="BO359" i="1"/>
  <c r="BO356" i="1" s="1"/>
  <c r="W356" i="1"/>
  <c r="BQ366" i="1"/>
  <c r="BQ365" i="1" s="1"/>
  <c r="Y365" i="1"/>
  <c r="BJ367" i="1"/>
  <c r="BJ365" i="1" s="1"/>
  <c r="AX365" i="1"/>
  <c r="BN354" i="1"/>
  <c r="BN353" i="1" s="1"/>
  <c r="BN352" i="1" s="1"/>
  <c r="V353" i="1"/>
  <c r="V352" i="1" s="1"/>
  <c r="BP359" i="1"/>
  <c r="BP356" i="1" s="1"/>
  <c r="X356" i="1"/>
  <c r="V359" i="1"/>
  <c r="V356" i="1" s="1"/>
  <c r="AX356" i="1"/>
  <c r="AX355" i="1" s="1"/>
  <c r="AX351" i="1" s="1"/>
  <c r="AX337" i="1" s="1"/>
  <c r="BN366" i="1"/>
  <c r="BF367" i="1"/>
  <c r="BF365" i="1" s="1"/>
  <c r="BB365" i="1"/>
  <c r="BQ359" i="1"/>
  <c r="BQ356" i="1" s="1"/>
  <c r="Y356" i="1"/>
  <c r="BF359" i="1"/>
  <c r="BF356" i="1" s="1"/>
  <c r="BF355" i="1" s="1"/>
  <c r="BB356" i="1"/>
  <c r="W365" i="1"/>
  <c r="AL365" i="1"/>
  <c r="AL355" i="1" s="1"/>
  <c r="AL351" i="1" s="1"/>
  <c r="BG367" i="1"/>
  <c r="BG365" i="1" s="1"/>
  <c r="BC365" i="1"/>
  <c r="BC355" i="1" s="1"/>
  <c r="BC351" i="1" s="1"/>
  <c r="BP354" i="1"/>
  <c r="BP353" i="1" s="1"/>
  <c r="BP352" i="1" s="1"/>
  <c r="X353" i="1"/>
  <c r="X352" i="1" s="1"/>
  <c r="BF354" i="1"/>
  <c r="BF353" i="1" s="1"/>
  <c r="BF352" i="1" s="1"/>
  <c r="BF351" i="1" s="1"/>
  <c r="BB353" i="1"/>
  <c r="BB352" i="1" s="1"/>
  <c r="BP366" i="1"/>
  <c r="BP365" i="1" s="1"/>
  <c r="X365" i="1"/>
  <c r="J355" i="1"/>
  <c r="J351" i="1" s="1"/>
  <c r="J337" i="1" s="1"/>
  <c r="V376" i="1"/>
  <c r="BN376" i="1" s="1"/>
  <c r="BT355" i="1"/>
  <c r="BT351" i="1" s="1"/>
  <c r="L355" i="1"/>
  <c r="L351" i="1" s="1"/>
  <c r="V367" i="1"/>
  <c r="BN367" i="1" s="1"/>
  <c r="V368" i="1"/>
  <c r="BN368" i="1" s="1"/>
  <c r="K355" i="1"/>
  <c r="K351" i="1" s="1"/>
  <c r="BS355" i="1"/>
  <c r="BS351" i="1" s="1"/>
  <c r="BU355" i="1"/>
  <c r="BU351" i="1" s="1"/>
  <c r="BV365" i="1"/>
  <c r="M355" i="1"/>
  <c r="M351" i="1" s="1"/>
  <c r="BV356" i="1"/>
  <c r="BG359" i="1"/>
  <c r="BG356" i="1" s="1"/>
  <c r="BG354" i="1"/>
  <c r="BG353" i="1" s="1"/>
  <c r="BG352" i="1" s="1"/>
  <c r="BW365" i="1"/>
  <c r="CF365" i="1" s="1"/>
  <c r="BO354" i="1"/>
  <c r="BO353" i="1" s="1"/>
  <c r="BO352" i="1" s="1"/>
  <c r="BO366" i="1"/>
  <c r="BO365" i="1" s="1"/>
  <c r="BW353" i="1"/>
  <c r="BW356" i="1"/>
  <c r="BJ359" i="1"/>
  <c r="BJ356" i="1" s="1"/>
  <c r="BJ355" i="1" s="1"/>
  <c r="BJ351" i="1" s="1"/>
  <c r="J10" i="6"/>
  <c r="K330" i="1"/>
  <c r="L330" i="1"/>
  <c r="M330" i="1"/>
  <c r="BS330" i="1"/>
  <c r="BT330" i="1"/>
  <c r="BU330" i="1"/>
  <c r="J330" i="1"/>
  <c r="BW333" i="1"/>
  <c r="BV333" i="1"/>
  <c r="BQ333" i="1"/>
  <c r="BP333" i="1"/>
  <c r="BO333" i="1"/>
  <c r="BN333" i="1"/>
  <c r="BW332" i="1"/>
  <c r="BV332" i="1"/>
  <c r="BQ332" i="1"/>
  <c r="BP332" i="1"/>
  <c r="BO332" i="1"/>
  <c r="BN332" i="1"/>
  <c r="BW331" i="1"/>
  <c r="BV331" i="1"/>
  <c r="BQ331" i="1"/>
  <c r="BP331" i="1"/>
  <c r="BO331" i="1"/>
  <c r="BN331" i="1"/>
  <c r="BN359" i="1" l="1"/>
  <c r="BN356" i="1" s="1"/>
  <c r="BQ355" i="1"/>
  <c r="BN330" i="1"/>
  <c r="BO330" i="1"/>
  <c r="X355" i="1"/>
  <c r="X351" i="1" s="1"/>
  <c r="BP330" i="1"/>
  <c r="W355" i="1"/>
  <c r="W351" i="1" s="1"/>
  <c r="BQ351" i="1"/>
  <c r="BG355" i="1"/>
  <c r="BG351" i="1" s="1"/>
  <c r="Y355" i="1"/>
  <c r="Y351" i="1" s="1"/>
  <c r="BO355" i="1"/>
  <c r="BO351" i="1" s="1"/>
  <c r="BQ330" i="1"/>
  <c r="V365" i="1"/>
  <c r="V355" i="1" s="1"/>
  <c r="V351" i="1" s="1"/>
  <c r="BB355" i="1"/>
  <c r="BB351" i="1" s="1"/>
  <c r="BN365" i="1"/>
  <c r="BN355" i="1" s="1"/>
  <c r="BN351" i="1" s="1"/>
  <c r="BP355" i="1"/>
  <c r="BP351" i="1" s="1"/>
  <c r="BV355" i="1"/>
  <c r="BV351" i="1" s="1"/>
  <c r="BW355" i="1"/>
  <c r="CF353" i="1"/>
  <c r="BW352" i="1"/>
  <c r="BW330" i="1"/>
  <c r="BV330" i="1"/>
  <c r="J14" i="6"/>
  <c r="K14" i="6"/>
  <c r="BW351" i="1" l="1"/>
  <c r="CF351" i="1" s="1"/>
  <c r="BR422" i="1"/>
  <c r="BR421" i="1" s="1"/>
  <c r="BR420" i="1" s="1"/>
  <c r="BR419" i="1" s="1"/>
  <c r="BR406" i="1" s="1"/>
  <c r="AK32" i="5" l="1"/>
  <c r="AJ32" i="5"/>
  <c r="AI32" i="5"/>
  <c r="AH32" i="5"/>
  <c r="AG32" i="5"/>
  <c r="AP30" i="5"/>
  <c r="AO30" i="5"/>
  <c r="AM30" i="5"/>
  <c r="AL30" i="5"/>
  <c r="AK30" i="5"/>
  <c r="AJ30" i="5"/>
  <c r="AI30" i="5"/>
  <c r="Y30" i="5"/>
  <c r="AH30" i="5" s="1"/>
  <c r="X30" i="5"/>
  <c r="AG30" i="5" s="1"/>
  <c r="AM29" i="5"/>
  <c r="AL29" i="5"/>
  <c r="AK29" i="5"/>
  <c r="AJ29" i="5"/>
  <c r="AI29" i="5"/>
  <c r="Y29" i="5"/>
  <c r="AH29" i="5" s="1"/>
  <c r="X29" i="5"/>
  <c r="AG29" i="5" s="1"/>
  <c r="AM28" i="5"/>
  <c r="AL28" i="5"/>
  <c r="AL27" i="5" s="1"/>
  <c r="AK28" i="5"/>
  <c r="AJ28" i="5"/>
  <c r="AJ27" i="5" s="1"/>
  <c r="AI28" i="5"/>
  <c r="Y28" i="5"/>
  <c r="AH28" i="5" s="1"/>
  <c r="X28" i="5"/>
  <c r="AG28" i="5" s="1"/>
  <c r="AQ27" i="5"/>
  <c r="AP27" i="5"/>
  <c r="AO27" i="5"/>
  <c r="AN27" i="5"/>
  <c r="AM27" i="5"/>
  <c r="AK27" i="5"/>
  <c r="AI27" i="5"/>
  <c r="AF27" i="5"/>
  <c r="AE27" i="5"/>
  <c r="AD27" i="5"/>
  <c r="AC27" i="5"/>
  <c r="AB27" i="5"/>
  <c r="AA27" i="5"/>
  <c r="Z27" i="5"/>
  <c r="Y27" i="5"/>
  <c r="X27" i="5"/>
  <c r="W27" i="5"/>
  <c r="V27" i="5"/>
  <c r="U27" i="5"/>
  <c r="T27" i="5"/>
  <c r="S27" i="5"/>
  <c r="R27" i="5"/>
  <c r="Q27" i="5"/>
  <c r="P27" i="5"/>
  <c r="O27" i="5"/>
  <c r="N27" i="5"/>
  <c r="M27" i="5"/>
  <c r="L27" i="5"/>
  <c r="K27" i="5"/>
  <c r="J27" i="5"/>
  <c r="I27" i="5"/>
  <c r="H27" i="5"/>
  <c r="AM25" i="5"/>
  <c r="AM24" i="5" s="1"/>
  <c r="AL25" i="5"/>
  <c r="AL24" i="5" s="1"/>
  <c r="AK25" i="5"/>
  <c r="AK24" i="5" s="1"/>
  <c r="AJ25" i="5"/>
  <c r="AI25" i="5"/>
  <c r="AI24" i="5" s="1"/>
  <c r="Y25" i="5"/>
  <c r="AH25" i="5" s="1"/>
  <c r="AH24" i="5" s="1"/>
  <c r="X25" i="5"/>
  <c r="AG25" i="5" s="1"/>
  <c r="AG24" i="5" s="1"/>
  <c r="AQ24" i="5"/>
  <c r="AP24" i="5"/>
  <c r="AO24" i="5"/>
  <c r="AN24" i="5"/>
  <c r="AJ24" i="5"/>
  <c r="AF24" i="5"/>
  <c r="AE24" i="5"/>
  <c r="AD24" i="5"/>
  <c r="AC24" i="5"/>
  <c r="AB24" i="5"/>
  <c r="AA24" i="5"/>
  <c r="Z24" i="5"/>
  <c r="Y24" i="5"/>
  <c r="X24" i="5"/>
  <c r="W24" i="5"/>
  <c r="V24" i="5"/>
  <c r="U24" i="5"/>
  <c r="T24" i="5"/>
  <c r="S24" i="5"/>
  <c r="R24" i="5"/>
  <c r="Q24" i="5"/>
  <c r="P24" i="5"/>
  <c r="O24" i="5"/>
  <c r="N24" i="5"/>
  <c r="M24" i="5"/>
  <c r="L24" i="5"/>
  <c r="K24" i="5"/>
  <c r="J24" i="5"/>
  <c r="I24" i="5"/>
  <c r="H24" i="5"/>
  <c r="AM23" i="5"/>
  <c r="AK23" i="5"/>
  <c r="AK22" i="5" s="1"/>
  <c r="AJ23" i="5"/>
  <c r="AJ22" i="5" s="1"/>
  <c r="AI23" i="5"/>
  <c r="Y23" i="5"/>
  <c r="AH23" i="5" s="1"/>
  <c r="AH22" i="5" s="1"/>
  <c r="X23" i="5"/>
  <c r="AG23" i="5" s="1"/>
  <c r="AG22" i="5" s="1"/>
  <c r="AL23" i="5"/>
  <c r="AL22" i="5" s="1"/>
  <c r="AP22" i="5"/>
  <c r="AO22" i="5"/>
  <c r="AN22" i="5"/>
  <c r="AM22" i="5"/>
  <c r="AI22" i="5"/>
  <c r="AF22" i="5"/>
  <c r="AE22" i="5"/>
  <c r="AD22" i="5"/>
  <c r="AC22" i="5"/>
  <c r="AB22" i="5"/>
  <c r="AA22" i="5"/>
  <c r="Z22" i="5"/>
  <c r="Y22" i="5"/>
  <c r="X22" i="5"/>
  <c r="W22" i="5"/>
  <c r="V22" i="5"/>
  <c r="U22" i="5"/>
  <c r="T22" i="5"/>
  <c r="S22" i="5"/>
  <c r="R22" i="5"/>
  <c r="Q22" i="5"/>
  <c r="P22" i="5"/>
  <c r="O22" i="5"/>
  <c r="N22" i="5"/>
  <c r="K22" i="5"/>
  <c r="J22" i="5"/>
  <c r="I22" i="5"/>
  <c r="H22" i="5"/>
  <c r="AM21" i="5"/>
  <c r="AL21" i="5"/>
  <c r="AK21" i="5"/>
  <c r="AJ21" i="5"/>
  <c r="AI21" i="5"/>
  <c r="Y21" i="5"/>
  <c r="AH21" i="5" s="1"/>
  <c r="X21" i="5"/>
  <c r="AG21" i="5" s="1"/>
  <c r="AM20" i="5"/>
  <c r="AL20" i="5"/>
  <c r="AK20" i="5"/>
  <c r="AJ20" i="5"/>
  <c r="AJ19" i="5" s="1"/>
  <c r="AI20" i="5"/>
  <c r="Y20" i="5"/>
  <c r="AH20" i="5" s="1"/>
  <c r="X20" i="5"/>
  <c r="AG20" i="5" s="1"/>
  <c r="AG19" i="5" s="1"/>
  <c r="AP19" i="5"/>
  <c r="AP18" i="5" s="1"/>
  <c r="AO19" i="5"/>
  <c r="AO18" i="5" s="1"/>
  <c r="AN19" i="5"/>
  <c r="AM19" i="5"/>
  <c r="AI19" i="5"/>
  <c r="AF19" i="5"/>
  <c r="AE19" i="5"/>
  <c r="AD19" i="5"/>
  <c r="AC19" i="5"/>
  <c r="AB19" i="5"/>
  <c r="AA19" i="5"/>
  <c r="Z19" i="5"/>
  <c r="Y19" i="5"/>
  <c r="W19" i="5"/>
  <c r="V19" i="5"/>
  <c r="U19" i="5"/>
  <c r="R19" i="5"/>
  <c r="Q19" i="5"/>
  <c r="P19" i="5"/>
  <c r="O19" i="5"/>
  <c r="N19" i="5"/>
  <c r="N18" i="5" s="1"/>
  <c r="M19" i="5"/>
  <c r="L19" i="5"/>
  <c r="K19" i="5"/>
  <c r="J19" i="5"/>
  <c r="I19" i="5"/>
  <c r="H19" i="5"/>
  <c r="AQ18" i="5"/>
  <c r="AN18" i="5"/>
  <c r="AF18" i="5"/>
  <c r="AE18" i="5"/>
  <c r="AD18" i="5"/>
  <c r="AC18" i="5"/>
  <c r="AB18" i="5"/>
  <c r="AA18" i="5"/>
  <c r="Z18" i="5"/>
  <c r="Y18" i="5"/>
  <c r="W18" i="5"/>
  <c r="V18" i="5"/>
  <c r="U18" i="5"/>
  <c r="T18" i="5"/>
  <c r="S18" i="5"/>
  <c r="R18" i="5"/>
  <c r="Q18" i="5"/>
  <c r="P18" i="5"/>
  <c r="O18" i="5"/>
  <c r="L18" i="5"/>
  <c r="K18" i="5"/>
  <c r="J18" i="5"/>
  <c r="AM17" i="5"/>
  <c r="AL17" i="5"/>
  <c r="AK17" i="5"/>
  <c r="AJ17" i="5"/>
  <c r="AI17" i="5"/>
  <c r="Y17" i="5"/>
  <c r="AH17" i="5" s="1"/>
  <c r="AH16" i="5" s="1"/>
  <c r="X17" i="5"/>
  <c r="AG17" i="5" s="1"/>
  <c r="AG16" i="5" s="1"/>
  <c r="L17" i="5"/>
  <c r="AQ16" i="5"/>
  <c r="AP16" i="5"/>
  <c r="AO16" i="5"/>
  <c r="AN16" i="5"/>
  <c r="AM16" i="5"/>
  <c r="AL16" i="5"/>
  <c r="AK16" i="5"/>
  <c r="AJ16" i="5"/>
  <c r="AI16" i="5"/>
  <c r="AF16" i="5"/>
  <c r="AE16" i="5"/>
  <c r="AD16" i="5"/>
  <c r="AC16" i="5"/>
  <c r="AB16" i="5"/>
  <c r="AA16" i="5"/>
  <c r="Z16" i="5"/>
  <c r="X16" i="5"/>
  <c r="W16" i="5"/>
  <c r="V16" i="5"/>
  <c r="U16" i="5"/>
  <c r="T16" i="5"/>
  <c r="S16" i="5"/>
  <c r="R16" i="5"/>
  <c r="Q16" i="5"/>
  <c r="P16" i="5"/>
  <c r="O16" i="5"/>
  <c r="N16" i="5"/>
  <c r="M16" i="5"/>
  <c r="L16" i="5"/>
  <c r="K16" i="5"/>
  <c r="J16" i="5"/>
  <c r="I16" i="5"/>
  <c r="H16" i="5"/>
  <c r="AM15" i="5"/>
  <c r="AM14" i="5" s="1"/>
  <c r="AK15" i="5"/>
  <c r="AK14" i="5" s="1"/>
  <c r="AJ15" i="5"/>
  <c r="AI15" i="5"/>
  <c r="AI14" i="5" s="1"/>
  <c r="Y15" i="5"/>
  <c r="AH15" i="5" s="1"/>
  <c r="AH14" i="5" s="1"/>
  <c r="X15" i="5"/>
  <c r="AG15" i="5" s="1"/>
  <c r="AG14" i="5" s="1"/>
  <c r="M15" i="5"/>
  <c r="AL15" i="5" s="1"/>
  <c r="AL14" i="5" s="1"/>
  <c r="AQ14" i="5"/>
  <c r="AP14" i="5"/>
  <c r="AO14" i="5"/>
  <c r="AN14" i="5"/>
  <c r="AJ14" i="5"/>
  <c r="AF14" i="5"/>
  <c r="AE14" i="5"/>
  <c r="AD14" i="5"/>
  <c r="AC14" i="5"/>
  <c r="AB14" i="5"/>
  <c r="AA14" i="5"/>
  <c r="Z14" i="5"/>
  <c r="Y14" i="5"/>
  <c r="X14" i="5"/>
  <c r="W14" i="5"/>
  <c r="V14" i="5"/>
  <c r="U14" i="5"/>
  <c r="T14" i="5"/>
  <c r="S14" i="5"/>
  <c r="R14" i="5"/>
  <c r="Q14" i="5"/>
  <c r="P14" i="5"/>
  <c r="O14" i="5"/>
  <c r="N14" i="5"/>
  <c r="M14" i="5"/>
  <c r="L14" i="5"/>
  <c r="K14" i="5"/>
  <c r="J14" i="5"/>
  <c r="I14" i="5"/>
  <c r="H14" i="5"/>
  <c r="AM13" i="5"/>
  <c r="AK13" i="5"/>
  <c r="AJ13" i="5"/>
  <c r="AI13" i="5"/>
  <c r="Y13" i="5"/>
  <c r="AH13" i="5" s="1"/>
  <c r="X13" i="5"/>
  <c r="AG13" i="5" s="1"/>
  <c r="M13" i="5"/>
  <c r="AL13" i="5" s="1"/>
  <c r="AM12" i="5"/>
  <c r="AL12" i="5"/>
  <c r="AL11" i="5" s="1"/>
  <c r="AK12" i="5"/>
  <c r="AJ12" i="5"/>
  <c r="AI12" i="5"/>
  <c r="AI11" i="5" s="1"/>
  <c r="Y12" i="5"/>
  <c r="AH12" i="5" s="1"/>
  <c r="AH11" i="5" s="1"/>
  <c r="X12" i="5"/>
  <c r="AG12" i="5" s="1"/>
  <c r="AQ11" i="5"/>
  <c r="AP11" i="5"/>
  <c r="AO11" i="5"/>
  <c r="AN11" i="5"/>
  <c r="AN10" i="5" s="1"/>
  <c r="AN9" i="5" s="1"/>
  <c r="AM11" i="5"/>
  <c r="AJ11" i="5"/>
  <c r="AF11" i="5"/>
  <c r="AF10" i="5" s="1"/>
  <c r="AF9" i="5" s="1"/>
  <c r="AE11" i="5"/>
  <c r="AD11" i="5"/>
  <c r="AC11" i="5"/>
  <c r="AC10" i="5" s="1"/>
  <c r="AC9" i="5" s="1"/>
  <c r="AB11" i="5"/>
  <c r="AB10" i="5" s="1"/>
  <c r="AB9" i="5" s="1"/>
  <c r="AA11" i="5"/>
  <c r="Z11" i="5"/>
  <c r="Y11" i="5"/>
  <c r="X11" i="5"/>
  <c r="W11" i="5"/>
  <c r="W10" i="5" s="1"/>
  <c r="W9" i="5" s="1"/>
  <c r="V11" i="5"/>
  <c r="U11" i="5"/>
  <c r="U10" i="5" s="1"/>
  <c r="U9" i="5" s="1"/>
  <c r="R11" i="5"/>
  <c r="R10" i="5" s="1"/>
  <c r="R9" i="5" s="1"/>
  <c r="Q11" i="5"/>
  <c r="Q10" i="5" s="1"/>
  <c r="Q9" i="5" s="1"/>
  <c r="P11" i="5"/>
  <c r="O11" i="5"/>
  <c r="O10" i="5" s="1"/>
  <c r="O9" i="5" s="1"/>
  <c r="N11" i="5"/>
  <c r="M11" i="5"/>
  <c r="L11" i="5"/>
  <c r="K11" i="5"/>
  <c r="J11" i="5"/>
  <c r="I11" i="5"/>
  <c r="H11" i="5"/>
  <c r="AQ10" i="5"/>
  <c r="AQ9" i="5" s="1"/>
  <c r="AE10" i="5"/>
  <c r="AE9" i="5" s="1"/>
  <c r="AA10" i="5"/>
  <c r="AA9" i="5" s="1"/>
  <c r="T10" i="5"/>
  <c r="T9" i="5" s="1"/>
  <c r="S10" i="5"/>
  <c r="S9" i="5" s="1"/>
  <c r="K10" i="5"/>
  <c r="K9" i="5" s="1"/>
  <c r="R19" i="4"/>
  <c r="Q19" i="4" s="1"/>
  <c r="O19" i="4"/>
  <c r="M19" i="4"/>
  <c r="K19" i="4"/>
  <c r="J19" i="4"/>
  <c r="H19" i="4"/>
  <c r="F19" i="4"/>
  <c r="E19" i="4"/>
  <c r="S18" i="4"/>
  <c r="R18" i="4"/>
  <c r="O18" i="4"/>
  <c r="M18" i="4"/>
  <c r="K18" i="4"/>
  <c r="J18" i="4"/>
  <c r="I18" i="4"/>
  <c r="H18" i="4"/>
  <c r="E18" i="4"/>
  <c r="R17" i="4"/>
  <c r="Q17" i="4" s="1"/>
  <c r="O17" i="4"/>
  <c r="M17" i="4"/>
  <c r="K17" i="4"/>
  <c r="J17" i="4"/>
  <c r="H17" i="4"/>
  <c r="G17" i="4"/>
  <c r="E17" i="4"/>
  <c r="S16" i="4"/>
  <c r="R16" i="4"/>
  <c r="O16" i="4"/>
  <c r="M16" i="4"/>
  <c r="K16" i="4"/>
  <c r="J16" i="4"/>
  <c r="I16" i="4"/>
  <c r="H16" i="4"/>
  <c r="G16" i="4"/>
  <c r="E16" i="4"/>
  <c r="S15" i="4"/>
  <c r="R15" i="4"/>
  <c r="O15" i="4"/>
  <c r="M15" i="4"/>
  <c r="K15" i="4"/>
  <c r="J15" i="4"/>
  <c r="I15" i="4"/>
  <c r="H15" i="4"/>
  <c r="G15" i="4"/>
  <c r="E15" i="4"/>
  <c r="R14" i="4"/>
  <c r="Q14" i="4" s="1"/>
  <c r="O14" i="4"/>
  <c r="M14" i="4"/>
  <c r="K14" i="4"/>
  <c r="J14" i="4"/>
  <c r="I14" i="4"/>
  <c r="H14" i="4"/>
  <c r="G14" i="4"/>
  <c r="F14" i="4"/>
  <c r="E14" i="4"/>
  <c r="R13" i="4"/>
  <c r="Q13" i="4" s="1"/>
  <c r="O13" i="4"/>
  <c r="M13" i="4"/>
  <c r="K13" i="4"/>
  <c r="J13" i="4"/>
  <c r="H13" i="4"/>
  <c r="E13" i="4"/>
  <c r="R12" i="4"/>
  <c r="Q12" i="4" s="1"/>
  <c r="O12" i="4"/>
  <c r="M12" i="4"/>
  <c r="K12" i="4"/>
  <c r="J12" i="4"/>
  <c r="I12" i="4"/>
  <c r="H12" i="4"/>
  <c r="E12" i="4"/>
  <c r="S11" i="4"/>
  <c r="R11" i="4"/>
  <c r="O11" i="4"/>
  <c r="M11" i="4"/>
  <c r="K11" i="4"/>
  <c r="J11" i="4"/>
  <c r="I11" i="4"/>
  <c r="H11" i="4"/>
  <c r="E11" i="4"/>
  <c r="R10" i="4"/>
  <c r="Q10" i="4" s="1"/>
  <c r="O10" i="4"/>
  <c r="M10" i="4"/>
  <c r="K10" i="4"/>
  <c r="J10" i="4"/>
  <c r="H10" i="4"/>
  <c r="F10" i="4"/>
  <c r="E10" i="4"/>
  <c r="P9" i="4"/>
  <c r="BK478" i="1"/>
  <c r="BJ478" i="1"/>
  <c r="BG478" i="1"/>
  <c r="BF478" i="1"/>
  <c r="Y478" i="1"/>
  <c r="BQ478" i="1" s="1"/>
  <c r="X478" i="1"/>
  <c r="BP478" i="1" s="1"/>
  <c r="W478" i="1"/>
  <c r="V478" i="1"/>
  <c r="S478" i="1"/>
  <c r="S474" i="1" s="1"/>
  <c r="R478" i="1"/>
  <c r="CF478" i="1"/>
  <c r="BW477" i="1"/>
  <c r="BV477" i="1"/>
  <c r="BK477" i="1"/>
  <c r="BJ477" i="1"/>
  <c r="BG477" i="1"/>
  <c r="BF477" i="1"/>
  <c r="Y477" i="1"/>
  <c r="BQ477" i="1" s="1"/>
  <c r="X477" i="1"/>
  <c r="BP477" i="1" s="1"/>
  <c r="W477" i="1"/>
  <c r="BO477" i="1" s="1"/>
  <c r="V477" i="1"/>
  <c r="R477" i="1"/>
  <c r="BW476" i="1"/>
  <c r="CF476" i="1" s="1"/>
  <c r="BV476" i="1"/>
  <c r="BK476" i="1"/>
  <c r="BJ476" i="1"/>
  <c r="BG476" i="1"/>
  <c r="BF476" i="1"/>
  <c r="Y476" i="1"/>
  <c r="BQ476" i="1" s="1"/>
  <c r="X476" i="1"/>
  <c r="BP476" i="1" s="1"/>
  <c r="W476" i="1"/>
  <c r="BO476" i="1" s="1"/>
  <c r="V476" i="1"/>
  <c r="R476" i="1"/>
  <c r="BW475" i="1"/>
  <c r="CF475" i="1" s="1"/>
  <c r="BV475" i="1"/>
  <c r="BK475" i="1"/>
  <c r="BJ475" i="1"/>
  <c r="BG475" i="1"/>
  <c r="BF475" i="1"/>
  <c r="Y475" i="1"/>
  <c r="X475" i="1"/>
  <c r="W475" i="1"/>
  <c r="V475" i="1"/>
  <c r="BU474" i="1"/>
  <c r="BT474" i="1"/>
  <c r="BS474" i="1"/>
  <c r="BR474" i="1"/>
  <c r="BM474" i="1"/>
  <c r="BL474" i="1"/>
  <c r="BE474" i="1"/>
  <c r="BD474" i="1"/>
  <c r="BC474" i="1"/>
  <c r="BG474" i="1" s="1"/>
  <c r="BB474" i="1"/>
  <c r="BF474" i="1" s="1"/>
  <c r="BA474" i="1"/>
  <c r="AZ474" i="1"/>
  <c r="AY474" i="1"/>
  <c r="BK474" i="1" s="1"/>
  <c r="AX474" i="1"/>
  <c r="BJ474" i="1" s="1"/>
  <c r="AW474" i="1"/>
  <c r="AV474" i="1"/>
  <c r="AU474" i="1"/>
  <c r="AT474" i="1"/>
  <c r="AS474" i="1"/>
  <c r="AR474" i="1"/>
  <c r="AQ474" i="1"/>
  <c r="AP474" i="1"/>
  <c r="AO474" i="1"/>
  <c r="AN474" i="1"/>
  <c r="AM474" i="1"/>
  <c r="AL474" i="1"/>
  <c r="AK474" i="1"/>
  <c r="AJ474" i="1"/>
  <c r="AI474" i="1"/>
  <c r="AH474" i="1"/>
  <c r="AG474" i="1"/>
  <c r="AF474" i="1"/>
  <c r="AE474" i="1"/>
  <c r="AD474" i="1"/>
  <c r="AC474" i="1"/>
  <c r="AB474" i="1"/>
  <c r="AA474" i="1"/>
  <c r="Z474" i="1"/>
  <c r="U474" i="1"/>
  <c r="T474" i="1"/>
  <c r="BW473" i="1"/>
  <c r="CF473" i="1" s="1"/>
  <c r="BV473" i="1"/>
  <c r="BK473" i="1"/>
  <c r="BJ473" i="1"/>
  <c r="BG473" i="1"/>
  <c r="BF473" i="1"/>
  <c r="AU473" i="1"/>
  <c r="AT473" i="1"/>
  <c r="Y473" i="1"/>
  <c r="BQ473" i="1" s="1"/>
  <c r="X473" i="1"/>
  <c r="BP473" i="1" s="1"/>
  <c r="W473" i="1"/>
  <c r="BO473" i="1" s="1"/>
  <c r="V473" i="1"/>
  <c r="BN473" i="1" s="1"/>
  <c r="BW472" i="1"/>
  <c r="CF472" i="1" s="1"/>
  <c r="BV472" i="1"/>
  <c r="BK472" i="1"/>
  <c r="BJ472" i="1"/>
  <c r="BC472" i="1"/>
  <c r="BG472" i="1" s="1"/>
  <c r="BB472" i="1"/>
  <c r="BF472" i="1" s="1"/>
  <c r="AM472" i="1"/>
  <c r="AL472" i="1"/>
  <c r="Y472" i="1"/>
  <c r="BQ472" i="1" s="1"/>
  <c r="X472" i="1"/>
  <c r="BP472" i="1" s="1"/>
  <c r="W472" i="1"/>
  <c r="BO472" i="1" s="1"/>
  <c r="V472" i="1"/>
  <c r="BN472" i="1" s="1"/>
  <c r="BW471" i="1"/>
  <c r="CF471" i="1" s="1"/>
  <c r="BV471" i="1"/>
  <c r="BC471" i="1"/>
  <c r="BG471" i="1" s="1"/>
  <c r="BB471" i="1"/>
  <c r="BF471" i="1" s="1"/>
  <c r="AY471" i="1"/>
  <c r="BK471" i="1" s="1"/>
  <c r="AX471" i="1"/>
  <c r="BJ471" i="1" s="1"/>
  <c r="AM471" i="1"/>
  <c r="AL471" i="1"/>
  <c r="Y471" i="1"/>
  <c r="BQ471" i="1" s="1"/>
  <c r="X471" i="1"/>
  <c r="BP471" i="1" s="1"/>
  <c r="BW470" i="1"/>
  <c r="CF470" i="1" s="1"/>
  <c r="BV470" i="1"/>
  <c r="BC470" i="1"/>
  <c r="BG470" i="1" s="1"/>
  <c r="BB470" i="1"/>
  <c r="BF470" i="1" s="1"/>
  <c r="AY470" i="1"/>
  <c r="BK470" i="1" s="1"/>
  <c r="AX470" i="1"/>
  <c r="BJ470" i="1" s="1"/>
  <c r="AM470" i="1"/>
  <c r="AL470" i="1"/>
  <c r="Y470" i="1"/>
  <c r="BQ470" i="1" s="1"/>
  <c r="X470" i="1"/>
  <c r="BP470" i="1" s="1"/>
  <c r="BW469" i="1"/>
  <c r="BV469" i="1"/>
  <c r="BV468" i="1" s="1"/>
  <c r="BC469" i="1"/>
  <c r="BB469" i="1"/>
  <c r="AY469" i="1"/>
  <c r="AX469" i="1"/>
  <c r="AM469" i="1"/>
  <c r="AL469" i="1"/>
  <c r="AL468" i="1" s="1"/>
  <c r="Y469" i="1"/>
  <c r="Y468" i="1" s="1"/>
  <c r="X469" i="1"/>
  <c r="BA464" i="1"/>
  <c r="BA463" i="1" s="1"/>
  <c r="BA456" i="1" s="1"/>
  <c r="AZ464" i="1"/>
  <c r="AZ463" i="1" s="1"/>
  <c r="AZ456" i="1" s="1"/>
  <c r="AU464" i="1"/>
  <c r="AU463" i="1" s="1"/>
  <c r="AT464" i="1"/>
  <c r="AT463" i="1" s="1"/>
  <c r="AQ464" i="1"/>
  <c r="AQ463" i="1" s="1"/>
  <c r="AQ456" i="1" s="1"/>
  <c r="AP464" i="1"/>
  <c r="AP463" i="1" s="1"/>
  <c r="AP456" i="1" s="1"/>
  <c r="AK464" i="1"/>
  <c r="AK463" i="1" s="1"/>
  <c r="AK456" i="1" s="1"/>
  <c r="AJ464" i="1"/>
  <c r="AJ463" i="1" s="1"/>
  <c r="AJ456" i="1" s="1"/>
  <c r="AI464" i="1"/>
  <c r="AI463" i="1" s="1"/>
  <c r="AH464" i="1"/>
  <c r="AH463" i="1" s="1"/>
  <c r="AH456" i="1" s="1"/>
  <c r="AE464" i="1"/>
  <c r="AE463" i="1" s="1"/>
  <c r="AE456" i="1" s="1"/>
  <c r="AD464" i="1"/>
  <c r="AD463" i="1" s="1"/>
  <c r="AD456" i="1" s="1"/>
  <c r="AC464" i="1"/>
  <c r="AC463" i="1" s="1"/>
  <c r="AC456" i="1" s="1"/>
  <c r="AB464" i="1"/>
  <c r="AB463" i="1" s="1"/>
  <c r="AB456" i="1" s="1"/>
  <c r="AA464" i="1"/>
  <c r="AA463" i="1" s="1"/>
  <c r="AA456" i="1" s="1"/>
  <c r="Z464" i="1"/>
  <c r="Z463" i="1" s="1"/>
  <c r="Z456" i="1" s="1"/>
  <c r="U464" i="1"/>
  <c r="U463" i="1" s="1"/>
  <c r="U456" i="1" s="1"/>
  <c r="T464" i="1"/>
  <c r="T463" i="1" s="1"/>
  <c r="T456" i="1" s="1"/>
  <c r="S464" i="1"/>
  <c r="S463" i="1" s="1"/>
  <c r="R464" i="1"/>
  <c r="R463" i="1" s="1"/>
  <c r="BW467" i="1"/>
  <c r="CF467" i="1" s="1"/>
  <c r="BV467" i="1"/>
  <c r="BK467" i="1"/>
  <c r="BJ467" i="1"/>
  <c r="BC467" i="1"/>
  <c r="BG467" i="1" s="1"/>
  <c r="BB467" i="1"/>
  <c r="BF467" i="1" s="1"/>
  <c r="AM467" i="1"/>
  <c r="AL467" i="1"/>
  <c r="Y467" i="1"/>
  <c r="BQ467" i="1" s="1"/>
  <c r="X467" i="1"/>
  <c r="BP467" i="1" s="1"/>
  <c r="W467" i="1"/>
  <c r="BO467" i="1" s="1"/>
  <c r="V467" i="1"/>
  <c r="BN467" i="1" s="1"/>
  <c r="BW466" i="1"/>
  <c r="CF466" i="1" s="1"/>
  <c r="BV466" i="1"/>
  <c r="BK466" i="1"/>
  <c r="BJ466" i="1"/>
  <c r="BC466" i="1"/>
  <c r="BG466" i="1" s="1"/>
  <c r="BB466" i="1"/>
  <c r="BF466" i="1" s="1"/>
  <c r="AM466" i="1"/>
  <c r="AL466" i="1"/>
  <c r="Y466" i="1"/>
  <c r="BQ466" i="1" s="1"/>
  <c r="X466" i="1"/>
  <c r="BP466" i="1" s="1"/>
  <c r="W466" i="1"/>
  <c r="BO466" i="1" s="1"/>
  <c r="V466" i="1"/>
  <c r="BN466" i="1" s="1"/>
  <c r="BW465" i="1"/>
  <c r="BV465" i="1"/>
  <c r="BK465" i="1"/>
  <c r="BJ465" i="1"/>
  <c r="BC465" i="1"/>
  <c r="BB465" i="1"/>
  <c r="BF465" i="1" s="1"/>
  <c r="AM465" i="1"/>
  <c r="AL465" i="1"/>
  <c r="Y465" i="1"/>
  <c r="BQ465" i="1" s="1"/>
  <c r="X465" i="1"/>
  <c r="BP465" i="1" s="1"/>
  <c r="W465" i="1"/>
  <c r="V465" i="1"/>
  <c r="BN465" i="1" s="1"/>
  <c r="J463" i="1"/>
  <c r="BW462" i="1"/>
  <c r="CF462" i="1" s="1"/>
  <c r="BV462" i="1"/>
  <c r="BK462" i="1"/>
  <c r="BJ462" i="1"/>
  <c r="BG462" i="1"/>
  <c r="BF462" i="1"/>
  <c r="AU462" i="1"/>
  <c r="AU457" i="1" s="1"/>
  <c r="AT462" i="1"/>
  <c r="AT457" i="1" s="1"/>
  <c r="Y462" i="1"/>
  <c r="BQ462" i="1" s="1"/>
  <c r="X462" i="1"/>
  <c r="BP462" i="1" s="1"/>
  <c r="W462" i="1"/>
  <c r="BO462" i="1" s="1"/>
  <c r="V462" i="1"/>
  <c r="BN462" i="1" s="1"/>
  <c r="BW461" i="1"/>
  <c r="CF461" i="1" s="1"/>
  <c r="BV461" i="1"/>
  <c r="BK461" i="1"/>
  <c r="BC461" i="1"/>
  <c r="BG461" i="1" s="1"/>
  <c r="BB461" i="1"/>
  <c r="BF461" i="1" s="1"/>
  <c r="AX461" i="1"/>
  <c r="AM461" i="1"/>
  <c r="AL461" i="1"/>
  <c r="Y461" i="1"/>
  <c r="BQ461" i="1" s="1"/>
  <c r="X461" i="1"/>
  <c r="BP461" i="1" s="1"/>
  <c r="W461" i="1"/>
  <c r="BO461" i="1" s="1"/>
  <c r="BW460" i="1"/>
  <c r="CF460" i="1" s="1"/>
  <c r="BV460" i="1"/>
  <c r="BK460" i="1"/>
  <c r="BJ460" i="1"/>
  <c r="BB460" i="1"/>
  <c r="BF460" i="1" s="1"/>
  <c r="AM460" i="1"/>
  <c r="AL460" i="1"/>
  <c r="AI460" i="1"/>
  <c r="Y460" i="1"/>
  <c r="BQ460" i="1" s="1"/>
  <c r="X460" i="1"/>
  <c r="BP460" i="1" s="1"/>
  <c r="V460" i="1"/>
  <c r="BN460" i="1" s="1"/>
  <c r="S460" i="1"/>
  <c r="S458" i="1" s="1"/>
  <c r="S457" i="1" s="1"/>
  <c r="R460" i="1"/>
  <c r="R458" i="1" s="1"/>
  <c r="R457" i="1" s="1"/>
  <c r="BW459" i="1"/>
  <c r="BV459" i="1"/>
  <c r="BK459" i="1"/>
  <c r="BJ459" i="1"/>
  <c r="BC459" i="1"/>
  <c r="BB459" i="1"/>
  <c r="AM459" i="1"/>
  <c r="AM458" i="1" s="1"/>
  <c r="AM457" i="1" s="1"/>
  <c r="AL459" i="1"/>
  <c r="AL458" i="1" s="1"/>
  <c r="AL457" i="1" s="1"/>
  <c r="Y459" i="1"/>
  <c r="X459" i="1"/>
  <c r="W459" i="1"/>
  <c r="V459" i="1"/>
  <c r="J458" i="1"/>
  <c r="J457" i="1" s="1"/>
  <c r="BW455" i="1"/>
  <c r="CF455" i="1" s="1"/>
  <c r="BV455" i="1"/>
  <c r="BK455" i="1"/>
  <c r="BJ455" i="1"/>
  <c r="BC455" i="1"/>
  <c r="BG455" i="1" s="1"/>
  <c r="BB455" i="1"/>
  <c r="BF455" i="1" s="1"/>
  <c r="Y455" i="1"/>
  <c r="BQ455" i="1" s="1"/>
  <c r="X455" i="1"/>
  <c r="BP455" i="1" s="1"/>
  <c r="W455" i="1"/>
  <c r="BO455" i="1" s="1"/>
  <c r="V455" i="1"/>
  <c r="BN455" i="1" s="1"/>
  <c r="BW454" i="1"/>
  <c r="BV454" i="1"/>
  <c r="BV453" i="1" s="1"/>
  <c r="BK454" i="1"/>
  <c r="BJ454" i="1"/>
  <c r="BJ453" i="1" s="1"/>
  <c r="BC454" i="1"/>
  <c r="BB454" i="1"/>
  <c r="Y454" i="1"/>
  <c r="X454" i="1"/>
  <c r="W454" i="1"/>
  <c r="V454" i="1"/>
  <c r="BM452" i="1"/>
  <c r="BM384" i="1" s="1"/>
  <c r="BL452" i="1"/>
  <c r="BL384" i="1" s="1"/>
  <c r="BI452" i="1"/>
  <c r="BI384" i="1" s="1"/>
  <c r="BH452" i="1"/>
  <c r="BH384" i="1" s="1"/>
  <c r="BE452" i="1"/>
  <c r="BE384" i="1" s="1"/>
  <c r="BD452" i="1"/>
  <c r="BD384" i="1" s="1"/>
  <c r="AW452" i="1"/>
  <c r="AW384" i="1" s="1"/>
  <c r="AV452" i="1"/>
  <c r="AV384" i="1" s="1"/>
  <c r="AS452" i="1"/>
  <c r="AS384" i="1" s="1"/>
  <c r="AR452" i="1"/>
  <c r="AR384" i="1" s="1"/>
  <c r="AO452" i="1"/>
  <c r="AO384" i="1" s="1"/>
  <c r="AN452" i="1"/>
  <c r="AN384" i="1" s="1"/>
  <c r="AG452" i="1"/>
  <c r="AG384" i="1" s="1"/>
  <c r="AF452" i="1"/>
  <c r="AF384" i="1" s="1"/>
  <c r="K453" i="1"/>
  <c r="J453" i="1"/>
  <c r="BU452" i="1"/>
  <c r="BT452" i="1"/>
  <c r="BS452" i="1"/>
  <c r="BR452" i="1"/>
  <c r="BR384" i="1" s="1"/>
  <c r="CF450" i="1"/>
  <c r="AU426" i="1"/>
  <c r="AT426" i="1"/>
  <c r="BW449" i="1"/>
  <c r="CF449" i="1" s="1"/>
  <c r="BV449" i="1"/>
  <c r="BK449" i="1"/>
  <c r="BC449" i="1"/>
  <c r="BG449" i="1" s="1"/>
  <c r="BB449" i="1"/>
  <c r="BF449" i="1" s="1"/>
  <c r="AX449" i="1"/>
  <c r="V449" i="1" s="1"/>
  <c r="BN449" i="1" s="1"/>
  <c r="AM449" i="1"/>
  <c r="AL449" i="1"/>
  <c r="Y449" i="1"/>
  <c r="BQ449" i="1" s="1"/>
  <c r="X449" i="1"/>
  <c r="BP449" i="1" s="1"/>
  <c r="W449" i="1"/>
  <c r="BO449" i="1" s="1"/>
  <c r="BW448" i="1"/>
  <c r="CF448" i="1" s="1"/>
  <c r="BV448" i="1"/>
  <c r="BK448" i="1"/>
  <c r="BC448" i="1"/>
  <c r="BG448" i="1" s="1"/>
  <c r="BB448" i="1"/>
  <c r="BF448" i="1" s="1"/>
  <c r="AX448" i="1"/>
  <c r="V448" i="1" s="1"/>
  <c r="BN448" i="1" s="1"/>
  <c r="AM448" i="1"/>
  <c r="AL448" i="1"/>
  <c r="Y448" i="1"/>
  <c r="BQ448" i="1" s="1"/>
  <c r="X448" i="1"/>
  <c r="BP448" i="1" s="1"/>
  <c r="W448" i="1"/>
  <c r="BO448" i="1" s="1"/>
  <c r="BW447" i="1"/>
  <c r="CF447" i="1" s="1"/>
  <c r="BV447" i="1"/>
  <c r="BK447" i="1"/>
  <c r="BC447" i="1"/>
  <c r="BG447" i="1" s="1"/>
  <c r="BB447" i="1"/>
  <c r="BF447" i="1" s="1"/>
  <c r="AX447" i="1"/>
  <c r="V447" i="1" s="1"/>
  <c r="BN447" i="1" s="1"/>
  <c r="AM447" i="1"/>
  <c r="AL447" i="1"/>
  <c r="Y447" i="1"/>
  <c r="BQ447" i="1" s="1"/>
  <c r="X447" i="1"/>
  <c r="BP447" i="1" s="1"/>
  <c r="W447" i="1"/>
  <c r="BO447" i="1" s="1"/>
  <c r="BW446" i="1"/>
  <c r="CF446" i="1" s="1"/>
  <c r="BV446" i="1"/>
  <c r="BK446" i="1"/>
  <c r="BC446" i="1"/>
  <c r="BG446" i="1" s="1"/>
  <c r="BB446" i="1"/>
  <c r="BF446" i="1" s="1"/>
  <c r="AX446" i="1"/>
  <c r="V446" i="1" s="1"/>
  <c r="BN446" i="1" s="1"/>
  <c r="AM446" i="1"/>
  <c r="AL446" i="1"/>
  <c r="Y446" i="1"/>
  <c r="BQ446" i="1" s="1"/>
  <c r="X446" i="1"/>
  <c r="BP446" i="1" s="1"/>
  <c r="W446" i="1"/>
  <c r="BO446" i="1" s="1"/>
  <c r="BW445" i="1"/>
  <c r="CF445" i="1" s="1"/>
  <c r="BV445" i="1"/>
  <c r="BK445" i="1"/>
  <c r="BC445" i="1"/>
  <c r="BG445" i="1" s="1"/>
  <c r="BB445" i="1"/>
  <c r="BF445" i="1" s="1"/>
  <c r="AX445" i="1"/>
  <c r="V445" i="1" s="1"/>
  <c r="BN445" i="1" s="1"/>
  <c r="AM445" i="1"/>
  <c r="AL445" i="1"/>
  <c r="Y445" i="1"/>
  <c r="BQ445" i="1" s="1"/>
  <c r="X445" i="1"/>
  <c r="BP445" i="1" s="1"/>
  <c r="W445" i="1"/>
  <c r="BO445" i="1" s="1"/>
  <c r="BW444" i="1"/>
  <c r="CF444" i="1" s="1"/>
  <c r="BV444" i="1"/>
  <c r="BK444" i="1"/>
  <c r="BC444" i="1"/>
  <c r="BG444" i="1" s="1"/>
  <c r="BB444" i="1"/>
  <c r="BF444" i="1" s="1"/>
  <c r="AX444" i="1"/>
  <c r="V444" i="1" s="1"/>
  <c r="BN444" i="1" s="1"/>
  <c r="AM444" i="1"/>
  <c r="AL444" i="1"/>
  <c r="Y444" i="1"/>
  <c r="BQ444" i="1" s="1"/>
  <c r="X444" i="1"/>
  <c r="BP444" i="1" s="1"/>
  <c r="W444" i="1"/>
  <c r="BO444" i="1" s="1"/>
  <c r="BW443" i="1"/>
  <c r="CF443" i="1" s="1"/>
  <c r="BV443" i="1"/>
  <c r="BK443" i="1"/>
  <c r="BC443" i="1"/>
  <c r="BG443" i="1" s="1"/>
  <c r="BB443" i="1"/>
  <c r="BF443" i="1" s="1"/>
  <c r="AX443" i="1"/>
  <c r="V443" i="1" s="1"/>
  <c r="BN443" i="1" s="1"/>
  <c r="AM443" i="1"/>
  <c r="AL443" i="1"/>
  <c r="Y443" i="1"/>
  <c r="BQ443" i="1" s="1"/>
  <c r="X443" i="1"/>
  <c r="BP443" i="1" s="1"/>
  <c r="W443" i="1"/>
  <c r="BO443" i="1" s="1"/>
  <c r="BW439" i="1"/>
  <c r="CF439" i="1" s="1"/>
  <c r="BV439" i="1"/>
  <c r="BK439" i="1"/>
  <c r="BJ439" i="1"/>
  <c r="BC439" i="1"/>
  <c r="BG439" i="1" s="1"/>
  <c r="BB439" i="1"/>
  <c r="BF439" i="1" s="1"/>
  <c r="AM439" i="1"/>
  <c r="AL439" i="1"/>
  <c r="Y439" i="1"/>
  <c r="BQ439" i="1" s="1"/>
  <c r="X439" i="1"/>
  <c r="BP439" i="1" s="1"/>
  <c r="W439" i="1"/>
  <c r="BO439" i="1" s="1"/>
  <c r="V439" i="1"/>
  <c r="BN439" i="1" s="1"/>
  <c r="BW438" i="1"/>
  <c r="CF438" i="1" s="1"/>
  <c r="BV438" i="1"/>
  <c r="BK438" i="1"/>
  <c r="BC438" i="1"/>
  <c r="BG438" i="1" s="1"/>
  <c r="BB438" i="1"/>
  <c r="BF438" i="1" s="1"/>
  <c r="AX438" i="1"/>
  <c r="V438" i="1" s="1"/>
  <c r="BN438" i="1" s="1"/>
  <c r="AM438" i="1"/>
  <c r="AL438" i="1"/>
  <c r="Y438" i="1"/>
  <c r="BQ438" i="1" s="1"/>
  <c r="X438" i="1"/>
  <c r="BP438" i="1" s="1"/>
  <c r="W438" i="1"/>
  <c r="BO438" i="1" s="1"/>
  <c r="BW437" i="1"/>
  <c r="CF437" i="1" s="1"/>
  <c r="BV437" i="1"/>
  <c r="BK437" i="1"/>
  <c r="BC437" i="1"/>
  <c r="BG437" i="1" s="1"/>
  <c r="BB437" i="1"/>
  <c r="BF437" i="1" s="1"/>
  <c r="AX437" i="1"/>
  <c r="V437" i="1" s="1"/>
  <c r="BN437" i="1" s="1"/>
  <c r="AM437" i="1"/>
  <c r="AL437" i="1"/>
  <c r="Y437" i="1"/>
  <c r="BQ437" i="1" s="1"/>
  <c r="X437" i="1"/>
  <c r="BP437" i="1" s="1"/>
  <c r="W437" i="1"/>
  <c r="BO437" i="1" s="1"/>
  <c r="BW436" i="1"/>
  <c r="CF436" i="1" s="1"/>
  <c r="BV436" i="1"/>
  <c r="BK436" i="1"/>
  <c r="BC436" i="1"/>
  <c r="BG436" i="1" s="1"/>
  <c r="BB436" i="1"/>
  <c r="BF436" i="1" s="1"/>
  <c r="AX436" i="1"/>
  <c r="V436" i="1" s="1"/>
  <c r="BN436" i="1" s="1"/>
  <c r="AM436" i="1"/>
  <c r="AL436" i="1"/>
  <c r="Y436" i="1"/>
  <c r="BQ436" i="1" s="1"/>
  <c r="X436" i="1"/>
  <c r="BP436" i="1" s="1"/>
  <c r="W436" i="1"/>
  <c r="BO436" i="1" s="1"/>
  <c r="BW435" i="1"/>
  <c r="CF435" i="1" s="1"/>
  <c r="BV435" i="1"/>
  <c r="BK435" i="1"/>
  <c r="BC435" i="1"/>
  <c r="BG435" i="1" s="1"/>
  <c r="BB435" i="1"/>
  <c r="BF435" i="1" s="1"/>
  <c r="AX435" i="1"/>
  <c r="V435" i="1" s="1"/>
  <c r="BN435" i="1" s="1"/>
  <c r="AM435" i="1"/>
  <c r="AL435" i="1"/>
  <c r="Y435" i="1"/>
  <c r="BQ435" i="1" s="1"/>
  <c r="X435" i="1"/>
  <c r="BP435" i="1" s="1"/>
  <c r="W435" i="1"/>
  <c r="BO435" i="1" s="1"/>
  <c r="BW434" i="1"/>
  <c r="CF434" i="1" s="1"/>
  <c r="BV434" i="1"/>
  <c r="BK434" i="1"/>
  <c r="BC434" i="1"/>
  <c r="BG434" i="1" s="1"/>
  <c r="BB434" i="1"/>
  <c r="BF434" i="1" s="1"/>
  <c r="AX434" i="1"/>
  <c r="V434" i="1" s="1"/>
  <c r="BN434" i="1" s="1"/>
  <c r="AM434" i="1"/>
  <c r="AL434" i="1"/>
  <c r="Y434" i="1"/>
  <c r="BQ434" i="1" s="1"/>
  <c r="X434" i="1"/>
  <c r="BP434" i="1" s="1"/>
  <c r="W434" i="1"/>
  <c r="BO434" i="1" s="1"/>
  <c r="BW433" i="1"/>
  <c r="CF433" i="1" s="1"/>
  <c r="BV433" i="1"/>
  <c r="BK433" i="1"/>
  <c r="BJ433" i="1"/>
  <c r="BC433" i="1"/>
  <c r="BB433" i="1"/>
  <c r="BF433" i="1" s="1"/>
  <c r="AM433" i="1"/>
  <c r="AL433" i="1"/>
  <c r="Y433" i="1"/>
  <c r="BQ433" i="1" s="1"/>
  <c r="X433" i="1"/>
  <c r="BP433" i="1" s="1"/>
  <c r="W433" i="1"/>
  <c r="BO433" i="1" s="1"/>
  <c r="V433" i="1"/>
  <c r="BN433" i="1" s="1"/>
  <c r="BW432" i="1"/>
  <c r="CF432" i="1" s="1"/>
  <c r="BV432" i="1"/>
  <c r="BK432" i="1"/>
  <c r="BC432" i="1"/>
  <c r="BG432" i="1" s="1"/>
  <c r="BB432" i="1"/>
  <c r="BF432" i="1" s="1"/>
  <c r="AX432" i="1"/>
  <c r="V432" i="1" s="1"/>
  <c r="BN432" i="1" s="1"/>
  <c r="AM432" i="1"/>
  <c r="AL432" i="1"/>
  <c r="Y432" i="1"/>
  <c r="BQ432" i="1" s="1"/>
  <c r="X432" i="1"/>
  <c r="BP432" i="1" s="1"/>
  <c r="W432" i="1"/>
  <c r="BO432" i="1" s="1"/>
  <c r="BW431" i="1"/>
  <c r="CF431" i="1" s="1"/>
  <c r="BV431" i="1"/>
  <c r="BK431" i="1"/>
  <c r="BC431" i="1"/>
  <c r="BG431" i="1" s="1"/>
  <c r="BB431" i="1"/>
  <c r="BF431" i="1" s="1"/>
  <c r="AX431" i="1"/>
  <c r="V431" i="1" s="1"/>
  <c r="BN431" i="1" s="1"/>
  <c r="AM431" i="1"/>
  <c r="AL431" i="1"/>
  <c r="Y431" i="1"/>
  <c r="BQ431" i="1" s="1"/>
  <c r="X431" i="1"/>
  <c r="BP431" i="1" s="1"/>
  <c r="W431" i="1"/>
  <c r="BO431" i="1" s="1"/>
  <c r="BW430" i="1"/>
  <c r="CF430" i="1" s="1"/>
  <c r="BV430" i="1"/>
  <c r="BK430" i="1"/>
  <c r="BC430" i="1"/>
  <c r="BG430" i="1" s="1"/>
  <c r="BB430" i="1"/>
  <c r="BF430" i="1" s="1"/>
  <c r="AX430" i="1"/>
  <c r="V430" i="1" s="1"/>
  <c r="BN430" i="1" s="1"/>
  <c r="AM430" i="1"/>
  <c r="AL430" i="1"/>
  <c r="Y430" i="1"/>
  <c r="BQ430" i="1" s="1"/>
  <c r="X430" i="1"/>
  <c r="BP430" i="1" s="1"/>
  <c r="W430" i="1"/>
  <c r="BO430" i="1" s="1"/>
  <c r="BW429" i="1"/>
  <c r="CF429" i="1" s="1"/>
  <c r="BV429" i="1"/>
  <c r="BK429" i="1"/>
  <c r="BC429" i="1"/>
  <c r="BG429" i="1" s="1"/>
  <c r="BB429" i="1"/>
  <c r="BF429" i="1" s="1"/>
  <c r="AX429" i="1"/>
  <c r="V429" i="1" s="1"/>
  <c r="BN429" i="1" s="1"/>
  <c r="AM429" i="1"/>
  <c r="AL429" i="1"/>
  <c r="Y429" i="1"/>
  <c r="BQ429" i="1" s="1"/>
  <c r="X429" i="1"/>
  <c r="BP429" i="1" s="1"/>
  <c r="W429" i="1"/>
  <c r="BO429" i="1" s="1"/>
  <c r="BW428" i="1"/>
  <c r="BV428" i="1"/>
  <c r="BV427" i="1" s="1"/>
  <c r="BV426" i="1" s="1"/>
  <c r="BK428" i="1"/>
  <c r="BC428" i="1"/>
  <c r="BB428" i="1"/>
  <c r="AX428" i="1"/>
  <c r="AX427" i="1" s="1"/>
  <c r="AX426" i="1" s="1"/>
  <c r="AM428" i="1"/>
  <c r="AL428" i="1"/>
  <c r="Y428" i="1"/>
  <c r="X428" i="1"/>
  <c r="W428" i="1"/>
  <c r="M427" i="1"/>
  <c r="M426" i="1" s="1"/>
  <c r="L427" i="1"/>
  <c r="L426" i="1" s="1"/>
  <c r="K427" i="1"/>
  <c r="K426" i="1" s="1"/>
  <c r="J427" i="1"/>
  <c r="J426" i="1" s="1"/>
  <c r="BW425" i="1"/>
  <c r="CF425" i="1" s="1"/>
  <c r="BV425" i="1"/>
  <c r="BK425" i="1"/>
  <c r="BG425" i="1"/>
  <c r="BF425" i="1"/>
  <c r="AX425" i="1"/>
  <c r="BJ425" i="1" s="1"/>
  <c r="AU425" i="1"/>
  <c r="AU420" i="1" s="1"/>
  <c r="AU419" i="1" s="1"/>
  <c r="AU406" i="1" s="1"/>
  <c r="AT425" i="1"/>
  <c r="AT420" i="1" s="1"/>
  <c r="AT419" i="1" s="1"/>
  <c r="AT406" i="1" s="1"/>
  <c r="Y425" i="1"/>
  <c r="BQ425" i="1" s="1"/>
  <c r="X425" i="1"/>
  <c r="BP425" i="1" s="1"/>
  <c r="W425" i="1"/>
  <c r="BO425" i="1" s="1"/>
  <c r="BW424" i="1"/>
  <c r="CF424" i="1" s="1"/>
  <c r="BV424" i="1"/>
  <c r="BK424" i="1"/>
  <c r="BJ424" i="1"/>
  <c r="BC424" i="1"/>
  <c r="BG424" i="1" s="1"/>
  <c r="BB424" i="1"/>
  <c r="BF424" i="1" s="1"/>
  <c r="AM424" i="1"/>
  <c r="AL424" i="1"/>
  <c r="Y424" i="1"/>
  <c r="BQ424" i="1" s="1"/>
  <c r="X424" i="1"/>
  <c r="BP424" i="1" s="1"/>
  <c r="W424" i="1"/>
  <c r="BO424" i="1" s="1"/>
  <c r="V424" i="1"/>
  <c r="BN424" i="1" s="1"/>
  <c r="BW423" i="1"/>
  <c r="CF423" i="1" s="1"/>
  <c r="BV423" i="1"/>
  <c r="BK423" i="1"/>
  <c r="BC423" i="1"/>
  <c r="BG423" i="1" s="1"/>
  <c r="BB423" i="1"/>
  <c r="BF423" i="1" s="1"/>
  <c r="AX423" i="1"/>
  <c r="AM423" i="1"/>
  <c r="AL423" i="1"/>
  <c r="Y423" i="1"/>
  <c r="BQ423" i="1" s="1"/>
  <c r="X423" i="1"/>
  <c r="W423" i="1"/>
  <c r="BO423" i="1" s="1"/>
  <c r="BW422" i="1"/>
  <c r="BW421" i="1" s="1"/>
  <c r="BW420" i="1" s="1"/>
  <c r="BV422" i="1"/>
  <c r="BK422" i="1"/>
  <c r="BJ422" i="1"/>
  <c r="BB422" i="1"/>
  <c r="AM422" i="1"/>
  <c r="AM421" i="1" s="1"/>
  <c r="AM420" i="1" s="1"/>
  <c r="AL422" i="1"/>
  <c r="AJ422" i="1"/>
  <c r="AI422" i="1"/>
  <c r="Y422" i="1"/>
  <c r="V422" i="1"/>
  <c r="T422" i="1"/>
  <c r="T421" i="1" s="1"/>
  <c r="T420" i="1" s="1"/>
  <c r="T419" i="1" s="1"/>
  <c r="T406" i="1" s="1"/>
  <c r="BS421" i="1"/>
  <c r="BS420" i="1" s="1"/>
  <c r="M421" i="1"/>
  <c r="M420" i="1" s="1"/>
  <c r="L421" i="1"/>
  <c r="L420" i="1" s="1"/>
  <c r="K421" i="1"/>
  <c r="K420" i="1" s="1"/>
  <c r="J421" i="1"/>
  <c r="J420" i="1" s="1"/>
  <c r="BW418" i="1"/>
  <c r="CF418" i="1" s="1"/>
  <c r="BV418" i="1"/>
  <c r="BK418" i="1"/>
  <c r="BJ418" i="1"/>
  <c r="BC418" i="1"/>
  <c r="BG418" i="1" s="1"/>
  <c r="BB418" i="1"/>
  <c r="BF418" i="1" s="1"/>
  <c r="AM418" i="1"/>
  <c r="AL418" i="1"/>
  <c r="Y418" i="1"/>
  <c r="BQ418" i="1" s="1"/>
  <c r="X418" i="1"/>
  <c r="BP418" i="1" s="1"/>
  <c r="W418" i="1"/>
  <c r="BO418" i="1" s="1"/>
  <c r="V418" i="1"/>
  <c r="BN418" i="1" s="1"/>
  <c r="BW417" i="1"/>
  <c r="CF417" i="1" s="1"/>
  <c r="BV417" i="1"/>
  <c r="BK417" i="1"/>
  <c r="BJ417" i="1"/>
  <c r="BC417" i="1"/>
  <c r="BG417" i="1" s="1"/>
  <c r="BB417" i="1"/>
  <c r="BF417" i="1" s="1"/>
  <c r="AM417" i="1"/>
  <c r="AL417" i="1"/>
  <c r="Y417" i="1"/>
  <c r="BQ417" i="1" s="1"/>
  <c r="X417" i="1"/>
  <c r="BP417" i="1" s="1"/>
  <c r="W417" i="1"/>
  <c r="BO417" i="1" s="1"/>
  <c r="V417" i="1"/>
  <c r="BN417" i="1" s="1"/>
  <c r="BW416" i="1"/>
  <c r="CF416" i="1" s="1"/>
  <c r="BV416" i="1"/>
  <c r="BK416" i="1"/>
  <c r="BJ416" i="1"/>
  <c r="BC416" i="1"/>
  <c r="BG416" i="1" s="1"/>
  <c r="BB416" i="1"/>
  <c r="BF416" i="1" s="1"/>
  <c r="AM416" i="1"/>
  <c r="AL416" i="1"/>
  <c r="Y416" i="1"/>
  <c r="BQ416" i="1" s="1"/>
  <c r="X416" i="1"/>
  <c r="BP416" i="1" s="1"/>
  <c r="W416" i="1"/>
  <c r="BO416" i="1" s="1"/>
  <c r="V416" i="1"/>
  <c r="BN416" i="1" s="1"/>
  <c r="BW415" i="1"/>
  <c r="CF415" i="1" s="1"/>
  <c r="BV415" i="1"/>
  <c r="BK415" i="1"/>
  <c r="BJ415" i="1"/>
  <c r="BC415" i="1"/>
  <c r="BG415" i="1" s="1"/>
  <c r="BB415" i="1"/>
  <c r="BF415" i="1" s="1"/>
  <c r="AM415" i="1"/>
  <c r="AL415" i="1"/>
  <c r="Y415" i="1"/>
  <c r="BQ415" i="1" s="1"/>
  <c r="X415" i="1"/>
  <c r="BP415" i="1" s="1"/>
  <c r="W415" i="1"/>
  <c r="BO415" i="1" s="1"/>
  <c r="V415" i="1"/>
  <c r="BN415" i="1" s="1"/>
  <c r="BW414" i="1"/>
  <c r="CF414" i="1" s="1"/>
  <c r="BV414" i="1"/>
  <c r="BK414" i="1"/>
  <c r="BJ414" i="1"/>
  <c r="BC414" i="1"/>
  <c r="BG414" i="1" s="1"/>
  <c r="BB414" i="1"/>
  <c r="BF414" i="1" s="1"/>
  <c r="AM414" i="1"/>
  <c r="AL414" i="1"/>
  <c r="Y414" i="1"/>
  <c r="BQ414" i="1" s="1"/>
  <c r="X414" i="1"/>
  <c r="BP414" i="1" s="1"/>
  <c r="W414" i="1"/>
  <c r="BO414" i="1" s="1"/>
  <c r="V414" i="1"/>
  <c r="BN414" i="1" s="1"/>
  <c r="BW413" i="1"/>
  <c r="CF413" i="1" s="1"/>
  <c r="BV413" i="1"/>
  <c r="BK413" i="1"/>
  <c r="BJ413" i="1"/>
  <c r="BC413" i="1"/>
  <c r="BG413" i="1" s="1"/>
  <c r="BB413" i="1"/>
  <c r="BF413" i="1" s="1"/>
  <c r="AM413" i="1"/>
  <c r="AL413" i="1"/>
  <c r="Y413" i="1"/>
  <c r="BQ413" i="1" s="1"/>
  <c r="X413" i="1"/>
  <c r="BP413" i="1" s="1"/>
  <c r="W413" i="1"/>
  <c r="BO413" i="1" s="1"/>
  <c r="V413" i="1"/>
  <c r="BN413" i="1" s="1"/>
  <c r="BW412" i="1"/>
  <c r="CF412" i="1" s="1"/>
  <c r="BV412" i="1"/>
  <c r="BK412" i="1"/>
  <c r="BJ412" i="1"/>
  <c r="BC412" i="1"/>
  <c r="BG412" i="1" s="1"/>
  <c r="BB412" i="1"/>
  <c r="BF412" i="1" s="1"/>
  <c r="AM412" i="1"/>
  <c r="AL412" i="1"/>
  <c r="Y412" i="1"/>
  <c r="BQ412" i="1" s="1"/>
  <c r="X412" i="1"/>
  <c r="BP412" i="1" s="1"/>
  <c r="W412" i="1"/>
  <c r="BO412" i="1" s="1"/>
  <c r="V412" i="1"/>
  <c r="BN412" i="1" s="1"/>
  <c r="BW411" i="1"/>
  <c r="CF411" i="1" s="1"/>
  <c r="BV411" i="1"/>
  <c r="BK411" i="1"/>
  <c r="BJ411" i="1"/>
  <c r="BC411" i="1"/>
  <c r="BG411" i="1" s="1"/>
  <c r="BB411" i="1"/>
  <c r="BF411" i="1" s="1"/>
  <c r="AM411" i="1"/>
  <c r="AL411" i="1"/>
  <c r="Y411" i="1"/>
  <c r="BQ411" i="1" s="1"/>
  <c r="X411" i="1"/>
  <c r="BP411" i="1" s="1"/>
  <c r="W411" i="1"/>
  <c r="BO411" i="1" s="1"/>
  <c r="V411" i="1"/>
  <c r="BN411" i="1" s="1"/>
  <c r="BW410" i="1"/>
  <c r="CF410" i="1" s="1"/>
  <c r="BV410" i="1"/>
  <c r="BK410" i="1"/>
  <c r="BJ410" i="1"/>
  <c r="BC410" i="1"/>
  <c r="BG410" i="1" s="1"/>
  <c r="BB410" i="1"/>
  <c r="BF410" i="1" s="1"/>
  <c r="AM410" i="1"/>
  <c r="AL410" i="1"/>
  <c r="Y410" i="1"/>
  <c r="BQ410" i="1" s="1"/>
  <c r="X410" i="1"/>
  <c r="BP410" i="1" s="1"/>
  <c r="W410" i="1"/>
  <c r="BO410" i="1" s="1"/>
  <c r="V410" i="1"/>
  <c r="BN410" i="1" s="1"/>
  <c r="BW409" i="1"/>
  <c r="CF409" i="1" s="1"/>
  <c r="BV409" i="1"/>
  <c r="BK409" i="1"/>
  <c r="BJ409" i="1"/>
  <c r="BC409" i="1"/>
  <c r="BG409" i="1" s="1"/>
  <c r="BB409" i="1"/>
  <c r="BF409" i="1" s="1"/>
  <c r="AM409" i="1"/>
  <c r="AL409" i="1"/>
  <c r="Y409" i="1"/>
  <c r="BQ409" i="1" s="1"/>
  <c r="X409" i="1"/>
  <c r="BP409" i="1" s="1"/>
  <c r="W409" i="1"/>
  <c r="BO409" i="1" s="1"/>
  <c r="V409" i="1"/>
  <c r="BN409" i="1" s="1"/>
  <c r="BW408" i="1"/>
  <c r="BV408" i="1"/>
  <c r="BV407" i="1" s="1"/>
  <c r="BK408" i="1"/>
  <c r="BK407" i="1" s="1"/>
  <c r="BJ408" i="1"/>
  <c r="BJ407" i="1" s="1"/>
  <c r="BC408" i="1"/>
  <c r="BB408" i="1"/>
  <c r="AM408" i="1"/>
  <c r="AM407" i="1" s="1"/>
  <c r="AL408" i="1"/>
  <c r="AL407" i="1" s="1"/>
  <c r="Y408" i="1"/>
  <c r="X408" i="1"/>
  <c r="W408" i="1"/>
  <c r="V408" i="1"/>
  <c r="BU407" i="1"/>
  <c r="BT407" i="1"/>
  <c r="BS407" i="1"/>
  <c r="M407" i="1"/>
  <c r="L407" i="1"/>
  <c r="K407" i="1"/>
  <c r="J407" i="1"/>
  <c r="BW405" i="1"/>
  <c r="CF405" i="1" s="1"/>
  <c r="BV405" i="1"/>
  <c r="BK405" i="1"/>
  <c r="BG405" i="1"/>
  <c r="BF405" i="1"/>
  <c r="AX405" i="1"/>
  <c r="AU405" i="1"/>
  <c r="AU389" i="1" s="1"/>
  <c r="AU387" i="1" s="1"/>
  <c r="AU385" i="1" s="1"/>
  <c r="AT405" i="1"/>
  <c r="AT389" i="1" s="1"/>
  <c r="AT387" i="1" s="1"/>
  <c r="AT385" i="1" s="1"/>
  <c r="Y405" i="1"/>
  <c r="BQ405" i="1" s="1"/>
  <c r="X405" i="1"/>
  <c r="BP405" i="1" s="1"/>
  <c r="W405" i="1"/>
  <c r="BO405" i="1" s="1"/>
  <c r="BW404" i="1"/>
  <c r="CF404" i="1" s="1"/>
  <c r="BV404" i="1"/>
  <c r="BK404" i="1"/>
  <c r="BJ404" i="1"/>
  <c r="BC404" i="1"/>
  <c r="BG404" i="1" s="1"/>
  <c r="BB404" i="1"/>
  <c r="BF404" i="1" s="1"/>
  <c r="AM404" i="1"/>
  <c r="AL404" i="1"/>
  <c r="Y404" i="1"/>
  <c r="BQ404" i="1" s="1"/>
  <c r="X404" i="1"/>
  <c r="BP404" i="1" s="1"/>
  <c r="W404" i="1"/>
  <c r="BO404" i="1" s="1"/>
  <c r="V404" i="1"/>
  <c r="BN404" i="1" s="1"/>
  <c r="BW403" i="1"/>
  <c r="CF403" i="1" s="1"/>
  <c r="BV403" i="1"/>
  <c r="BK403" i="1"/>
  <c r="BJ403" i="1"/>
  <c r="BC403" i="1"/>
  <c r="BG403" i="1" s="1"/>
  <c r="BB403" i="1"/>
  <c r="BF403" i="1" s="1"/>
  <c r="AM403" i="1"/>
  <c r="AL403" i="1"/>
  <c r="Y403" i="1"/>
  <c r="BQ403" i="1" s="1"/>
  <c r="X403" i="1"/>
  <c r="BP403" i="1" s="1"/>
  <c r="W403" i="1"/>
  <c r="BO403" i="1" s="1"/>
  <c r="V403" i="1"/>
  <c r="BN403" i="1" s="1"/>
  <c r="BW402" i="1"/>
  <c r="CF402" i="1" s="1"/>
  <c r="BV402" i="1"/>
  <c r="BK402" i="1"/>
  <c r="BJ402" i="1"/>
  <c r="BC402" i="1"/>
  <c r="BG402" i="1" s="1"/>
  <c r="BB402" i="1"/>
  <c r="BF402" i="1" s="1"/>
  <c r="AM402" i="1"/>
  <c r="AL402" i="1"/>
  <c r="Y402" i="1"/>
  <c r="BQ402" i="1" s="1"/>
  <c r="X402" i="1"/>
  <c r="BP402" i="1" s="1"/>
  <c r="W402" i="1"/>
  <c r="BO402" i="1" s="1"/>
  <c r="V402" i="1"/>
  <c r="BN402" i="1" s="1"/>
  <c r="BW401" i="1"/>
  <c r="CF401" i="1" s="1"/>
  <c r="BV401" i="1"/>
  <c r="BK401" i="1"/>
  <c r="BJ401" i="1"/>
  <c r="BC401" i="1"/>
  <c r="BG401" i="1" s="1"/>
  <c r="BB401" i="1"/>
  <c r="BF401" i="1" s="1"/>
  <c r="AM401" i="1"/>
  <c r="AL401" i="1"/>
  <c r="Y401" i="1"/>
  <c r="BQ401" i="1" s="1"/>
  <c r="X401" i="1"/>
  <c r="BP401" i="1" s="1"/>
  <c r="W401" i="1"/>
  <c r="BO401" i="1" s="1"/>
  <c r="V401" i="1"/>
  <c r="BN401" i="1" s="1"/>
  <c r="BW400" i="1"/>
  <c r="CF400" i="1" s="1"/>
  <c r="BV400" i="1"/>
  <c r="BK400" i="1"/>
  <c r="BJ400" i="1"/>
  <c r="BC400" i="1"/>
  <c r="BG400" i="1" s="1"/>
  <c r="BB400" i="1"/>
  <c r="BF400" i="1" s="1"/>
  <c r="AM400" i="1"/>
  <c r="AL400" i="1"/>
  <c r="Y400" i="1"/>
  <c r="BQ400" i="1" s="1"/>
  <c r="X400" i="1"/>
  <c r="BP400" i="1" s="1"/>
  <c r="W400" i="1"/>
  <c r="BO400" i="1" s="1"/>
  <c r="V400" i="1"/>
  <c r="BN400" i="1" s="1"/>
  <c r="BW399" i="1"/>
  <c r="CF399" i="1" s="1"/>
  <c r="BV399" i="1"/>
  <c r="BK399" i="1"/>
  <c r="BJ399" i="1"/>
  <c r="BC399" i="1"/>
  <c r="BG399" i="1" s="1"/>
  <c r="BB399" i="1"/>
  <c r="BF399" i="1" s="1"/>
  <c r="AM399" i="1"/>
  <c r="AL399" i="1"/>
  <c r="Y399" i="1"/>
  <c r="BQ399" i="1" s="1"/>
  <c r="X399" i="1"/>
  <c r="BP399" i="1" s="1"/>
  <c r="W399" i="1"/>
  <c r="BO399" i="1" s="1"/>
  <c r="V399" i="1"/>
  <c r="BN399" i="1" s="1"/>
  <c r="BW398" i="1"/>
  <c r="CF398" i="1" s="1"/>
  <c r="BV398" i="1"/>
  <c r="BK398" i="1"/>
  <c r="BJ398" i="1"/>
  <c r="BC398" i="1"/>
  <c r="BG398" i="1" s="1"/>
  <c r="BB398" i="1"/>
  <c r="BF398" i="1" s="1"/>
  <c r="AM398" i="1"/>
  <c r="AL398" i="1"/>
  <c r="Y398" i="1"/>
  <c r="BQ398" i="1" s="1"/>
  <c r="X398" i="1"/>
  <c r="BP398" i="1" s="1"/>
  <c r="W398" i="1"/>
  <c r="BO398" i="1" s="1"/>
  <c r="V398" i="1"/>
  <c r="BN398" i="1" s="1"/>
  <c r="BW397" i="1"/>
  <c r="CF397" i="1" s="1"/>
  <c r="BV397" i="1"/>
  <c r="BK397" i="1"/>
  <c r="BJ397" i="1"/>
  <c r="BC397" i="1"/>
  <c r="BG397" i="1" s="1"/>
  <c r="BB397" i="1"/>
  <c r="BF397" i="1" s="1"/>
  <c r="AM397" i="1"/>
  <c r="AL397" i="1"/>
  <c r="Y397" i="1"/>
  <c r="BQ397" i="1" s="1"/>
  <c r="X397" i="1"/>
  <c r="BP397" i="1" s="1"/>
  <c r="W397" i="1"/>
  <c r="BO397" i="1" s="1"/>
  <c r="V397" i="1"/>
  <c r="BN397" i="1" s="1"/>
  <c r="BW396" i="1"/>
  <c r="CF396" i="1" s="1"/>
  <c r="BV396" i="1"/>
  <c r="BK396" i="1"/>
  <c r="BJ396" i="1"/>
  <c r="BC396" i="1"/>
  <c r="BB396" i="1"/>
  <c r="BF396" i="1" s="1"/>
  <c r="AM396" i="1"/>
  <c r="AL396" i="1"/>
  <c r="Y396" i="1"/>
  <c r="BQ396" i="1" s="1"/>
  <c r="X396" i="1"/>
  <c r="BP396" i="1" s="1"/>
  <c r="W396" i="1"/>
  <c r="BO396" i="1" s="1"/>
  <c r="V396" i="1"/>
  <c r="BN396" i="1" s="1"/>
  <c r="BW395" i="1"/>
  <c r="CF395" i="1" s="1"/>
  <c r="BV395" i="1"/>
  <c r="BK395" i="1"/>
  <c r="BK394" i="1" s="1"/>
  <c r="BJ395" i="1"/>
  <c r="BJ394" i="1" s="1"/>
  <c r="BC395" i="1"/>
  <c r="BB395" i="1"/>
  <c r="AM395" i="1"/>
  <c r="AM394" i="1" s="1"/>
  <c r="AL395" i="1"/>
  <c r="AL394" i="1" s="1"/>
  <c r="Y395" i="1"/>
  <c r="X395" i="1"/>
  <c r="W395" i="1"/>
  <c r="V395" i="1"/>
  <c r="BU394" i="1"/>
  <c r="BU390" i="1" s="1"/>
  <c r="BU389" i="1" s="1"/>
  <c r="BU387" i="1" s="1"/>
  <c r="BU385" i="1" s="1"/>
  <c r="BT394" i="1"/>
  <c r="BT390" i="1" s="1"/>
  <c r="BT389" i="1" s="1"/>
  <c r="BT387" i="1" s="1"/>
  <c r="BT385" i="1" s="1"/>
  <c r="BS394" i="1"/>
  <c r="BS390" i="1" s="1"/>
  <c r="BS389" i="1" s="1"/>
  <c r="BS387" i="1" s="1"/>
  <c r="BS385" i="1" s="1"/>
  <c r="BW392" i="1"/>
  <c r="BV392" i="1"/>
  <c r="BK392" i="1"/>
  <c r="BJ392" i="1"/>
  <c r="BC392" i="1"/>
  <c r="BG392" i="1" s="1"/>
  <c r="BB392" i="1"/>
  <c r="BF392" i="1" s="1"/>
  <c r="AM392" i="1"/>
  <c r="AL392" i="1"/>
  <c r="Y392" i="1"/>
  <c r="BQ392" i="1" s="1"/>
  <c r="X392" i="1"/>
  <c r="BP392" i="1" s="1"/>
  <c r="W392" i="1"/>
  <c r="BO392" i="1" s="1"/>
  <c r="V392" i="1"/>
  <c r="BN392" i="1" s="1"/>
  <c r="BW391" i="1"/>
  <c r="CF391" i="1" s="1"/>
  <c r="BV391" i="1"/>
  <c r="BK391" i="1"/>
  <c r="BK390" i="1" s="1"/>
  <c r="BK389" i="1" s="1"/>
  <c r="BJ391" i="1"/>
  <c r="BJ390" i="1" s="1"/>
  <c r="BC391" i="1"/>
  <c r="BB391" i="1"/>
  <c r="AM391" i="1"/>
  <c r="AM390" i="1" s="1"/>
  <c r="AM389" i="1" s="1"/>
  <c r="AM387" i="1" s="1"/>
  <c r="AM385" i="1" s="1"/>
  <c r="AL391" i="1"/>
  <c r="AL390" i="1" s="1"/>
  <c r="AL389" i="1" s="1"/>
  <c r="AL387" i="1" s="1"/>
  <c r="AL385" i="1" s="1"/>
  <c r="Y391" i="1"/>
  <c r="X391" i="1"/>
  <c r="W391" i="1"/>
  <c r="V391" i="1"/>
  <c r="M390" i="1"/>
  <c r="M389" i="1" s="1"/>
  <c r="M387" i="1" s="1"/>
  <c r="M385" i="1" s="1"/>
  <c r="L390" i="1"/>
  <c r="L389" i="1" s="1"/>
  <c r="L387" i="1" s="1"/>
  <c r="L385" i="1" s="1"/>
  <c r="K390" i="1"/>
  <c r="K389" i="1" s="1"/>
  <c r="K387" i="1" s="1"/>
  <c r="K385" i="1" s="1"/>
  <c r="J390" i="1"/>
  <c r="J389" i="1" s="1"/>
  <c r="J387" i="1" s="1"/>
  <c r="J385" i="1" s="1"/>
  <c r="BW388" i="1"/>
  <c r="CF388" i="1" s="1"/>
  <c r="BV388" i="1"/>
  <c r="BK388" i="1"/>
  <c r="BJ388" i="1"/>
  <c r="BG388" i="1"/>
  <c r="BF388" i="1"/>
  <c r="Y388" i="1"/>
  <c r="X388" i="1"/>
  <c r="W388" i="1"/>
  <c r="V388" i="1"/>
  <c r="BW386" i="1"/>
  <c r="BV386" i="1"/>
  <c r="BC386" i="1"/>
  <c r="M337" i="1"/>
  <c r="K337" i="1"/>
  <c r="BK350" i="1"/>
  <c r="BJ350" i="1"/>
  <c r="BC350" i="1"/>
  <c r="BG350" i="1" s="1"/>
  <c r="BB350" i="1"/>
  <c r="BF350" i="1" s="1"/>
  <c r="AM350" i="1"/>
  <c r="AL350" i="1"/>
  <c r="Y350" i="1"/>
  <c r="BQ350" i="1" s="1"/>
  <c r="X350" i="1"/>
  <c r="BP350" i="1" s="1"/>
  <c r="W350" i="1"/>
  <c r="V350" i="1"/>
  <c r="S350" i="1"/>
  <c r="R350" i="1"/>
  <c r="BW350" i="1"/>
  <c r="CF350" i="1" s="1"/>
  <c r="BN350" i="1"/>
  <c r="BK349" i="1"/>
  <c r="BJ349" i="1"/>
  <c r="BC349" i="1"/>
  <c r="BG349" i="1" s="1"/>
  <c r="BB349" i="1"/>
  <c r="BF349" i="1" s="1"/>
  <c r="AM349" i="1"/>
  <c r="AL349" i="1"/>
  <c r="Y349" i="1"/>
  <c r="BQ349" i="1" s="1"/>
  <c r="X349" i="1"/>
  <c r="BP349" i="1" s="1"/>
  <c r="W349" i="1"/>
  <c r="V349" i="1"/>
  <c r="S349" i="1"/>
  <c r="R349" i="1"/>
  <c r="BW349" i="1"/>
  <c r="CF349" i="1" s="1"/>
  <c r="BN349" i="1"/>
  <c r="BK348" i="1"/>
  <c r="BJ348" i="1"/>
  <c r="BC348" i="1"/>
  <c r="BG348" i="1" s="1"/>
  <c r="BB348" i="1"/>
  <c r="BF348" i="1" s="1"/>
  <c r="AM348" i="1"/>
  <c r="AL348" i="1"/>
  <c r="Y348" i="1"/>
  <c r="BQ348" i="1" s="1"/>
  <c r="X348" i="1"/>
  <c r="BP348" i="1" s="1"/>
  <c r="W348" i="1"/>
  <c r="V348" i="1"/>
  <c r="S348" i="1"/>
  <c r="R348" i="1"/>
  <c r="BW348" i="1"/>
  <c r="CF348" i="1" s="1"/>
  <c r="BN348" i="1"/>
  <c r="BK347" i="1"/>
  <c r="BJ347" i="1"/>
  <c r="BC347" i="1"/>
  <c r="BG347" i="1" s="1"/>
  <c r="BB347" i="1"/>
  <c r="BF347" i="1" s="1"/>
  <c r="AM347" i="1"/>
  <c r="AL347" i="1"/>
  <c r="Y347" i="1"/>
  <c r="BQ347" i="1" s="1"/>
  <c r="X347" i="1"/>
  <c r="BP347" i="1" s="1"/>
  <c r="W347" i="1"/>
  <c r="V347" i="1"/>
  <c r="S347" i="1"/>
  <c r="R347" i="1"/>
  <c r="BW347" i="1"/>
  <c r="CF347" i="1" s="1"/>
  <c r="BN347" i="1"/>
  <c r="BV346" i="1"/>
  <c r="BK346" i="1"/>
  <c r="BJ346" i="1"/>
  <c r="BC346" i="1"/>
  <c r="BG346" i="1" s="1"/>
  <c r="BB346" i="1"/>
  <c r="BF346" i="1" s="1"/>
  <c r="AM346" i="1"/>
  <c r="AL346" i="1"/>
  <c r="Y346" i="1"/>
  <c r="BQ346" i="1" s="1"/>
  <c r="X346" i="1"/>
  <c r="BP346" i="1" s="1"/>
  <c r="W346" i="1"/>
  <c r="V346" i="1"/>
  <c r="S346" i="1"/>
  <c r="R346" i="1"/>
  <c r="BW346" i="1"/>
  <c r="CF346" i="1" s="1"/>
  <c r="BN346" i="1"/>
  <c r="BK345" i="1"/>
  <c r="BJ345" i="1"/>
  <c r="BC345" i="1"/>
  <c r="BG345" i="1" s="1"/>
  <c r="BB345" i="1"/>
  <c r="BF345" i="1" s="1"/>
  <c r="AM345" i="1"/>
  <c r="AL345" i="1"/>
  <c r="Y345" i="1"/>
  <c r="BQ345" i="1" s="1"/>
  <c r="X345" i="1"/>
  <c r="BP345" i="1" s="1"/>
  <c r="W345" i="1"/>
  <c r="V345" i="1"/>
  <c r="S345" i="1"/>
  <c r="R345" i="1"/>
  <c r="BW345" i="1"/>
  <c r="CF345" i="1" s="1"/>
  <c r="BN345" i="1"/>
  <c r="BK344" i="1"/>
  <c r="BJ344" i="1"/>
  <c r="BC344" i="1"/>
  <c r="BG344" i="1" s="1"/>
  <c r="BB344" i="1"/>
  <c r="BF344" i="1" s="1"/>
  <c r="AM344" i="1"/>
  <c r="AL344" i="1"/>
  <c r="Y344" i="1"/>
  <c r="BQ344" i="1" s="1"/>
  <c r="X344" i="1"/>
  <c r="BP344" i="1" s="1"/>
  <c r="W344" i="1"/>
  <c r="V344" i="1"/>
  <c r="S344" i="1"/>
  <c r="R344" i="1"/>
  <c r="BW344" i="1"/>
  <c r="CF344" i="1" s="1"/>
  <c r="BN344" i="1"/>
  <c r="BK343" i="1"/>
  <c r="BJ343" i="1"/>
  <c r="BC343" i="1"/>
  <c r="BG343" i="1" s="1"/>
  <c r="BB343" i="1"/>
  <c r="BF343" i="1" s="1"/>
  <c r="AM343" i="1"/>
  <c r="AL343" i="1"/>
  <c r="Y343" i="1"/>
  <c r="BQ343" i="1" s="1"/>
  <c r="X343" i="1"/>
  <c r="BP343" i="1" s="1"/>
  <c r="W343" i="1"/>
  <c r="V343" i="1"/>
  <c r="BN343" i="1" s="1"/>
  <c r="S343" i="1"/>
  <c r="R343" i="1"/>
  <c r="BW343" i="1"/>
  <c r="CF343" i="1" s="1"/>
  <c r="BK342" i="1"/>
  <c r="BJ342" i="1"/>
  <c r="BC342" i="1"/>
  <c r="BG342" i="1" s="1"/>
  <c r="BB342" i="1"/>
  <c r="BF342" i="1" s="1"/>
  <c r="AM342" i="1"/>
  <c r="AL342" i="1"/>
  <c r="Y342" i="1"/>
  <c r="BQ342" i="1" s="1"/>
  <c r="X342" i="1"/>
  <c r="BP342" i="1" s="1"/>
  <c r="W342" i="1"/>
  <c r="V342" i="1"/>
  <c r="S342" i="1"/>
  <c r="R342" i="1"/>
  <c r="BW342" i="1"/>
  <c r="CF342" i="1" s="1"/>
  <c r="BN342" i="1"/>
  <c r="BK341" i="1"/>
  <c r="BJ341" i="1"/>
  <c r="BC341" i="1"/>
  <c r="BB341" i="1"/>
  <c r="BF341" i="1" s="1"/>
  <c r="AM341" i="1"/>
  <c r="AL341" i="1"/>
  <c r="Y341" i="1"/>
  <c r="BQ341" i="1" s="1"/>
  <c r="X341" i="1"/>
  <c r="BP341" i="1" s="1"/>
  <c r="W341" i="1"/>
  <c r="V341" i="1"/>
  <c r="S341" i="1"/>
  <c r="R341" i="1"/>
  <c r="BW341" i="1"/>
  <c r="CF341" i="1" s="1"/>
  <c r="BN341" i="1"/>
  <c r="BK340" i="1"/>
  <c r="BJ340" i="1"/>
  <c r="BC340" i="1"/>
  <c r="BG340" i="1" s="1"/>
  <c r="BB340" i="1"/>
  <c r="BF340" i="1" s="1"/>
  <c r="AM340" i="1"/>
  <c r="AL340" i="1"/>
  <c r="Y340" i="1"/>
  <c r="BQ340" i="1" s="1"/>
  <c r="X340" i="1"/>
  <c r="BP340" i="1" s="1"/>
  <c r="W340" i="1"/>
  <c r="V340" i="1"/>
  <c r="S340" i="1"/>
  <c r="R340" i="1"/>
  <c r="BW340" i="1"/>
  <c r="CF340" i="1" s="1"/>
  <c r="BN340" i="1"/>
  <c r="BK339" i="1"/>
  <c r="BJ339" i="1"/>
  <c r="BC339" i="1"/>
  <c r="BB339" i="1"/>
  <c r="AM339" i="1"/>
  <c r="AL339" i="1"/>
  <c r="Y339" i="1"/>
  <c r="X339" i="1"/>
  <c r="W339" i="1"/>
  <c r="V339" i="1"/>
  <c r="S339" i="1"/>
  <c r="R339" i="1"/>
  <c r="BU338" i="1"/>
  <c r="BT338" i="1"/>
  <c r="BS338" i="1"/>
  <c r="L337" i="1"/>
  <c r="I337" i="1"/>
  <c r="BW336" i="1"/>
  <c r="CF336" i="1" s="1"/>
  <c r="BV336" i="1"/>
  <c r="BK336" i="1"/>
  <c r="BJ336" i="1"/>
  <c r="BC336" i="1"/>
  <c r="BG336" i="1" s="1"/>
  <c r="BB336" i="1"/>
  <c r="BF336" i="1" s="1"/>
  <c r="AM336" i="1"/>
  <c r="AL336" i="1"/>
  <c r="Y336" i="1"/>
  <c r="BQ336" i="1" s="1"/>
  <c r="X336" i="1"/>
  <c r="BP336" i="1" s="1"/>
  <c r="W336" i="1"/>
  <c r="BO336" i="1" s="1"/>
  <c r="V336" i="1"/>
  <c r="BN336" i="1" s="1"/>
  <c r="BW335" i="1"/>
  <c r="CF335" i="1" s="1"/>
  <c r="BV335" i="1"/>
  <c r="BV334" i="1" s="1"/>
  <c r="BK335" i="1"/>
  <c r="BK334" i="1" s="1"/>
  <c r="AX335" i="1"/>
  <c r="AM335" i="1"/>
  <c r="AM334" i="1" s="1"/>
  <c r="AL335" i="1"/>
  <c r="Y335" i="1"/>
  <c r="X335" i="1"/>
  <c r="W335" i="1"/>
  <c r="W334" i="1" s="1"/>
  <c r="BU334" i="1"/>
  <c r="BT334" i="1"/>
  <c r="BS334" i="1"/>
  <c r="M334" i="1"/>
  <c r="L334" i="1"/>
  <c r="K334" i="1"/>
  <c r="J334" i="1"/>
  <c r="BW329" i="1"/>
  <c r="CF329" i="1" s="1"/>
  <c r="BV329" i="1"/>
  <c r="BK329" i="1"/>
  <c r="BC329" i="1"/>
  <c r="BB329" i="1"/>
  <c r="BF329" i="1" s="1"/>
  <c r="AX329" i="1"/>
  <c r="BJ329" i="1" s="1"/>
  <c r="AM329" i="1"/>
  <c r="AL329" i="1"/>
  <c r="Y329" i="1"/>
  <c r="BQ329" i="1" s="1"/>
  <c r="X329" i="1"/>
  <c r="BP329" i="1" s="1"/>
  <c r="W329" i="1"/>
  <c r="BO329" i="1" s="1"/>
  <c r="BW328" i="1"/>
  <c r="BV328" i="1"/>
  <c r="BQ328" i="1"/>
  <c r="BP328" i="1"/>
  <c r="BO328" i="1"/>
  <c r="BN328" i="1"/>
  <c r="BW327" i="1"/>
  <c r="BV327" i="1"/>
  <c r="BQ327" i="1"/>
  <c r="BP327" i="1"/>
  <c r="BO327" i="1"/>
  <c r="BN327" i="1"/>
  <c r="BW326" i="1"/>
  <c r="BV326" i="1"/>
  <c r="BQ326" i="1"/>
  <c r="BP326" i="1"/>
  <c r="BO326" i="1"/>
  <c r="BN326" i="1"/>
  <c r="BW325" i="1"/>
  <c r="BV325" i="1"/>
  <c r="BQ325" i="1"/>
  <c r="BP325" i="1"/>
  <c r="BO325" i="1"/>
  <c r="BN325" i="1"/>
  <c r="BW324" i="1"/>
  <c r="BV324" i="1"/>
  <c r="BQ324" i="1"/>
  <c r="BP324" i="1"/>
  <c r="BO324" i="1"/>
  <c r="BN324" i="1"/>
  <c r="BW323" i="1"/>
  <c r="CF323" i="1" s="1"/>
  <c r="BV323" i="1"/>
  <c r="BK323" i="1"/>
  <c r="BJ323" i="1"/>
  <c r="BC323" i="1"/>
  <c r="BG323" i="1" s="1"/>
  <c r="BB323" i="1"/>
  <c r="BF323" i="1" s="1"/>
  <c r="AM323" i="1"/>
  <c r="AL323" i="1"/>
  <c r="Y323" i="1"/>
  <c r="BQ323" i="1" s="1"/>
  <c r="X323" i="1"/>
  <c r="BP323" i="1" s="1"/>
  <c r="W323" i="1"/>
  <c r="BO323" i="1" s="1"/>
  <c r="V323" i="1"/>
  <c r="BN323" i="1" s="1"/>
  <c r="BW322" i="1"/>
  <c r="CF322" i="1" s="1"/>
  <c r="BV322" i="1"/>
  <c r="BK322" i="1"/>
  <c r="BK321" i="1" s="1"/>
  <c r="BC322" i="1"/>
  <c r="BB322" i="1"/>
  <c r="AX322" i="1"/>
  <c r="AM322" i="1"/>
  <c r="AM321" i="1" s="1"/>
  <c r="AL322" i="1"/>
  <c r="Y322" i="1"/>
  <c r="X322" i="1"/>
  <c r="W322" i="1"/>
  <c r="BU321" i="1"/>
  <c r="BT321" i="1"/>
  <c r="BS321" i="1"/>
  <c r="M321" i="1"/>
  <c r="L321" i="1"/>
  <c r="K321" i="1"/>
  <c r="J321" i="1"/>
  <c r="BW318" i="1"/>
  <c r="CF318" i="1" s="1"/>
  <c r="BV318" i="1"/>
  <c r="BK318" i="1"/>
  <c r="BC318" i="1"/>
  <c r="BG318" i="1" s="1"/>
  <c r="BB318" i="1"/>
  <c r="BF318" i="1" s="1"/>
  <c r="AX318" i="1"/>
  <c r="BJ318" i="1" s="1"/>
  <c r="AM318" i="1"/>
  <c r="AL318" i="1"/>
  <c r="Y318" i="1"/>
  <c r="BQ318" i="1" s="1"/>
  <c r="X318" i="1"/>
  <c r="BP318" i="1" s="1"/>
  <c r="W318" i="1"/>
  <c r="BO318" i="1" s="1"/>
  <c r="BW317" i="1"/>
  <c r="CF317" i="1" s="1"/>
  <c r="BV317" i="1"/>
  <c r="BK317" i="1"/>
  <c r="BC317" i="1"/>
  <c r="BG317" i="1" s="1"/>
  <c r="BB317" i="1"/>
  <c r="BF317" i="1" s="1"/>
  <c r="AX317" i="1"/>
  <c r="BJ317" i="1" s="1"/>
  <c r="AM317" i="1"/>
  <c r="AL317" i="1"/>
  <c r="Y317" i="1"/>
  <c r="BQ317" i="1" s="1"/>
  <c r="X317" i="1"/>
  <c r="BP317" i="1" s="1"/>
  <c r="W317" i="1"/>
  <c r="BO317" i="1" s="1"/>
  <c r="BW316" i="1"/>
  <c r="CF316" i="1" s="1"/>
  <c r="BV316" i="1"/>
  <c r="BK316" i="1"/>
  <c r="BC316" i="1"/>
  <c r="BG316" i="1" s="1"/>
  <c r="BB316" i="1"/>
  <c r="BF316" i="1" s="1"/>
  <c r="AX316" i="1"/>
  <c r="BJ316" i="1" s="1"/>
  <c r="AM316" i="1"/>
  <c r="AL316" i="1"/>
  <c r="Y316" i="1"/>
  <c r="BQ316" i="1" s="1"/>
  <c r="X316" i="1"/>
  <c r="BP316" i="1" s="1"/>
  <c r="W316" i="1"/>
  <c r="BO316" i="1" s="1"/>
  <c r="BW315" i="1"/>
  <c r="CF315" i="1" s="1"/>
  <c r="BV315" i="1"/>
  <c r="BK315" i="1"/>
  <c r="BC315" i="1"/>
  <c r="BG315" i="1" s="1"/>
  <c r="BB315" i="1"/>
  <c r="BF315" i="1" s="1"/>
  <c r="AX315" i="1"/>
  <c r="V315" i="1" s="1"/>
  <c r="BN315" i="1" s="1"/>
  <c r="AM315" i="1"/>
  <c r="AL315" i="1"/>
  <c r="Y315" i="1"/>
  <c r="BQ315" i="1" s="1"/>
  <c r="X315" i="1"/>
  <c r="BP315" i="1" s="1"/>
  <c r="W315" i="1"/>
  <c r="BO315" i="1" s="1"/>
  <c r="BW314" i="1"/>
  <c r="CF314" i="1" s="1"/>
  <c r="BV314" i="1"/>
  <c r="BK314" i="1"/>
  <c r="BC314" i="1"/>
  <c r="BG314" i="1" s="1"/>
  <c r="BB314" i="1"/>
  <c r="BF314" i="1" s="1"/>
  <c r="AX314" i="1"/>
  <c r="BJ314" i="1" s="1"/>
  <c r="AM314" i="1"/>
  <c r="AL314" i="1"/>
  <c r="Y314" i="1"/>
  <c r="BQ314" i="1" s="1"/>
  <c r="X314" i="1"/>
  <c r="BP314" i="1" s="1"/>
  <c r="W314" i="1"/>
  <c r="BO314" i="1" s="1"/>
  <c r="BW313" i="1"/>
  <c r="CF313" i="1" s="1"/>
  <c r="BV313" i="1"/>
  <c r="BK313" i="1"/>
  <c r="BC313" i="1"/>
  <c r="BG313" i="1" s="1"/>
  <c r="BB313" i="1"/>
  <c r="BF313" i="1" s="1"/>
  <c r="AX313" i="1"/>
  <c r="BJ313" i="1" s="1"/>
  <c r="AM313" i="1"/>
  <c r="AL313" i="1"/>
  <c r="Y313" i="1"/>
  <c r="BQ313" i="1" s="1"/>
  <c r="X313" i="1"/>
  <c r="BP313" i="1" s="1"/>
  <c r="W313" i="1"/>
  <c r="BO313" i="1" s="1"/>
  <c r="BW312" i="1"/>
  <c r="CF312" i="1" s="1"/>
  <c r="BV312" i="1"/>
  <c r="BK312" i="1"/>
  <c r="BJ312" i="1"/>
  <c r="BC312" i="1"/>
  <c r="BG312" i="1" s="1"/>
  <c r="BB312" i="1"/>
  <c r="BF312" i="1" s="1"/>
  <c r="AM312" i="1"/>
  <c r="AL312" i="1"/>
  <c r="Y312" i="1"/>
  <c r="BQ312" i="1" s="1"/>
  <c r="X312" i="1"/>
  <c r="BP312" i="1" s="1"/>
  <c r="W312" i="1"/>
  <c r="BO312" i="1" s="1"/>
  <c r="V312" i="1"/>
  <c r="BN312" i="1" s="1"/>
  <c r="BW311" i="1"/>
  <c r="CF311" i="1" s="1"/>
  <c r="BV311" i="1"/>
  <c r="BK311" i="1"/>
  <c r="BJ311" i="1"/>
  <c r="BC311" i="1"/>
  <c r="BG311" i="1" s="1"/>
  <c r="BB311" i="1"/>
  <c r="BF311" i="1" s="1"/>
  <c r="AM311" i="1"/>
  <c r="AL311" i="1"/>
  <c r="Y311" i="1"/>
  <c r="BQ311" i="1" s="1"/>
  <c r="X311" i="1"/>
  <c r="BP311" i="1" s="1"/>
  <c r="W311" i="1"/>
  <c r="BO311" i="1" s="1"/>
  <c r="V311" i="1"/>
  <c r="BN311" i="1" s="1"/>
  <c r="BW310" i="1"/>
  <c r="CF310" i="1" s="1"/>
  <c r="BV310" i="1"/>
  <c r="BK310" i="1"/>
  <c r="BC310" i="1"/>
  <c r="BG310" i="1" s="1"/>
  <c r="BB310" i="1"/>
  <c r="BF310" i="1" s="1"/>
  <c r="AX310" i="1"/>
  <c r="V310" i="1" s="1"/>
  <c r="BN310" i="1" s="1"/>
  <c r="AM310" i="1"/>
  <c r="AL310" i="1"/>
  <c r="Y310" i="1"/>
  <c r="BQ310" i="1" s="1"/>
  <c r="X310" i="1"/>
  <c r="BP310" i="1" s="1"/>
  <c r="W310" i="1"/>
  <c r="BO310" i="1" s="1"/>
  <c r="BW309" i="1"/>
  <c r="CF309" i="1" s="1"/>
  <c r="BV309" i="1"/>
  <c r="BK309" i="1"/>
  <c r="BC309" i="1"/>
  <c r="BG309" i="1" s="1"/>
  <c r="BB309" i="1"/>
  <c r="BF309" i="1" s="1"/>
  <c r="AX309" i="1"/>
  <c r="V309" i="1" s="1"/>
  <c r="BN309" i="1" s="1"/>
  <c r="AM309" i="1"/>
  <c r="AL309" i="1"/>
  <c r="Y309" i="1"/>
  <c r="BQ309" i="1" s="1"/>
  <c r="X309" i="1"/>
  <c r="BP309" i="1" s="1"/>
  <c r="W309" i="1"/>
  <c r="BO309" i="1" s="1"/>
  <c r="BW308" i="1"/>
  <c r="CF308" i="1" s="1"/>
  <c r="BV308" i="1"/>
  <c r="BK308" i="1"/>
  <c r="BC308" i="1"/>
  <c r="BG308" i="1" s="1"/>
  <c r="BB308" i="1"/>
  <c r="BF308" i="1" s="1"/>
  <c r="AX308" i="1"/>
  <c r="V308" i="1" s="1"/>
  <c r="BN308" i="1" s="1"/>
  <c r="AM308" i="1"/>
  <c r="AL308" i="1"/>
  <c r="Y308" i="1"/>
  <c r="BQ308" i="1" s="1"/>
  <c r="X308" i="1"/>
  <c r="BP308" i="1" s="1"/>
  <c r="W308" i="1"/>
  <c r="BO308" i="1" s="1"/>
  <c r="BW307" i="1"/>
  <c r="CF307" i="1" s="1"/>
  <c r="BV307" i="1"/>
  <c r="BK307" i="1"/>
  <c r="BC307" i="1"/>
  <c r="BG307" i="1" s="1"/>
  <c r="BB307" i="1"/>
  <c r="BF307" i="1" s="1"/>
  <c r="AX307" i="1"/>
  <c r="V307" i="1" s="1"/>
  <c r="BN307" i="1" s="1"/>
  <c r="AM307" i="1"/>
  <c r="AL307" i="1"/>
  <c r="Y307" i="1"/>
  <c r="BQ307" i="1" s="1"/>
  <c r="X307" i="1"/>
  <c r="BP307" i="1" s="1"/>
  <c r="W307" i="1"/>
  <c r="BO307" i="1" s="1"/>
  <c r="BW306" i="1"/>
  <c r="CF306" i="1" s="1"/>
  <c r="BV306" i="1"/>
  <c r="BK306" i="1"/>
  <c r="BC306" i="1"/>
  <c r="BG306" i="1" s="1"/>
  <c r="BB306" i="1"/>
  <c r="BF306" i="1" s="1"/>
  <c r="AX306" i="1"/>
  <c r="V306" i="1" s="1"/>
  <c r="BN306" i="1" s="1"/>
  <c r="AM306" i="1"/>
  <c r="AL306" i="1"/>
  <c r="Y306" i="1"/>
  <c r="BQ306" i="1" s="1"/>
  <c r="X306" i="1"/>
  <c r="BP306" i="1" s="1"/>
  <c r="W306" i="1"/>
  <c r="BO306" i="1" s="1"/>
  <c r="BW305" i="1"/>
  <c r="CF305" i="1" s="1"/>
  <c r="BV305" i="1"/>
  <c r="BK305" i="1"/>
  <c r="BC305" i="1"/>
  <c r="BG305" i="1" s="1"/>
  <c r="BB305" i="1"/>
  <c r="BF305" i="1" s="1"/>
  <c r="AX305" i="1"/>
  <c r="V305" i="1" s="1"/>
  <c r="BN305" i="1" s="1"/>
  <c r="AM305" i="1"/>
  <c r="AL305" i="1"/>
  <c r="Y305" i="1"/>
  <c r="BQ305" i="1" s="1"/>
  <c r="X305" i="1"/>
  <c r="BP305" i="1" s="1"/>
  <c r="W305" i="1"/>
  <c r="BO305" i="1" s="1"/>
  <c r="BW304" i="1"/>
  <c r="BV304" i="1"/>
  <c r="BQ304" i="1"/>
  <c r="BP304" i="1"/>
  <c r="BO304" i="1"/>
  <c r="BN304" i="1"/>
  <c r="BW303" i="1"/>
  <c r="CF303" i="1" s="1"/>
  <c r="BV303" i="1"/>
  <c r="BQ303" i="1"/>
  <c r="BP303" i="1"/>
  <c r="BO303" i="1"/>
  <c r="BN303" i="1"/>
  <c r="BK303" i="1"/>
  <c r="BJ303" i="1"/>
  <c r="BG303" i="1"/>
  <c r="BF303" i="1"/>
  <c r="BW302" i="1"/>
  <c r="CF302" i="1" s="1"/>
  <c r="BV302" i="1"/>
  <c r="BK302" i="1"/>
  <c r="BC302" i="1"/>
  <c r="BG302" i="1" s="1"/>
  <c r="BB302" i="1"/>
  <c r="BF302" i="1" s="1"/>
  <c r="AX302" i="1"/>
  <c r="BJ302" i="1" s="1"/>
  <c r="AM302" i="1"/>
  <c r="AL302" i="1"/>
  <c r="Y302" i="1"/>
  <c r="BQ302" i="1" s="1"/>
  <c r="X302" i="1"/>
  <c r="BP302" i="1" s="1"/>
  <c r="W302" i="1"/>
  <c r="BO302" i="1" s="1"/>
  <c r="BW301" i="1"/>
  <c r="CF301" i="1" s="1"/>
  <c r="BV301" i="1"/>
  <c r="BK301" i="1"/>
  <c r="BJ301" i="1"/>
  <c r="BC301" i="1"/>
  <c r="BG301" i="1" s="1"/>
  <c r="BB301" i="1"/>
  <c r="BF301" i="1" s="1"/>
  <c r="AM301" i="1"/>
  <c r="AL301" i="1"/>
  <c r="Y301" i="1"/>
  <c r="BQ301" i="1" s="1"/>
  <c r="X301" i="1"/>
  <c r="BP301" i="1" s="1"/>
  <c r="W301" i="1"/>
  <c r="BO301" i="1" s="1"/>
  <c r="V301" i="1"/>
  <c r="BN301" i="1" s="1"/>
  <c r="BW300" i="1"/>
  <c r="CF300" i="1" s="1"/>
  <c r="BV300" i="1"/>
  <c r="BK300" i="1"/>
  <c r="BC300" i="1"/>
  <c r="BG300" i="1" s="1"/>
  <c r="BB300" i="1"/>
  <c r="BF300" i="1" s="1"/>
  <c r="AX300" i="1"/>
  <c r="V300" i="1" s="1"/>
  <c r="BN300" i="1" s="1"/>
  <c r="AM300" i="1"/>
  <c r="AL300" i="1"/>
  <c r="Y300" i="1"/>
  <c r="BQ300" i="1" s="1"/>
  <c r="X300" i="1"/>
  <c r="BP300" i="1" s="1"/>
  <c r="W300" i="1"/>
  <c r="BO300" i="1" s="1"/>
  <c r="BW299" i="1"/>
  <c r="CF299" i="1" s="1"/>
  <c r="BV299" i="1"/>
  <c r="BK299" i="1"/>
  <c r="BC299" i="1"/>
  <c r="BG299" i="1" s="1"/>
  <c r="BB299" i="1"/>
  <c r="BF299" i="1" s="1"/>
  <c r="AX299" i="1"/>
  <c r="V299" i="1" s="1"/>
  <c r="BN299" i="1" s="1"/>
  <c r="AM299" i="1"/>
  <c r="AL299" i="1"/>
  <c r="Y299" i="1"/>
  <c r="BQ299" i="1" s="1"/>
  <c r="X299" i="1"/>
  <c r="BP299" i="1" s="1"/>
  <c r="W299" i="1"/>
  <c r="BO299" i="1" s="1"/>
  <c r="BW298" i="1"/>
  <c r="CF298" i="1" s="1"/>
  <c r="BV298" i="1"/>
  <c r="BK298" i="1"/>
  <c r="BJ298" i="1"/>
  <c r="BC298" i="1"/>
  <c r="BG298" i="1" s="1"/>
  <c r="BB298" i="1"/>
  <c r="BF298" i="1" s="1"/>
  <c r="AM298" i="1"/>
  <c r="AL298" i="1"/>
  <c r="Y298" i="1"/>
  <c r="BQ298" i="1" s="1"/>
  <c r="X298" i="1"/>
  <c r="BP298" i="1" s="1"/>
  <c r="W298" i="1"/>
  <c r="BO298" i="1" s="1"/>
  <c r="V298" i="1"/>
  <c r="BN298" i="1" s="1"/>
  <c r="BW297" i="1"/>
  <c r="CF297" i="1" s="1"/>
  <c r="BV297" i="1"/>
  <c r="BK297" i="1"/>
  <c r="BJ297" i="1"/>
  <c r="BC297" i="1"/>
  <c r="BG297" i="1" s="1"/>
  <c r="BB297" i="1"/>
  <c r="BF297" i="1" s="1"/>
  <c r="AM297" i="1"/>
  <c r="AL297" i="1"/>
  <c r="Y297" i="1"/>
  <c r="BQ297" i="1" s="1"/>
  <c r="X297" i="1"/>
  <c r="BP297" i="1" s="1"/>
  <c r="W297" i="1"/>
  <c r="BO297" i="1" s="1"/>
  <c r="V297" i="1"/>
  <c r="BN297" i="1" s="1"/>
  <c r="BW296" i="1"/>
  <c r="CF296" i="1" s="1"/>
  <c r="BV296" i="1"/>
  <c r="BK296" i="1"/>
  <c r="BC296" i="1"/>
  <c r="BG296" i="1" s="1"/>
  <c r="BB296" i="1"/>
  <c r="BF296" i="1" s="1"/>
  <c r="AX296" i="1"/>
  <c r="BJ296" i="1" s="1"/>
  <c r="AM296" i="1"/>
  <c r="AL296" i="1"/>
  <c r="Y296" i="1"/>
  <c r="BQ296" i="1" s="1"/>
  <c r="X296" i="1"/>
  <c r="BP296" i="1" s="1"/>
  <c r="W296" i="1"/>
  <c r="BO296" i="1" s="1"/>
  <c r="BW295" i="1"/>
  <c r="CF295" i="1" s="1"/>
  <c r="BV295" i="1"/>
  <c r="BK295" i="1"/>
  <c r="BC295" i="1"/>
  <c r="BG295" i="1" s="1"/>
  <c r="BB295" i="1"/>
  <c r="BF295" i="1" s="1"/>
  <c r="AX295" i="1"/>
  <c r="BJ295" i="1" s="1"/>
  <c r="AM295" i="1"/>
  <c r="AL295" i="1"/>
  <c r="Y295" i="1"/>
  <c r="BQ295" i="1" s="1"/>
  <c r="X295" i="1"/>
  <c r="BP295" i="1" s="1"/>
  <c r="W295" i="1"/>
  <c r="BO295" i="1" s="1"/>
  <c r="BW294" i="1"/>
  <c r="CF294" i="1" s="1"/>
  <c r="BV294" i="1"/>
  <c r="BK294" i="1"/>
  <c r="BC294" i="1"/>
  <c r="BG294" i="1" s="1"/>
  <c r="BB294" i="1"/>
  <c r="BF294" i="1" s="1"/>
  <c r="AX294" i="1"/>
  <c r="BJ294" i="1" s="1"/>
  <c r="AM294" i="1"/>
  <c r="AL294" i="1"/>
  <c r="Y294" i="1"/>
  <c r="BQ294" i="1" s="1"/>
  <c r="X294" i="1"/>
  <c r="BP294" i="1" s="1"/>
  <c r="W294" i="1"/>
  <c r="BO294" i="1" s="1"/>
  <c r="BW293" i="1"/>
  <c r="CF293" i="1" s="1"/>
  <c r="BV293" i="1"/>
  <c r="BK293" i="1"/>
  <c r="BJ293" i="1"/>
  <c r="BC293" i="1"/>
  <c r="BG293" i="1" s="1"/>
  <c r="BB293" i="1"/>
  <c r="BF293" i="1" s="1"/>
  <c r="AM293" i="1"/>
  <c r="AL293" i="1"/>
  <c r="Y293" i="1"/>
  <c r="BQ293" i="1" s="1"/>
  <c r="X293" i="1"/>
  <c r="BP293" i="1" s="1"/>
  <c r="W293" i="1"/>
  <c r="BO293" i="1" s="1"/>
  <c r="V293" i="1"/>
  <c r="BN293" i="1" s="1"/>
  <c r="BW292" i="1"/>
  <c r="CF292" i="1" s="1"/>
  <c r="BV292" i="1"/>
  <c r="BK292" i="1"/>
  <c r="BC292" i="1"/>
  <c r="BG292" i="1" s="1"/>
  <c r="BB292" i="1"/>
  <c r="BF292" i="1" s="1"/>
  <c r="AX292" i="1"/>
  <c r="BJ292" i="1" s="1"/>
  <c r="AM292" i="1"/>
  <c r="AL292" i="1"/>
  <c r="Y292" i="1"/>
  <c r="BQ292" i="1" s="1"/>
  <c r="X292" i="1"/>
  <c r="BP292" i="1" s="1"/>
  <c r="W292" i="1"/>
  <c r="BO292" i="1" s="1"/>
  <c r="BW291" i="1"/>
  <c r="CF291" i="1" s="1"/>
  <c r="BV291" i="1"/>
  <c r="BK291" i="1"/>
  <c r="BJ291" i="1"/>
  <c r="BC291" i="1"/>
  <c r="BG291" i="1" s="1"/>
  <c r="BB291" i="1"/>
  <c r="BF291" i="1" s="1"/>
  <c r="AM291" i="1"/>
  <c r="AL291" i="1"/>
  <c r="Y291" i="1"/>
  <c r="BQ291" i="1" s="1"/>
  <c r="X291" i="1"/>
  <c r="BP291" i="1" s="1"/>
  <c r="W291" i="1"/>
  <c r="BO291" i="1" s="1"/>
  <c r="V291" i="1"/>
  <c r="BN291" i="1" s="1"/>
  <c r="BW290" i="1"/>
  <c r="CF290" i="1" s="1"/>
  <c r="BV290" i="1"/>
  <c r="BK290" i="1"/>
  <c r="BC290" i="1"/>
  <c r="BG290" i="1" s="1"/>
  <c r="BB290" i="1"/>
  <c r="BF290" i="1" s="1"/>
  <c r="AX290" i="1"/>
  <c r="BJ290" i="1" s="1"/>
  <c r="AM290" i="1"/>
  <c r="AL290" i="1"/>
  <c r="Y290" i="1"/>
  <c r="BQ290" i="1" s="1"/>
  <c r="X290" i="1"/>
  <c r="BP290" i="1" s="1"/>
  <c r="W290" i="1"/>
  <c r="BO290" i="1" s="1"/>
  <c r="BW289" i="1"/>
  <c r="CF289" i="1" s="1"/>
  <c r="BV289" i="1"/>
  <c r="BK289" i="1"/>
  <c r="BC289" i="1"/>
  <c r="BG289" i="1" s="1"/>
  <c r="BB289" i="1"/>
  <c r="BF289" i="1" s="1"/>
  <c r="AX289" i="1"/>
  <c r="BJ289" i="1" s="1"/>
  <c r="AM289" i="1"/>
  <c r="AL289" i="1"/>
  <c r="Y289" i="1"/>
  <c r="BQ289" i="1" s="1"/>
  <c r="X289" i="1"/>
  <c r="BP289" i="1" s="1"/>
  <c r="W289" i="1"/>
  <c r="BO289" i="1" s="1"/>
  <c r="BW288" i="1"/>
  <c r="CF288" i="1" s="1"/>
  <c r="BV288" i="1"/>
  <c r="BK288" i="1"/>
  <c r="BC288" i="1"/>
  <c r="BG288" i="1" s="1"/>
  <c r="BB288" i="1"/>
  <c r="BF288" i="1" s="1"/>
  <c r="AX288" i="1"/>
  <c r="BJ288" i="1" s="1"/>
  <c r="AM288" i="1"/>
  <c r="AL288" i="1"/>
  <c r="Y288" i="1"/>
  <c r="BQ288" i="1" s="1"/>
  <c r="X288" i="1"/>
  <c r="BP288" i="1" s="1"/>
  <c r="W288" i="1"/>
  <c r="BO288" i="1" s="1"/>
  <c r="BW287" i="1"/>
  <c r="CF287" i="1" s="1"/>
  <c r="BV287" i="1"/>
  <c r="BK287" i="1"/>
  <c r="BC287" i="1"/>
  <c r="BG287" i="1" s="1"/>
  <c r="BB287" i="1"/>
  <c r="BF287" i="1" s="1"/>
  <c r="AX287" i="1"/>
  <c r="BJ287" i="1" s="1"/>
  <c r="AM287" i="1"/>
  <c r="AL287" i="1"/>
  <c r="Y287" i="1"/>
  <c r="BQ287" i="1" s="1"/>
  <c r="X287" i="1"/>
  <c r="BP287" i="1" s="1"/>
  <c r="W287" i="1"/>
  <c r="BO287" i="1" s="1"/>
  <c r="BW286" i="1"/>
  <c r="CF286" i="1" s="1"/>
  <c r="BV286" i="1"/>
  <c r="BK286" i="1"/>
  <c r="BC286" i="1"/>
  <c r="BG286" i="1" s="1"/>
  <c r="BB286" i="1"/>
  <c r="BF286" i="1" s="1"/>
  <c r="AX286" i="1"/>
  <c r="BJ286" i="1" s="1"/>
  <c r="AM286" i="1"/>
  <c r="AL286" i="1"/>
  <c r="Y286" i="1"/>
  <c r="BQ286" i="1" s="1"/>
  <c r="X286" i="1"/>
  <c r="BP286" i="1" s="1"/>
  <c r="W286" i="1"/>
  <c r="BO286" i="1" s="1"/>
  <c r="BW285" i="1"/>
  <c r="CF285" i="1" s="1"/>
  <c r="BV285" i="1"/>
  <c r="BK285" i="1"/>
  <c r="BC285" i="1"/>
  <c r="BG285" i="1" s="1"/>
  <c r="BB285" i="1"/>
  <c r="BF285" i="1" s="1"/>
  <c r="AX285" i="1"/>
  <c r="BJ285" i="1" s="1"/>
  <c r="AM285" i="1"/>
  <c r="AL285" i="1"/>
  <c r="Y285" i="1"/>
  <c r="BQ285" i="1" s="1"/>
  <c r="X285" i="1"/>
  <c r="BP285" i="1" s="1"/>
  <c r="W285" i="1"/>
  <c r="BO285" i="1" s="1"/>
  <c r="BW284" i="1"/>
  <c r="BV284" i="1"/>
  <c r="BQ284" i="1"/>
  <c r="BP284" i="1"/>
  <c r="BO284" i="1"/>
  <c r="BN284" i="1"/>
  <c r="BW283" i="1"/>
  <c r="CF283" i="1" s="1"/>
  <c r="BV283" i="1"/>
  <c r="BK283" i="1"/>
  <c r="BC283" i="1"/>
  <c r="BG283" i="1" s="1"/>
  <c r="BB283" i="1"/>
  <c r="BF283" i="1" s="1"/>
  <c r="AX283" i="1"/>
  <c r="BJ283" i="1" s="1"/>
  <c r="AM283" i="1"/>
  <c r="AL283" i="1"/>
  <c r="Y283" i="1"/>
  <c r="BQ283" i="1" s="1"/>
  <c r="X283" i="1"/>
  <c r="BP283" i="1" s="1"/>
  <c r="W283" i="1"/>
  <c r="BO283" i="1" s="1"/>
  <c r="BW282" i="1"/>
  <c r="CF282" i="1" s="1"/>
  <c r="BV282" i="1"/>
  <c r="BK282" i="1"/>
  <c r="BC282" i="1"/>
  <c r="BG282" i="1" s="1"/>
  <c r="BB282" i="1"/>
  <c r="BF282" i="1" s="1"/>
  <c r="AX282" i="1"/>
  <c r="BJ282" i="1" s="1"/>
  <c r="AM282" i="1"/>
  <c r="AL282" i="1"/>
  <c r="Y282" i="1"/>
  <c r="BQ282" i="1" s="1"/>
  <c r="X282" i="1"/>
  <c r="BP282" i="1" s="1"/>
  <c r="W282" i="1"/>
  <c r="BO282" i="1" s="1"/>
  <c r="BW281" i="1"/>
  <c r="BV281" i="1"/>
  <c r="BQ281" i="1"/>
  <c r="BP281" i="1"/>
  <c r="BO281" i="1"/>
  <c r="BN281" i="1"/>
  <c r="BW280" i="1"/>
  <c r="CF280" i="1" s="1"/>
  <c r="BV280" i="1"/>
  <c r="BQ280" i="1"/>
  <c r="BP280" i="1"/>
  <c r="BO280" i="1"/>
  <c r="BN280" i="1"/>
  <c r="BK280" i="1"/>
  <c r="BJ280" i="1"/>
  <c r="BG280" i="1"/>
  <c r="BF280" i="1"/>
  <c r="BW279" i="1"/>
  <c r="CF279" i="1" s="1"/>
  <c r="BV279" i="1"/>
  <c r="BQ279" i="1"/>
  <c r="BP279" i="1"/>
  <c r="BO279" i="1"/>
  <c r="BN279" i="1"/>
  <c r="BK279" i="1"/>
  <c r="BJ279" i="1"/>
  <c r="BG279" i="1"/>
  <c r="BF279" i="1"/>
  <c r="BW278" i="1"/>
  <c r="CF278" i="1" s="1"/>
  <c r="BV278" i="1"/>
  <c r="BK278" i="1"/>
  <c r="BJ278" i="1"/>
  <c r="BC278" i="1"/>
  <c r="BG278" i="1" s="1"/>
  <c r="BB278" i="1"/>
  <c r="BF278" i="1" s="1"/>
  <c r="AM278" i="1"/>
  <c r="AL278" i="1"/>
  <c r="Y278" i="1"/>
  <c r="BQ278" i="1" s="1"/>
  <c r="X278" i="1"/>
  <c r="BP278" i="1" s="1"/>
  <c r="W278" i="1"/>
  <c r="BO278" i="1" s="1"/>
  <c r="V278" i="1"/>
  <c r="BN278" i="1" s="1"/>
  <c r="BW277" i="1"/>
  <c r="CF277" i="1" s="1"/>
  <c r="BV277" i="1"/>
  <c r="BQ277" i="1"/>
  <c r="BP277" i="1"/>
  <c r="BO277" i="1"/>
  <c r="BN277" i="1"/>
  <c r="BK277" i="1"/>
  <c r="BJ277" i="1"/>
  <c r="BG277" i="1"/>
  <c r="BF277" i="1"/>
  <c r="BW276" i="1"/>
  <c r="CF276" i="1" s="1"/>
  <c r="BV276" i="1"/>
  <c r="BK276" i="1"/>
  <c r="BJ276" i="1"/>
  <c r="BC276" i="1"/>
  <c r="BG276" i="1" s="1"/>
  <c r="BB276" i="1"/>
  <c r="BF276" i="1" s="1"/>
  <c r="AM276" i="1"/>
  <c r="AL276" i="1"/>
  <c r="Y276" i="1"/>
  <c r="BQ276" i="1" s="1"/>
  <c r="X276" i="1"/>
  <c r="BP276" i="1" s="1"/>
  <c r="W276" i="1"/>
  <c r="BO276" i="1" s="1"/>
  <c r="V276" i="1"/>
  <c r="BN276" i="1" s="1"/>
  <c r="BW275" i="1"/>
  <c r="CF275" i="1" s="1"/>
  <c r="BV275" i="1"/>
  <c r="BK275" i="1"/>
  <c r="BJ275" i="1"/>
  <c r="BC275" i="1"/>
  <c r="BG275" i="1" s="1"/>
  <c r="BB275" i="1"/>
  <c r="BF275" i="1" s="1"/>
  <c r="AM275" i="1"/>
  <c r="AL275" i="1"/>
  <c r="Y275" i="1"/>
  <c r="BQ275" i="1" s="1"/>
  <c r="X275" i="1"/>
  <c r="BP275" i="1" s="1"/>
  <c r="W275" i="1"/>
  <c r="BO275" i="1" s="1"/>
  <c r="V275" i="1"/>
  <c r="BN275" i="1" s="1"/>
  <c r="BW274" i="1"/>
  <c r="CF274" i="1" s="1"/>
  <c r="BV274" i="1"/>
  <c r="BK274" i="1"/>
  <c r="BC274" i="1"/>
  <c r="BG274" i="1" s="1"/>
  <c r="BB274" i="1"/>
  <c r="BF274" i="1" s="1"/>
  <c r="AX274" i="1"/>
  <c r="BJ274" i="1" s="1"/>
  <c r="AM274" i="1"/>
  <c r="AL274" i="1"/>
  <c r="Y274" i="1"/>
  <c r="BQ274" i="1" s="1"/>
  <c r="X274" i="1"/>
  <c r="BP274" i="1" s="1"/>
  <c r="W274" i="1"/>
  <c r="BO274" i="1" s="1"/>
  <c r="BW273" i="1"/>
  <c r="CF273" i="1" s="1"/>
  <c r="BV273" i="1"/>
  <c r="BK273" i="1"/>
  <c r="BC273" i="1"/>
  <c r="BG273" i="1" s="1"/>
  <c r="BB273" i="1"/>
  <c r="BF273" i="1" s="1"/>
  <c r="AX273" i="1"/>
  <c r="BJ273" i="1" s="1"/>
  <c r="AM273" i="1"/>
  <c r="AL273" i="1"/>
  <c r="Y273" i="1"/>
  <c r="BQ273" i="1" s="1"/>
  <c r="X273" i="1"/>
  <c r="BP273" i="1" s="1"/>
  <c r="W273" i="1"/>
  <c r="BO273" i="1" s="1"/>
  <c r="BW272" i="1"/>
  <c r="CF272" i="1" s="1"/>
  <c r="BV272" i="1"/>
  <c r="BK272" i="1"/>
  <c r="BC272" i="1"/>
  <c r="BG272" i="1" s="1"/>
  <c r="BB272" i="1"/>
  <c r="BF272" i="1" s="1"/>
  <c r="AX272" i="1"/>
  <c r="BJ272" i="1" s="1"/>
  <c r="AM272" i="1"/>
  <c r="AL272" i="1"/>
  <c r="Y272" i="1"/>
  <c r="BQ272" i="1" s="1"/>
  <c r="X272" i="1"/>
  <c r="BP272" i="1" s="1"/>
  <c r="W272" i="1"/>
  <c r="BO272" i="1" s="1"/>
  <c r="BW271" i="1"/>
  <c r="CF271" i="1" s="1"/>
  <c r="BV271" i="1"/>
  <c r="BK271" i="1"/>
  <c r="BC271" i="1"/>
  <c r="BG271" i="1" s="1"/>
  <c r="BB271" i="1"/>
  <c r="BF271" i="1" s="1"/>
  <c r="AX271" i="1"/>
  <c r="V271" i="1" s="1"/>
  <c r="BN271" i="1" s="1"/>
  <c r="AM271" i="1"/>
  <c r="AL271" i="1"/>
  <c r="Y271" i="1"/>
  <c r="BQ271" i="1" s="1"/>
  <c r="X271" i="1"/>
  <c r="BP271" i="1" s="1"/>
  <c r="W271" i="1"/>
  <c r="BO271" i="1" s="1"/>
  <c r="BW270" i="1"/>
  <c r="CF270" i="1" s="1"/>
  <c r="BV270" i="1"/>
  <c r="BK270" i="1"/>
  <c r="BJ270" i="1"/>
  <c r="BC270" i="1"/>
  <c r="BG270" i="1" s="1"/>
  <c r="BB270" i="1"/>
  <c r="BF270" i="1" s="1"/>
  <c r="AM270" i="1"/>
  <c r="AL270" i="1"/>
  <c r="Y270" i="1"/>
  <c r="BQ270" i="1" s="1"/>
  <c r="X270" i="1"/>
  <c r="BP270" i="1" s="1"/>
  <c r="W270" i="1"/>
  <c r="BO270" i="1" s="1"/>
  <c r="V270" i="1"/>
  <c r="BN270" i="1" s="1"/>
  <c r="BW269" i="1"/>
  <c r="CF269" i="1" s="1"/>
  <c r="BV269" i="1"/>
  <c r="BK269" i="1"/>
  <c r="BJ269" i="1"/>
  <c r="BC269" i="1"/>
  <c r="BB269" i="1"/>
  <c r="BF269" i="1" s="1"/>
  <c r="AM269" i="1"/>
  <c r="AL269" i="1"/>
  <c r="Y269" i="1"/>
  <c r="BQ269" i="1" s="1"/>
  <c r="X269" i="1"/>
  <c r="BP269" i="1" s="1"/>
  <c r="W269" i="1"/>
  <c r="BO269" i="1" s="1"/>
  <c r="V269" i="1"/>
  <c r="BN269" i="1" s="1"/>
  <c r="BW268" i="1"/>
  <c r="CF268" i="1" s="1"/>
  <c r="BV268" i="1"/>
  <c r="BK268" i="1"/>
  <c r="BC268" i="1"/>
  <c r="BG268" i="1" s="1"/>
  <c r="BB268" i="1"/>
  <c r="BF268" i="1" s="1"/>
  <c r="AX268" i="1"/>
  <c r="V268" i="1" s="1"/>
  <c r="BN268" i="1" s="1"/>
  <c r="AM268" i="1"/>
  <c r="AL268" i="1"/>
  <c r="Y268" i="1"/>
  <c r="BQ268" i="1" s="1"/>
  <c r="X268" i="1"/>
  <c r="BP268" i="1" s="1"/>
  <c r="W268" i="1"/>
  <c r="BO268" i="1" s="1"/>
  <c r="BW267" i="1"/>
  <c r="CF267" i="1" s="1"/>
  <c r="BV267" i="1"/>
  <c r="BK267" i="1"/>
  <c r="BC267" i="1"/>
  <c r="BB267" i="1"/>
  <c r="AX267" i="1"/>
  <c r="AM267" i="1"/>
  <c r="AL267" i="1"/>
  <c r="Y267" i="1"/>
  <c r="X267" i="1"/>
  <c r="W267" i="1"/>
  <c r="BU266" i="1"/>
  <c r="BU265" i="1" s="1"/>
  <c r="BT266" i="1"/>
  <c r="BT265" i="1" s="1"/>
  <c r="BS266" i="1"/>
  <c r="M266" i="1"/>
  <c r="M265" i="1" s="1"/>
  <c r="L266" i="1"/>
  <c r="L265" i="1" s="1"/>
  <c r="K266" i="1"/>
  <c r="K265" i="1" s="1"/>
  <c r="J265" i="1"/>
  <c r="BW264" i="1"/>
  <c r="CF264" i="1" s="1"/>
  <c r="BV264" i="1"/>
  <c r="BK264" i="1"/>
  <c r="BG264" i="1"/>
  <c r="BF264" i="1"/>
  <c r="AX264" i="1"/>
  <c r="V264" i="1" s="1"/>
  <c r="BN264" i="1" s="1"/>
  <c r="AU264" i="1"/>
  <c r="AU244" i="1" s="1"/>
  <c r="AU243" i="1" s="1"/>
  <c r="AT264" i="1"/>
  <c r="AT244" i="1" s="1"/>
  <c r="AT243" i="1" s="1"/>
  <c r="Y264" i="1"/>
  <c r="BQ264" i="1" s="1"/>
  <c r="X264" i="1"/>
  <c r="BP264" i="1" s="1"/>
  <c r="W264" i="1"/>
  <c r="BO264" i="1" s="1"/>
  <c r="BW263" i="1"/>
  <c r="CF263" i="1" s="1"/>
  <c r="BV263" i="1"/>
  <c r="BK263" i="1"/>
  <c r="BC263" i="1"/>
  <c r="BG263" i="1" s="1"/>
  <c r="BB263" i="1"/>
  <c r="BF263" i="1" s="1"/>
  <c r="AX263" i="1"/>
  <c r="V263" i="1" s="1"/>
  <c r="BN263" i="1" s="1"/>
  <c r="AM263" i="1"/>
  <c r="AL263" i="1"/>
  <c r="Y263" i="1"/>
  <c r="BQ263" i="1" s="1"/>
  <c r="X263" i="1"/>
  <c r="BP263" i="1" s="1"/>
  <c r="W263" i="1"/>
  <c r="BO263" i="1" s="1"/>
  <c r="BW262" i="1"/>
  <c r="CF262" i="1" s="1"/>
  <c r="BV262" i="1"/>
  <c r="BK262" i="1"/>
  <c r="BC262" i="1"/>
  <c r="BG262" i="1" s="1"/>
  <c r="BB262" i="1"/>
  <c r="BF262" i="1" s="1"/>
  <c r="AX262" i="1"/>
  <c r="V262" i="1" s="1"/>
  <c r="BN262" i="1" s="1"/>
  <c r="AM262" i="1"/>
  <c r="AL262" i="1"/>
  <c r="Y262" i="1"/>
  <c r="BQ262" i="1" s="1"/>
  <c r="X262" i="1"/>
  <c r="BP262" i="1" s="1"/>
  <c r="W262" i="1"/>
  <c r="BO262" i="1" s="1"/>
  <c r="BW261" i="1"/>
  <c r="CF261" i="1" s="1"/>
  <c r="BV261" i="1"/>
  <c r="BK261" i="1"/>
  <c r="BC261" i="1"/>
  <c r="BG261" i="1" s="1"/>
  <c r="BB261" i="1"/>
  <c r="BF261" i="1" s="1"/>
  <c r="AX261" i="1"/>
  <c r="V261" i="1" s="1"/>
  <c r="BN261" i="1" s="1"/>
  <c r="AM261" i="1"/>
  <c r="AL261" i="1"/>
  <c r="Y261" i="1"/>
  <c r="BQ261" i="1" s="1"/>
  <c r="X261" i="1"/>
  <c r="BP261" i="1" s="1"/>
  <c r="W261" i="1"/>
  <c r="BO261" i="1" s="1"/>
  <c r="BW260" i="1"/>
  <c r="CF260" i="1" s="1"/>
  <c r="BV260" i="1"/>
  <c r="BK260" i="1"/>
  <c r="BJ260" i="1"/>
  <c r="BC260" i="1"/>
  <c r="BG260" i="1" s="1"/>
  <c r="BB260" i="1"/>
  <c r="BF260" i="1" s="1"/>
  <c r="AM260" i="1"/>
  <c r="AL260" i="1"/>
  <c r="Y260" i="1"/>
  <c r="BQ260" i="1" s="1"/>
  <c r="X260" i="1"/>
  <c r="BP260" i="1" s="1"/>
  <c r="W260" i="1"/>
  <c r="BO260" i="1" s="1"/>
  <c r="V260" i="1"/>
  <c r="BN260" i="1" s="1"/>
  <c r="BW259" i="1"/>
  <c r="CF259" i="1" s="1"/>
  <c r="BV259" i="1"/>
  <c r="BK259" i="1"/>
  <c r="BC259" i="1"/>
  <c r="BG259" i="1" s="1"/>
  <c r="BB259" i="1"/>
  <c r="BF259" i="1" s="1"/>
  <c r="AX259" i="1"/>
  <c r="BJ259" i="1" s="1"/>
  <c r="AM259" i="1"/>
  <c r="AL259" i="1"/>
  <c r="Y259" i="1"/>
  <c r="BQ259" i="1" s="1"/>
  <c r="X259" i="1"/>
  <c r="BP259" i="1" s="1"/>
  <c r="W259" i="1"/>
  <c r="BO259" i="1" s="1"/>
  <c r="BW258" i="1"/>
  <c r="CF258" i="1" s="1"/>
  <c r="BV258" i="1"/>
  <c r="BK258" i="1"/>
  <c r="BC258" i="1"/>
  <c r="BG258" i="1" s="1"/>
  <c r="BB258" i="1"/>
  <c r="BF258" i="1" s="1"/>
  <c r="AX258" i="1"/>
  <c r="BJ258" i="1" s="1"/>
  <c r="AM258" i="1"/>
  <c r="AL258" i="1"/>
  <c r="Y258" i="1"/>
  <c r="BQ258" i="1" s="1"/>
  <c r="X258" i="1"/>
  <c r="BP258" i="1" s="1"/>
  <c r="W258" i="1"/>
  <c r="BO258" i="1" s="1"/>
  <c r="BW257" i="1"/>
  <c r="CF257" i="1" s="1"/>
  <c r="BV257" i="1"/>
  <c r="BK257" i="1"/>
  <c r="BC257" i="1"/>
  <c r="BG257" i="1" s="1"/>
  <c r="BB257" i="1"/>
  <c r="BF257" i="1" s="1"/>
  <c r="AX257" i="1"/>
  <c r="BJ257" i="1" s="1"/>
  <c r="AM257" i="1"/>
  <c r="AL257" i="1"/>
  <c r="Y257" i="1"/>
  <c r="BQ257" i="1" s="1"/>
  <c r="X257" i="1"/>
  <c r="BP257" i="1" s="1"/>
  <c r="W257" i="1"/>
  <c r="BO257" i="1" s="1"/>
  <c r="BW256" i="1"/>
  <c r="CF256" i="1" s="1"/>
  <c r="BV256" i="1"/>
  <c r="BK256" i="1"/>
  <c r="BJ256" i="1"/>
  <c r="BC256" i="1"/>
  <c r="BG256" i="1" s="1"/>
  <c r="BB256" i="1"/>
  <c r="BF256" i="1" s="1"/>
  <c r="AM256" i="1"/>
  <c r="AL256" i="1"/>
  <c r="Y256" i="1"/>
  <c r="BQ256" i="1" s="1"/>
  <c r="X256" i="1"/>
  <c r="BP256" i="1" s="1"/>
  <c r="W256" i="1"/>
  <c r="BO256" i="1" s="1"/>
  <c r="V256" i="1"/>
  <c r="BN256" i="1" s="1"/>
  <c r="BW255" i="1"/>
  <c r="CF255" i="1" s="1"/>
  <c r="BV255" i="1"/>
  <c r="BC255" i="1"/>
  <c r="BG255" i="1" s="1"/>
  <c r="BB255" i="1"/>
  <c r="AM255" i="1"/>
  <c r="AL255" i="1"/>
  <c r="Y255" i="1"/>
  <c r="BQ255" i="1" s="1"/>
  <c r="X255" i="1"/>
  <c r="BP255" i="1" s="1"/>
  <c r="W255" i="1"/>
  <c r="BO255" i="1" s="1"/>
  <c r="V255" i="1"/>
  <c r="BN255" i="1" s="1"/>
  <c r="BW254" i="1"/>
  <c r="CF254" i="1" s="1"/>
  <c r="BV254" i="1"/>
  <c r="BK254" i="1"/>
  <c r="BC254" i="1"/>
  <c r="BG254" i="1" s="1"/>
  <c r="BB254" i="1"/>
  <c r="BF254" i="1" s="1"/>
  <c r="AX254" i="1"/>
  <c r="BJ254" i="1" s="1"/>
  <c r="AM254" i="1"/>
  <c r="AL254" i="1"/>
  <c r="Y254" i="1"/>
  <c r="BQ254" i="1" s="1"/>
  <c r="X254" i="1"/>
  <c r="BP254" i="1" s="1"/>
  <c r="W254" i="1"/>
  <c r="BO254" i="1" s="1"/>
  <c r="BW253" i="1"/>
  <c r="CF253" i="1" s="1"/>
  <c r="BV253" i="1"/>
  <c r="BK253" i="1"/>
  <c r="BC253" i="1"/>
  <c r="BG253" i="1" s="1"/>
  <c r="BB253" i="1"/>
  <c r="BF253" i="1" s="1"/>
  <c r="AX253" i="1"/>
  <c r="BJ253" i="1" s="1"/>
  <c r="AM253" i="1"/>
  <c r="AL253" i="1"/>
  <c r="Y253" i="1"/>
  <c r="BQ253" i="1" s="1"/>
  <c r="X253" i="1"/>
  <c r="BP253" i="1" s="1"/>
  <c r="W253" i="1"/>
  <c r="BO253" i="1" s="1"/>
  <c r="BW252" i="1"/>
  <c r="CF252" i="1" s="1"/>
  <c r="BV252" i="1"/>
  <c r="BK252" i="1"/>
  <c r="BC252" i="1"/>
  <c r="BG252" i="1" s="1"/>
  <c r="BB252" i="1"/>
  <c r="BF252" i="1" s="1"/>
  <c r="AX252" i="1"/>
  <c r="BJ252" i="1" s="1"/>
  <c r="AM252" i="1"/>
  <c r="AL252" i="1"/>
  <c r="Y252" i="1"/>
  <c r="BQ252" i="1" s="1"/>
  <c r="X252" i="1"/>
  <c r="BP252" i="1" s="1"/>
  <c r="W252" i="1"/>
  <c r="BO252" i="1" s="1"/>
  <c r="BW251" i="1"/>
  <c r="CF251" i="1" s="1"/>
  <c r="BV251" i="1"/>
  <c r="BK251" i="1"/>
  <c r="BC251" i="1"/>
  <c r="BG251" i="1" s="1"/>
  <c r="BB251" i="1"/>
  <c r="BF251" i="1" s="1"/>
  <c r="AX251" i="1"/>
  <c r="BJ251" i="1" s="1"/>
  <c r="AM251" i="1"/>
  <c r="AL251" i="1"/>
  <c r="Y251" i="1"/>
  <c r="BQ251" i="1" s="1"/>
  <c r="X251" i="1"/>
  <c r="BP251" i="1" s="1"/>
  <c r="W251" i="1"/>
  <c r="BO251" i="1" s="1"/>
  <c r="BW250" i="1"/>
  <c r="CF250" i="1" s="1"/>
  <c r="BV250" i="1"/>
  <c r="BK250" i="1"/>
  <c r="BC250" i="1"/>
  <c r="BG250" i="1" s="1"/>
  <c r="BB250" i="1"/>
  <c r="BF250" i="1" s="1"/>
  <c r="AX250" i="1"/>
  <c r="BJ250" i="1" s="1"/>
  <c r="AM250" i="1"/>
  <c r="AL250" i="1"/>
  <c r="Y250" i="1"/>
  <c r="BQ250" i="1" s="1"/>
  <c r="X250" i="1"/>
  <c r="BP250" i="1" s="1"/>
  <c r="W250" i="1"/>
  <c r="BO250" i="1" s="1"/>
  <c r="BW249" i="1"/>
  <c r="CF249" i="1" s="1"/>
  <c r="BV249" i="1"/>
  <c r="BK249" i="1"/>
  <c r="BC249" i="1"/>
  <c r="BG249" i="1" s="1"/>
  <c r="BB249" i="1"/>
  <c r="BF249" i="1" s="1"/>
  <c r="AX249" i="1"/>
  <c r="BJ249" i="1" s="1"/>
  <c r="AM249" i="1"/>
  <c r="AL249" i="1"/>
  <c r="Y249" i="1"/>
  <c r="BQ249" i="1" s="1"/>
  <c r="X249" i="1"/>
  <c r="BP249" i="1" s="1"/>
  <c r="W249" i="1"/>
  <c r="BO249" i="1" s="1"/>
  <c r="BW248" i="1"/>
  <c r="CF248" i="1" s="1"/>
  <c r="BV248" i="1"/>
  <c r="BK248" i="1"/>
  <c r="BC248" i="1"/>
  <c r="BG248" i="1" s="1"/>
  <c r="BB248" i="1"/>
  <c r="BF248" i="1" s="1"/>
  <c r="AX248" i="1"/>
  <c r="BJ248" i="1" s="1"/>
  <c r="AM248" i="1"/>
  <c r="AL248" i="1"/>
  <c r="Y248" i="1"/>
  <c r="BQ248" i="1" s="1"/>
  <c r="X248" i="1"/>
  <c r="BP248" i="1" s="1"/>
  <c r="W248" i="1"/>
  <c r="BO248" i="1" s="1"/>
  <c r="BW247" i="1"/>
  <c r="CF247" i="1" s="1"/>
  <c r="BV247" i="1"/>
  <c r="BK247" i="1"/>
  <c r="BC247" i="1"/>
  <c r="BG247" i="1" s="1"/>
  <c r="BB247" i="1"/>
  <c r="BF247" i="1" s="1"/>
  <c r="AX247" i="1"/>
  <c r="BJ247" i="1" s="1"/>
  <c r="AM247" i="1"/>
  <c r="AL247" i="1"/>
  <c r="Y247" i="1"/>
  <c r="BQ247" i="1" s="1"/>
  <c r="X247" i="1"/>
  <c r="BP247" i="1" s="1"/>
  <c r="W247" i="1"/>
  <c r="BO247" i="1" s="1"/>
  <c r="BW246" i="1"/>
  <c r="CF246" i="1" s="1"/>
  <c r="BV246" i="1"/>
  <c r="BK246" i="1"/>
  <c r="BC246" i="1"/>
  <c r="BB246" i="1"/>
  <c r="AX246" i="1"/>
  <c r="AM246" i="1"/>
  <c r="AL246" i="1"/>
  <c r="Y246" i="1"/>
  <c r="X246" i="1"/>
  <c r="W246" i="1"/>
  <c r="BU245" i="1"/>
  <c r="BU244" i="1" s="1"/>
  <c r="BT245" i="1"/>
  <c r="BT244" i="1" s="1"/>
  <c r="BS245" i="1"/>
  <c r="BS244" i="1" s="1"/>
  <c r="M245" i="1"/>
  <c r="M244" i="1" s="1"/>
  <c r="L245" i="1"/>
  <c r="L244" i="1" s="1"/>
  <c r="K245" i="1"/>
  <c r="K244" i="1" s="1"/>
  <c r="J245" i="1"/>
  <c r="J244" i="1" s="1"/>
  <c r="BK242" i="1"/>
  <c r="BJ242" i="1"/>
  <c r="BC242" i="1"/>
  <c r="BG242" i="1" s="1"/>
  <c r="BB242" i="1"/>
  <c r="BF242" i="1" s="1"/>
  <c r="AM242" i="1"/>
  <c r="AL242" i="1"/>
  <c r="Y242" i="1"/>
  <c r="BQ242" i="1" s="1"/>
  <c r="X242" i="1"/>
  <c r="BP242" i="1" s="1"/>
  <c r="W242" i="1"/>
  <c r="V242" i="1"/>
  <c r="S242" i="1"/>
  <c r="R242" i="1"/>
  <c r="BW242" i="1"/>
  <c r="BN242" i="1"/>
  <c r="BW241" i="1"/>
  <c r="CF241" i="1" s="1"/>
  <c r="BV241" i="1"/>
  <c r="BK241" i="1"/>
  <c r="BJ241" i="1"/>
  <c r="BC241" i="1"/>
  <c r="BG241" i="1" s="1"/>
  <c r="BB241" i="1"/>
  <c r="BF241" i="1" s="1"/>
  <c r="AM241" i="1"/>
  <c r="AL241" i="1"/>
  <c r="Y241" i="1"/>
  <c r="BQ241" i="1" s="1"/>
  <c r="X241" i="1"/>
  <c r="BP241" i="1" s="1"/>
  <c r="W241" i="1"/>
  <c r="BO241" i="1" s="1"/>
  <c r="V241" i="1"/>
  <c r="BN241" i="1" s="1"/>
  <c r="BW240" i="1"/>
  <c r="CF240" i="1" s="1"/>
  <c r="BV240" i="1"/>
  <c r="BK240" i="1"/>
  <c r="BJ240" i="1"/>
  <c r="BC240" i="1"/>
  <c r="BG240" i="1" s="1"/>
  <c r="BB240" i="1"/>
  <c r="BF240" i="1" s="1"/>
  <c r="AM240" i="1"/>
  <c r="AL240" i="1"/>
  <c r="Y240" i="1"/>
  <c r="BQ240" i="1" s="1"/>
  <c r="X240" i="1"/>
  <c r="BP240" i="1" s="1"/>
  <c r="W240" i="1"/>
  <c r="BO240" i="1" s="1"/>
  <c r="V240" i="1"/>
  <c r="BN240" i="1" s="1"/>
  <c r="BW239" i="1"/>
  <c r="CF239" i="1" s="1"/>
  <c r="BV239" i="1"/>
  <c r="BK239" i="1"/>
  <c r="BJ239" i="1"/>
  <c r="BC239" i="1"/>
  <c r="BG239" i="1" s="1"/>
  <c r="BB239" i="1"/>
  <c r="BF239" i="1" s="1"/>
  <c r="AM239" i="1"/>
  <c r="AL239" i="1"/>
  <c r="Y239" i="1"/>
  <c r="BQ239" i="1" s="1"/>
  <c r="X239" i="1"/>
  <c r="BP239" i="1" s="1"/>
  <c r="W239" i="1"/>
  <c r="BO239" i="1" s="1"/>
  <c r="V239" i="1"/>
  <c r="BN239" i="1" s="1"/>
  <c r="BW238" i="1"/>
  <c r="CF238" i="1" s="1"/>
  <c r="BV238" i="1"/>
  <c r="BK238" i="1"/>
  <c r="BJ238" i="1"/>
  <c r="BC238" i="1"/>
  <c r="BG238" i="1" s="1"/>
  <c r="BB238" i="1"/>
  <c r="BF238" i="1" s="1"/>
  <c r="AM238" i="1"/>
  <c r="AL238" i="1"/>
  <c r="Y238" i="1"/>
  <c r="BQ238" i="1" s="1"/>
  <c r="X238" i="1"/>
  <c r="BP238" i="1" s="1"/>
  <c r="W238" i="1"/>
  <c r="BO238" i="1" s="1"/>
  <c r="V238" i="1"/>
  <c r="BN238" i="1" s="1"/>
  <c r="BW237" i="1"/>
  <c r="CF237" i="1" s="1"/>
  <c r="BV237" i="1"/>
  <c r="BK237" i="1"/>
  <c r="BJ237" i="1"/>
  <c r="BC237" i="1"/>
  <c r="BG237" i="1" s="1"/>
  <c r="BB237" i="1"/>
  <c r="BF237" i="1" s="1"/>
  <c r="AM237" i="1"/>
  <c r="AL237" i="1"/>
  <c r="Y237" i="1"/>
  <c r="BQ237" i="1" s="1"/>
  <c r="X237" i="1"/>
  <c r="BP237" i="1" s="1"/>
  <c r="W237" i="1"/>
  <c r="BO237" i="1" s="1"/>
  <c r="V237" i="1"/>
  <c r="BN237" i="1" s="1"/>
  <c r="BW236" i="1"/>
  <c r="CF236" i="1" s="1"/>
  <c r="BV236" i="1"/>
  <c r="BK236" i="1"/>
  <c r="BJ236" i="1"/>
  <c r="BC236" i="1"/>
  <c r="BG236" i="1" s="1"/>
  <c r="BB236" i="1"/>
  <c r="BF236" i="1" s="1"/>
  <c r="AM236" i="1"/>
  <c r="AL236" i="1"/>
  <c r="Y236" i="1"/>
  <c r="BQ236" i="1" s="1"/>
  <c r="X236" i="1"/>
  <c r="BP236" i="1" s="1"/>
  <c r="W236" i="1"/>
  <c r="BO236" i="1" s="1"/>
  <c r="V236" i="1"/>
  <c r="BN236" i="1" s="1"/>
  <c r="BW235" i="1"/>
  <c r="CF235" i="1" s="1"/>
  <c r="BV235" i="1"/>
  <c r="BK235" i="1"/>
  <c r="BJ235" i="1"/>
  <c r="BC235" i="1"/>
  <c r="BG235" i="1" s="1"/>
  <c r="BB235" i="1"/>
  <c r="BF235" i="1" s="1"/>
  <c r="AM235" i="1"/>
  <c r="AL235" i="1"/>
  <c r="Y235" i="1"/>
  <c r="BQ235" i="1" s="1"/>
  <c r="X235" i="1"/>
  <c r="BP235" i="1" s="1"/>
  <c r="W235" i="1"/>
  <c r="BO235" i="1" s="1"/>
  <c r="V235" i="1"/>
  <c r="BN235" i="1" s="1"/>
  <c r="BW234" i="1"/>
  <c r="CF234" i="1" s="1"/>
  <c r="BV234" i="1"/>
  <c r="BK234" i="1"/>
  <c r="BJ234" i="1"/>
  <c r="BC234" i="1"/>
  <c r="BG234" i="1" s="1"/>
  <c r="BB234" i="1"/>
  <c r="BF234" i="1" s="1"/>
  <c r="AM234" i="1"/>
  <c r="AL234" i="1"/>
  <c r="Y234" i="1"/>
  <c r="BQ234" i="1" s="1"/>
  <c r="X234" i="1"/>
  <c r="BP234" i="1" s="1"/>
  <c r="W234" i="1"/>
  <c r="BO234" i="1" s="1"/>
  <c r="V234" i="1"/>
  <c r="BN234" i="1" s="1"/>
  <c r="BW233" i="1"/>
  <c r="CF233" i="1" s="1"/>
  <c r="BV233" i="1"/>
  <c r="BK233" i="1"/>
  <c r="BJ233" i="1"/>
  <c r="BC233" i="1"/>
  <c r="BG233" i="1" s="1"/>
  <c r="BB233" i="1"/>
  <c r="BF233" i="1" s="1"/>
  <c r="AM233" i="1"/>
  <c r="AL233" i="1"/>
  <c r="Y233" i="1"/>
  <c r="BQ233" i="1" s="1"/>
  <c r="X233" i="1"/>
  <c r="BP233" i="1" s="1"/>
  <c r="W233" i="1"/>
  <c r="BO233" i="1" s="1"/>
  <c r="V233" i="1"/>
  <c r="BN233" i="1" s="1"/>
  <c r="BW232" i="1"/>
  <c r="CF232" i="1" s="1"/>
  <c r="BV232" i="1"/>
  <c r="BK232" i="1"/>
  <c r="BJ232" i="1"/>
  <c r="BC232" i="1"/>
  <c r="BG232" i="1" s="1"/>
  <c r="BB232" i="1"/>
  <c r="BF232" i="1" s="1"/>
  <c r="AM232" i="1"/>
  <c r="AL232" i="1"/>
  <c r="Y232" i="1"/>
  <c r="BQ232" i="1" s="1"/>
  <c r="X232" i="1"/>
  <c r="BP232" i="1" s="1"/>
  <c r="W232" i="1"/>
  <c r="BO232" i="1" s="1"/>
  <c r="V232" i="1"/>
  <c r="BN232" i="1" s="1"/>
  <c r="BW231" i="1"/>
  <c r="CF231" i="1" s="1"/>
  <c r="BV231" i="1"/>
  <c r="BK231" i="1"/>
  <c r="BJ231" i="1"/>
  <c r="BC231" i="1"/>
  <c r="BG231" i="1" s="1"/>
  <c r="BB231" i="1"/>
  <c r="BF231" i="1" s="1"/>
  <c r="AM231" i="1"/>
  <c r="AL231" i="1"/>
  <c r="Y231" i="1"/>
  <c r="BQ231" i="1" s="1"/>
  <c r="X231" i="1"/>
  <c r="BP231" i="1" s="1"/>
  <c r="W231" i="1"/>
  <c r="BO231" i="1" s="1"/>
  <c r="V231" i="1"/>
  <c r="BN231" i="1" s="1"/>
  <c r="BW230" i="1"/>
  <c r="CF230" i="1" s="1"/>
  <c r="BV230" i="1"/>
  <c r="BK230" i="1"/>
  <c r="BJ230" i="1"/>
  <c r="BC230" i="1"/>
  <c r="BG230" i="1" s="1"/>
  <c r="BB230" i="1"/>
  <c r="BF230" i="1" s="1"/>
  <c r="AM230" i="1"/>
  <c r="AL230" i="1"/>
  <c r="Y230" i="1"/>
  <c r="BQ230" i="1" s="1"/>
  <c r="X230" i="1"/>
  <c r="BP230" i="1" s="1"/>
  <c r="W230" i="1"/>
  <c r="BO230" i="1" s="1"/>
  <c r="V230" i="1"/>
  <c r="BN230" i="1" s="1"/>
  <c r="BW229" i="1"/>
  <c r="CF229" i="1" s="1"/>
  <c r="BV229" i="1"/>
  <c r="BK229" i="1"/>
  <c r="BJ229" i="1"/>
  <c r="BC229" i="1"/>
  <c r="BG229" i="1" s="1"/>
  <c r="BB229" i="1"/>
  <c r="BF229" i="1" s="1"/>
  <c r="AM229" i="1"/>
  <c r="AL229" i="1"/>
  <c r="Y229" i="1"/>
  <c r="BQ229" i="1" s="1"/>
  <c r="X229" i="1"/>
  <c r="BP229" i="1" s="1"/>
  <c r="W229" i="1"/>
  <c r="BO229" i="1" s="1"/>
  <c r="V229" i="1"/>
  <c r="BN229" i="1" s="1"/>
  <c r="BW228" i="1"/>
  <c r="CF228" i="1" s="1"/>
  <c r="BV228" i="1"/>
  <c r="BK228" i="1"/>
  <c r="BJ228" i="1"/>
  <c r="BC228" i="1"/>
  <c r="BG228" i="1" s="1"/>
  <c r="BB228" i="1"/>
  <c r="BF228" i="1" s="1"/>
  <c r="AM228" i="1"/>
  <c r="AL228" i="1"/>
  <c r="Y228" i="1"/>
  <c r="BQ228" i="1" s="1"/>
  <c r="X228" i="1"/>
  <c r="BP228" i="1" s="1"/>
  <c r="W228" i="1"/>
  <c r="BO228" i="1" s="1"/>
  <c r="V228" i="1"/>
  <c r="BN228" i="1" s="1"/>
  <c r="BW227" i="1"/>
  <c r="CF227" i="1" s="1"/>
  <c r="BV227" i="1"/>
  <c r="BK227" i="1"/>
  <c r="BJ227" i="1"/>
  <c r="BC227" i="1"/>
  <c r="BG227" i="1" s="1"/>
  <c r="BB227" i="1"/>
  <c r="BF227" i="1" s="1"/>
  <c r="AM227" i="1"/>
  <c r="AL227" i="1"/>
  <c r="Y227" i="1"/>
  <c r="BQ227" i="1" s="1"/>
  <c r="X227" i="1"/>
  <c r="BP227" i="1" s="1"/>
  <c r="W227" i="1"/>
  <c r="BO227" i="1" s="1"/>
  <c r="V227" i="1"/>
  <c r="BN227" i="1" s="1"/>
  <c r="BW226" i="1"/>
  <c r="CF226" i="1" s="1"/>
  <c r="BV226" i="1"/>
  <c r="BK226" i="1"/>
  <c r="BJ226" i="1"/>
  <c r="BC226" i="1"/>
  <c r="BG226" i="1" s="1"/>
  <c r="BB226" i="1"/>
  <c r="BF226" i="1" s="1"/>
  <c r="AM226" i="1"/>
  <c r="AL226" i="1"/>
  <c r="Y226" i="1"/>
  <c r="BQ226" i="1" s="1"/>
  <c r="X226" i="1"/>
  <c r="BP226" i="1" s="1"/>
  <c r="W226" i="1"/>
  <c r="BO226" i="1" s="1"/>
  <c r="V226" i="1"/>
  <c r="BN226" i="1" s="1"/>
  <c r="BW225" i="1"/>
  <c r="CF225" i="1" s="1"/>
  <c r="BV225" i="1"/>
  <c r="BK225" i="1"/>
  <c r="BJ225" i="1"/>
  <c r="BC225" i="1"/>
  <c r="BG225" i="1" s="1"/>
  <c r="BB225" i="1"/>
  <c r="BF225" i="1" s="1"/>
  <c r="AM225" i="1"/>
  <c r="AL225" i="1"/>
  <c r="Y225" i="1"/>
  <c r="BQ225" i="1" s="1"/>
  <c r="X225" i="1"/>
  <c r="BP225" i="1" s="1"/>
  <c r="W225" i="1"/>
  <c r="BO225" i="1" s="1"/>
  <c r="V225" i="1"/>
  <c r="BN225" i="1" s="1"/>
  <c r="BW224" i="1"/>
  <c r="CF224" i="1" s="1"/>
  <c r="BV224" i="1"/>
  <c r="BK224" i="1"/>
  <c r="BJ224" i="1"/>
  <c r="BC224" i="1"/>
  <c r="BG224" i="1" s="1"/>
  <c r="BB224" i="1"/>
  <c r="BF224" i="1" s="1"/>
  <c r="AM224" i="1"/>
  <c r="AL224" i="1"/>
  <c r="Y224" i="1"/>
  <c r="BQ224" i="1" s="1"/>
  <c r="X224" i="1"/>
  <c r="BP224" i="1" s="1"/>
  <c r="W224" i="1"/>
  <c r="BO224" i="1" s="1"/>
  <c r="V224" i="1"/>
  <c r="BN224" i="1" s="1"/>
  <c r="BW223" i="1"/>
  <c r="CF223" i="1" s="1"/>
  <c r="BV223" i="1"/>
  <c r="BK223" i="1"/>
  <c r="BJ223" i="1"/>
  <c r="BC223" i="1"/>
  <c r="BG223" i="1" s="1"/>
  <c r="BB223" i="1"/>
  <c r="BF223" i="1" s="1"/>
  <c r="AM223" i="1"/>
  <c r="AL223" i="1"/>
  <c r="Y223" i="1"/>
  <c r="BQ223" i="1" s="1"/>
  <c r="X223" i="1"/>
  <c r="BP223" i="1" s="1"/>
  <c r="W223" i="1"/>
  <c r="BO223" i="1" s="1"/>
  <c r="V223" i="1"/>
  <c r="BN223" i="1" s="1"/>
  <c r="BW222" i="1"/>
  <c r="CF222" i="1" s="1"/>
  <c r="BV222" i="1"/>
  <c r="BK222" i="1"/>
  <c r="BJ222" i="1"/>
  <c r="BC222" i="1"/>
  <c r="BG222" i="1" s="1"/>
  <c r="BB222" i="1"/>
  <c r="BF222" i="1" s="1"/>
  <c r="AM222" i="1"/>
  <c r="AL222" i="1"/>
  <c r="Y222" i="1"/>
  <c r="BQ222" i="1" s="1"/>
  <c r="X222" i="1"/>
  <c r="BP222" i="1" s="1"/>
  <c r="W222" i="1"/>
  <c r="BO222" i="1" s="1"/>
  <c r="V222" i="1"/>
  <c r="BN222" i="1" s="1"/>
  <c r="BW221" i="1"/>
  <c r="CF221" i="1" s="1"/>
  <c r="BV221" i="1"/>
  <c r="BK221" i="1"/>
  <c r="BJ221" i="1"/>
  <c r="BC221" i="1"/>
  <c r="BG221" i="1" s="1"/>
  <c r="BB221" i="1"/>
  <c r="BF221" i="1" s="1"/>
  <c r="AM221" i="1"/>
  <c r="AL221" i="1"/>
  <c r="Y221" i="1"/>
  <c r="BQ221" i="1" s="1"/>
  <c r="X221" i="1"/>
  <c r="BP221" i="1" s="1"/>
  <c r="W221" i="1"/>
  <c r="BO221" i="1" s="1"/>
  <c r="V221" i="1"/>
  <c r="BN221" i="1" s="1"/>
  <c r="BW220" i="1"/>
  <c r="CF220" i="1" s="1"/>
  <c r="BV220" i="1"/>
  <c r="BK220" i="1"/>
  <c r="BJ220" i="1"/>
  <c r="BC220" i="1"/>
  <c r="BG220" i="1" s="1"/>
  <c r="BB220" i="1"/>
  <c r="BF220" i="1" s="1"/>
  <c r="AM220" i="1"/>
  <c r="AL220" i="1"/>
  <c r="Y220" i="1"/>
  <c r="BQ220" i="1" s="1"/>
  <c r="X220" i="1"/>
  <c r="BP220" i="1" s="1"/>
  <c r="W220" i="1"/>
  <c r="BO220" i="1" s="1"/>
  <c r="V220" i="1"/>
  <c r="BN220" i="1" s="1"/>
  <c r="BW219" i="1"/>
  <c r="CF219" i="1" s="1"/>
  <c r="BV219" i="1"/>
  <c r="BK219" i="1"/>
  <c r="BJ219" i="1"/>
  <c r="BC219" i="1"/>
  <c r="BG219" i="1" s="1"/>
  <c r="BB219" i="1"/>
  <c r="BF219" i="1" s="1"/>
  <c r="AM219" i="1"/>
  <c r="AL219" i="1"/>
  <c r="Y219" i="1"/>
  <c r="BQ219" i="1" s="1"/>
  <c r="X219" i="1"/>
  <c r="BP219" i="1" s="1"/>
  <c r="W219" i="1"/>
  <c r="BO219" i="1" s="1"/>
  <c r="V219" i="1"/>
  <c r="BN219" i="1" s="1"/>
  <c r="BW218" i="1"/>
  <c r="CF218" i="1" s="1"/>
  <c r="BV218" i="1"/>
  <c r="BK218" i="1"/>
  <c r="BJ218" i="1"/>
  <c r="BC218" i="1"/>
  <c r="BG218" i="1" s="1"/>
  <c r="BB218" i="1"/>
  <c r="BF218" i="1" s="1"/>
  <c r="AM218" i="1"/>
  <c r="AL218" i="1"/>
  <c r="Y218" i="1"/>
  <c r="BQ218" i="1" s="1"/>
  <c r="X218" i="1"/>
  <c r="BP218" i="1" s="1"/>
  <c r="W218" i="1"/>
  <c r="BO218" i="1" s="1"/>
  <c r="V218" i="1"/>
  <c r="BN218" i="1" s="1"/>
  <c r="BW217" i="1"/>
  <c r="CF217" i="1" s="1"/>
  <c r="BV217" i="1"/>
  <c r="BK217" i="1"/>
  <c r="BJ217" i="1"/>
  <c r="BC217" i="1"/>
  <c r="BG217" i="1" s="1"/>
  <c r="BB217" i="1"/>
  <c r="BF217" i="1" s="1"/>
  <c r="AM217" i="1"/>
  <c r="AL217" i="1"/>
  <c r="Y217" i="1"/>
  <c r="BQ217" i="1" s="1"/>
  <c r="X217" i="1"/>
  <c r="BP217" i="1" s="1"/>
  <c r="W217" i="1"/>
  <c r="BO217" i="1" s="1"/>
  <c r="V217" i="1"/>
  <c r="BN217" i="1" s="1"/>
  <c r="BW216" i="1"/>
  <c r="CF216" i="1" s="1"/>
  <c r="BV216" i="1"/>
  <c r="BK216" i="1"/>
  <c r="BJ216" i="1"/>
  <c r="BC216" i="1"/>
  <c r="BG216" i="1" s="1"/>
  <c r="BB216" i="1"/>
  <c r="BF216" i="1" s="1"/>
  <c r="AM216" i="1"/>
  <c r="AL216" i="1"/>
  <c r="Y216" i="1"/>
  <c r="BQ216" i="1" s="1"/>
  <c r="X216" i="1"/>
  <c r="BP216" i="1" s="1"/>
  <c r="W216" i="1"/>
  <c r="BO216" i="1" s="1"/>
  <c r="V216" i="1"/>
  <c r="BN216" i="1" s="1"/>
  <c r="BW215" i="1"/>
  <c r="CF215" i="1" s="1"/>
  <c r="BV215" i="1"/>
  <c r="BK215" i="1"/>
  <c r="BJ215" i="1"/>
  <c r="BC215" i="1"/>
  <c r="BG215" i="1" s="1"/>
  <c r="BB215" i="1"/>
  <c r="BF215" i="1" s="1"/>
  <c r="AM215" i="1"/>
  <c r="AL215" i="1"/>
  <c r="Y215" i="1"/>
  <c r="BQ215" i="1" s="1"/>
  <c r="X215" i="1"/>
  <c r="BP215" i="1" s="1"/>
  <c r="W215" i="1"/>
  <c r="BO215" i="1" s="1"/>
  <c r="V215" i="1"/>
  <c r="BN215" i="1" s="1"/>
  <c r="BW214" i="1"/>
  <c r="CF214" i="1" s="1"/>
  <c r="BV214" i="1"/>
  <c r="BK214" i="1"/>
  <c r="BJ214" i="1"/>
  <c r="BC214" i="1"/>
  <c r="BG214" i="1" s="1"/>
  <c r="BB214" i="1"/>
  <c r="BF214" i="1" s="1"/>
  <c r="AM214" i="1"/>
  <c r="AL214" i="1"/>
  <c r="Y214" i="1"/>
  <c r="BQ214" i="1" s="1"/>
  <c r="X214" i="1"/>
  <c r="BP214" i="1" s="1"/>
  <c r="W214" i="1"/>
  <c r="BO214" i="1" s="1"/>
  <c r="V214" i="1"/>
  <c r="BN214" i="1" s="1"/>
  <c r="BW213" i="1"/>
  <c r="CF213" i="1" s="1"/>
  <c r="BV213" i="1"/>
  <c r="BK213" i="1"/>
  <c r="BJ213" i="1"/>
  <c r="BC213" i="1"/>
  <c r="BG213" i="1" s="1"/>
  <c r="BB213" i="1"/>
  <c r="BF213" i="1" s="1"/>
  <c r="AM213" i="1"/>
  <c r="AL213" i="1"/>
  <c r="Y213" i="1"/>
  <c r="BQ213" i="1" s="1"/>
  <c r="X213" i="1"/>
  <c r="BP213" i="1" s="1"/>
  <c r="W213" i="1"/>
  <c r="BO213" i="1" s="1"/>
  <c r="V213" i="1"/>
  <c r="BN213" i="1" s="1"/>
  <c r="BW212" i="1"/>
  <c r="CF212" i="1" s="1"/>
  <c r="BV212" i="1"/>
  <c r="BK212" i="1"/>
  <c r="BJ212" i="1"/>
  <c r="BC212" i="1"/>
  <c r="BG212" i="1" s="1"/>
  <c r="BB212" i="1"/>
  <c r="BF212" i="1" s="1"/>
  <c r="AM212" i="1"/>
  <c r="AL212" i="1"/>
  <c r="Y212" i="1"/>
  <c r="BQ212" i="1" s="1"/>
  <c r="X212" i="1"/>
  <c r="BP212" i="1" s="1"/>
  <c r="W212" i="1"/>
  <c r="BO212" i="1" s="1"/>
  <c r="V212" i="1"/>
  <c r="BN212" i="1" s="1"/>
  <c r="BW211" i="1"/>
  <c r="CF211" i="1" s="1"/>
  <c r="BV211" i="1"/>
  <c r="BK211" i="1"/>
  <c r="BJ211" i="1"/>
  <c r="BC211" i="1"/>
  <c r="BG211" i="1" s="1"/>
  <c r="BB211" i="1"/>
  <c r="BF211" i="1" s="1"/>
  <c r="AM211" i="1"/>
  <c r="AL211" i="1"/>
  <c r="Y211" i="1"/>
  <c r="BQ211" i="1" s="1"/>
  <c r="X211" i="1"/>
  <c r="BP211" i="1" s="1"/>
  <c r="W211" i="1"/>
  <c r="BO211" i="1" s="1"/>
  <c r="V211" i="1"/>
  <c r="BN211" i="1" s="1"/>
  <c r="BW210" i="1"/>
  <c r="CF210" i="1" s="1"/>
  <c r="BV210" i="1"/>
  <c r="BK210" i="1"/>
  <c r="BJ210" i="1"/>
  <c r="BC210" i="1"/>
  <c r="BG210" i="1" s="1"/>
  <c r="BB210" i="1"/>
  <c r="BF210" i="1" s="1"/>
  <c r="AM210" i="1"/>
  <c r="AL210" i="1"/>
  <c r="Y210" i="1"/>
  <c r="BQ210" i="1" s="1"/>
  <c r="X210" i="1"/>
  <c r="BP210" i="1" s="1"/>
  <c r="W210" i="1"/>
  <c r="BO210" i="1" s="1"/>
  <c r="V210" i="1"/>
  <c r="BN210" i="1" s="1"/>
  <c r="BW209" i="1"/>
  <c r="CF209" i="1" s="1"/>
  <c r="BV209" i="1"/>
  <c r="BK209" i="1"/>
  <c r="BJ209" i="1"/>
  <c r="BC209" i="1"/>
  <c r="BG209" i="1" s="1"/>
  <c r="BB209" i="1"/>
  <c r="BF209" i="1" s="1"/>
  <c r="AM209" i="1"/>
  <c r="AL209" i="1"/>
  <c r="Y209" i="1"/>
  <c r="BQ209" i="1" s="1"/>
  <c r="X209" i="1"/>
  <c r="BP209" i="1" s="1"/>
  <c r="W209" i="1"/>
  <c r="BO209" i="1" s="1"/>
  <c r="V209" i="1"/>
  <c r="BN209" i="1" s="1"/>
  <c r="BW208" i="1"/>
  <c r="CF208" i="1" s="1"/>
  <c r="BV208" i="1"/>
  <c r="BK208" i="1"/>
  <c r="BJ208" i="1"/>
  <c r="BC208" i="1"/>
  <c r="BG208" i="1" s="1"/>
  <c r="BB208" i="1"/>
  <c r="BF208" i="1" s="1"/>
  <c r="AM208" i="1"/>
  <c r="AL208" i="1"/>
  <c r="Y208" i="1"/>
  <c r="BQ208" i="1" s="1"/>
  <c r="X208" i="1"/>
  <c r="BP208" i="1" s="1"/>
  <c r="W208" i="1"/>
  <c r="BO208" i="1" s="1"/>
  <c r="V208" i="1"/>
  <c r="BN208" i="1" s="1"/>
  <c r="BW207" i="1"/>
  <c r="CF207" i="1" s="1"/>
  <c r="BV207" i="1"/>
  <c r="BK207" i="1"/>
  <c r="BJ207" i="1"/>
  <c r="BC207" i="1"/>
  <c r="BG207" i="1" s="1"/>
  <c r="BB207" i="1"/>
  <c r="BF207" i="1" s="1"/>
  <c r="AM207" i="1"/>
  <c r="AL207" i="1"/>
  <c r="Y207" i="1"/>
  <c r="BQ207" i="1" s="1"/>
  <c r="X207" i="1"/>
  <c r="BP207" i="1" s="1"/>
  <c r="W207" i="1"/>
  <c r="BO207" i="1" s="1"/>
  <c r="V207" i="1"/>
  <c r="BN207" i="1" s="1"/>
  <c r="BW206" i="1"/>
  <c r="CF206" i="1" s="1"/>
  <c r="BV206" i="1"/>
  <c r="BK206" i="1"/>
  <c r="BJ206" i="1"/>
  <c r="BC206" i="1"/>
  <c r="BG206" i="1" s="1"/>
  <c r="BB206" i="1"/>
  <c r="BF206" i="1" s="1"/>
  <c r="AM206" i="1"/>
  <c r="AL206" i="1"/>
  <c r="Y206" i="1"/>
  <c r="BQ206" i="1" s="1"/>
  <c r="X206" i="1"/>
  <c r="BP206" i="1" s="1"/>
  <c r="W206" i="1"/>
  <c r="BO206" i="1" s="1"/>
  <c r="V206" i="1"/>
  <c r="BN206" i="1" s="1"/>
  <c r="BW205" i="1"/>
  <c r="CF205" i="1" s="1"/>
  <c r="BV205" i="1"/>
  <c r="BK205" i="1"/>
  <c r="BJ205" i="1"/>
  <c r="BC205" i="1"/>
  <c r="BG205" i="1" s="1"/>
  <c r="BB205" i="1"/>
  <c r="BF205" i="1" s="1"/>
  <c r="AM205" i="1"/>
  <c r="AL205" i="1"/>
  <c r="Y205" i="1"/>
  <c r="BQ205" i="1" s="1"/>
  <c r="X205" i="1"/>
  <c r="BP205" i="1" s="1"/>
  <c r="W205" i="1"/>
  <c r="BO205" i="1" s="1"/>
  <c r="V205" i="1"/>
  <c r="BN205" i="1" s="1"/>
  <c r="BW204" i="1"/>
  <c r="CF204" i="1" s="1"/>
  <c r="BV204" i="1"/>
  <c r="BK204" i="1"/>
  <c r="BJ204" i="1"/>
  <c r="BC204" i="1"/>
  <c r="BG204" i="1" s="1"/>
  <c r="BB204" i="1"/>
  <c r="BF204" i="1" s="1"/>
  <c r="AM204" i="1"/>
  <c r="AL204" i="1"/>
  <c r="Y204" i="1"/>
  <c r="BQ204" i="1" s="1"/>
  <c r="X204" i="1"/>
  <c r="BP204" i="1" s="1"/>
  <c r="W204" i="1"/>
  <c r="BO204" i="1" s="1"/>
  <c r="V204" i="1"/>
  <c r="BN204" i="1" s="1"/>
  <c r="BW203" i="1"/>
  <c r="CF203" i="1" s="1"/>
  <c r="BV203" i="1"/>
  <c r="BK203" i="1"/>
  <c r="BJ203" i="1"/>
  <c r="BC203" i="1"/>
  <c r="BG203" i="1" s="1"/>
  <c r="BB203" i="1"/>
  <c r="BF203" i="1" s="1"/>
  <c r="AM203" i="1"/>
  <c r="AL203" i="1"/>
  <c r="Y203" i="1"/>
  <c r="BQ203" i="1" s="1"/>
  <c r="X203" i="1"/>
  <c r="BP203" i="1" s="1"/>
  <c r="W203" i="1"/>
  <c r="BO203" i="1" s="1"/>
  <c r="V203" i="1"/>
  <c r="BN203" i="1" s="1"/>
  <c r="BW202" i="1"/>
  <c r="CF202" i="1" s="1"/>
  <c r="BV202" i="1"/>
  <c r="BK202" i="1"/>
  <c r="BJ202" i="1"/>
  <c r="BC202" i="1"/>
  <c r="BG202" i="1" s="1"/>
  <c r="BB202" i="1"/>
  <c r="BF202" i="1" s="1"/>
  <c r="AM202" i="1"/>
  <c r="AL202" i="1"/>
  <c r="Y202" i="1"/>
  <c r="BQ202" i="1" s="1"/>
  <c r="X202" i="1"/>
  <c r="BP202" i="1" s="1"/>
  <c r="W202" i="1"/>
  <c r="BO202" i="1" s="1"/>
  <c r="V202" i="1"/>
  <c r="BN202" i="1" s="1"/>
  <c r="BW201" i="1"/>
  <c r="CF201" i="1" s="1"/>
  <c r="BV201" i="1"/>
  <c r="BK201" i="1"/>
  <c r="BJ201" i="1"/>
  <c r="BC201" i="1"/>
  <c r="BG201" i="1" s="1"/>
  <c r="BB201" i="1"/>
  <c r="BF201" i="1" s="1"/>
  <c r="AM201" i="1"/>
  <c r="AL201" i="1"/>
  <c r="Y201" i="1"/>
  <c r="BQ201" i="1" s="1"/>
  <c r="X201" i="1"/>
  <c r="BP201" i="1" s="1"/>
  <c r="W201" i="1"/>
  <c r="BO201" i="1" s="1"/>
  <c r="V201" i="1"/>
  <c r="BN201" i="1" s="1"/>
  <c r="BW200" i="1"/>
  <c r="CF200" i="1" s="1"/>
  <c r="BV200" i="1"/>
  <c r="BK200" i="1"/>
  <c r="BJ200" i="1"/>
  <c r="BC200" i="1"/>
  <c r="BG200" i="1" s="1"/>
  <c r="BB200" i="1"/>
  <c r="BF200" i="1" s="1"/>
  <c r="AM200" i="1"/>
  <c r="AL200" i="1"/>
  <c r="Y200" i="1"/>
  <c r="BQ200" i="1" s="1"/>
  <c r="X200" i="1"/>
  <c r="BP200" i="1" s="1"/>
  <c r="W200" i="1"/>
  <c r="BO200" i="1" s="1"/>
  <c r="V200" i="1"/>
  <c r="BN200" i="1" s="1"/>
  <c r="BW199" i="1"/>
  <c r="CF199" i="1" s="1"/>
  <c r="BV199" i="1"/>
  <c r="BK199" i="1"/>
  <c r="BJ199" i="1"/>
  <c r="BC199" i="1"/>
  <c r="BG199" i="1" s="1"/>
  <c r="BB199" i="1"/>
  <c r="BF199" i="1" s="1"/>
  <c r="AM199" i="1"/>
  <c r="AL199" i="1"/>
  <c r="Y199" i="1"/>
  <c r="BQ199" i="1" s="1"/>
  <c r="X199" i="1"/>
  <c r="BP199" i="1" s="1"/>
  <c r="W199" i="1"/>
  <c r="BO199" i="1" s="1"/>
  <c r="V199" i="1"/>
  <c r="BN199" i="1" s="1"/>
  <c r="BW198" i="1"/>
  <c r="CF198" i="1" s="1"/>
  <c r="BV198" i="1"/>
  <c r="BK198" i="1"/>
  <c r="BJ198" i="1"/>
  <c r="BC198" i="1"/>
  <c r="BG198" i="1" s="1"/>
  <c r="BB198" i="1"/>
  <c r="BF198" i="1" s="1"/>
  <c r="AM198" i="1"/>
  <c r="AL198" i="1"/>
  <c r="Y198" i="1"/>
  <c r="BQ198" i="1" s="1"/>
  <c r="X198" i="1"/>
  <c r="BP198" i="1" s="1"/>
  <c r="W198" i="1"/>
  <c r="BO198" i="1" s="1"/>
  <c r="V198" i="1"/>
  <c r="BN198" i="1" s="1"/>
  <c r="BW197" i="1"/>
  <c r="CF197" i="1" s="1"/>
  <c r="BV197" i="1"/>
  <c r="BK197" i="1"/>
  <c r="BJ197" i="1"/>
  <c r="BC197" i="1"/>
  <c r="BG197" i="1" s="1"/>
  <c r="BB197" i="1"/>
  <c r="BF197" i="1" s="1"/>
  <c r="AM197" i="1"/>
  <c r="AL197" i="1"/>
  <c r="Y197" i="1"/>
  <c r="BQ197" i="1" s="1"/>
  <c r="X197" i="1"/>
  <c r="BP197" i="1" s="1"/>
  <c r="W197" i="1"/>
  <c r="BO197" i="1" s="1"/>
  <c r="V197" i="1"/>
  <c r="BN197" i="1" s="1"/>
  <c r="BW196" i="1"/>
  <c r="CF196" i="1" s="1"/>
  <c r="BV196" i="1"/>
  <c r="BK196" i="1"/>
  <c r="BJ196" i="1"/>
  <c r="BC196" i="1"/>
  <c r="BG196" i="1" s="1"/>
  <c r="BB196" i="1"/>
  <c r="BF196" i="1" s="1"/>
  <c r="AM196" i="1"/>
  <c r="AL196" i="1"/>
  <c r="Y196" i="1"/>
  <c r="BQ196" i="1" s="1"/>
  <c r="X196" i="1"/>
  <c r="BP196" i="1" s="1"/>
  <c r="W196" i="1"/>
  <c r="BO196" i="1" s="1"/>
  <c r="V196" i="1"/>
  <c r="BN196" i="1" s="1"/>
  <c r="BW195" i="1"/>
  <c r="CF195" i="1" s="1"/>
  <c r="BV195" i="1"/>
  <c r="BK195" i="1"/>
  <c r="BJ195" i="1"/>
  <c r="BC195" i="1"/>
  <c r="BG195" i="1" s="1"/>
  <c r="BB195" i="1"/>
  <c r="BF195" i="1" s="1"/>
  <c r="AM195" i="1"/>
  <c r="AL195" i="1"/>
  <c r="Y195" i="1"/>
  <c r="BQ195" i="1" s="1"/>
  <c r="X195" i="1"/>
  <c r="BP195" i="1" s="1"/>
  <c r="W195" i="1"/>
  <c r="BO195" i="1" s="1"/>
  <c r="V195" i="1"/>
  <c r="BN195" i="1" s="1"/>
  <c r="BW194" i="1"/>
  <c r="CF194" i="1" s="1"/>
  <c r="BV194" i="1"/>
  <c r="BK194" i="1"/>
  <c r="BJ194" i="1"/>
  <c r="BC194" i="1"/>
  <c r="BG194" i="1" s="1"/>
  <c r="BB194" i="1"/>
  <c r="BF194" i="1" s="1"/>
  <c r="AM194" i="1"/>
  <c r="AL194" i="1"/>
  <c r="Y194" i="1"/>
  <c r="BQ194" i="1" s="1"/>
  <c r="X194" i="1"/>
  <c r="BP194" i="1" s="1"/>
  <c r="W194" i="1"/>
  <c r="BO194" i="1" s="1"/>
  <c r="V194" i="1"/>
  <c r="BN194" i="1" s="1"/>
  <c r="BW193" i="1"/>
  <c r="CF193" i="1" s="1"/>
  <c r="BV193" i="1"/>
  <c r="BK193" i="1"/>
  <c r="BJ193" i="1"/>
  <c r="BC193" i="1"/>
  <c r="BG193" i="1" s="1"/>
  <c r="BB193" i="1"/>
  <c r="BF193" i="1" s="1"/>
  <c r="AM193" i="1"/>
  <c r="AL193" i="1"/>
  <c r="Y193" i="1"/>
  <c r="BQ193" i="1" s="1"/>
  <c r="X193" i="1"/>
  <c r="BP193" i="1" s="1"/>
  <c r="W193" i="1"/>
  <c r="BO193" i="1" s="1"/>
  <c r="V193" i="1"/>
  <c r="BN193" i="1" s="1"/>
  <c r="BW192" i="1"/>
  <c r="CF192" i="1" s="1"/>
  <c r="BV192" i="1"/>
  <c r="BK192" i="1"/>
  <c r="BJ192" i="1"/>
  <c r="BC192" i="1"/>
  <c r="BG192" i="1" s="1"/>
  <c r="AM192" i="1"/>
  <c r="AL192" i="1"/>
  <c r="AH192" i="1"/>
  <c r="BB192" i="1" s="1"/>
  <c r="BF192" i="1" s="1"/>
  <c r="Y192" i="1"/>
  <c r="BQ192" i="1" s="1"/>
  <c r="X192" i="1"/>
  <c r="BP192" i="1" s="1"/>
  <c r="W192" i="1"/>
  <c r="BO192" i="1" s="1"/>
  <c r="V192" i="1"/>
  <c r="BN192" i="1" s="1"/>
  <c r="BW191" i="1"/>
  <c r="CF191" i="1" s="1"/>
  <c r="BV191" i="1"/>
  <c r="BK191" i="1"/>
  <c r="BJ191" i="1"/>
  <c r="BC191" i="1"/>
  <c r="BG191" i="1" s="1"/>
  <c r="BB191" i="1"/>
  <c r="BF191" i="1" s="1"/>
  <c r="AM191" i="1"/>
  <c r="AL191" i="1"/>
  <c r="Y191" i="1"/>
  <c r="BQ191" i="1" s="1"/>
  <c r="X191" i="1"/>
  <c r="BP191" i="1" s="1"/>
  <c r="W191" i="1"/>
  <c r="BO191" i="1" s="1"/>
  <c r="V191" i="1"/>
  <c r="BN191" i="1" s="1"/>
  <c r="BW190" i="1"/>
  <c r="CF190" i="1" s="1"/>
  <c r="BV190" i="1"/>
  <c r="BK190" i="1"/>
  <c r="BJ190" i="1"/>
  <c r="BC190" i="1"/>
  <c r="BG190" i="1" s="1"/>
  <c r="BB190" i="1"/>
  <c r="BF190" i="1" s="1"/>
  <c r="AM190" i="1"/>
  <c r="AL190" i="1"/>
  <c r="Y190" i="1"/>
  <c r="BQ190" i="1" s="1"/>
  <c r="X190" i="1"/>
  <c r="BP190" i="1" s="1"/>
  <c r="W190" i="1"/>
  <c r="BO190" i="1" s="1"/>
  <c r="V190" i="1"/>
  <c r="BN190" i="1" s="1"/>
  <c r="BW189" i="1"/>
  <c r="CF189" i="1" s="1"/>
  <c r="BV189" i="1"/>
  <c r="BK189" i="1"/>
  <c r="BJ189" i="1"/>
  <c r="BC189" i="1"/>
  <c r="BG189" i="1" s="1"/>
  <c r="BB189" i="1"/>
  <c r="BF189" i="1" s="1"/>
  <c r="AM189" i="1"/>
  <c r="AL189" i="1"/>
  <c r="Y189" i="1"/>
  <c r="BQ189" i="1" s="1"/>
  <c r="X189" i="1"/>
  <c r="BP189" i="1" s="1"/>
  <c r="W189" i="1"/>
  <c r="BO189" i="1" s="1"/>
  <c r="V189" i="1"/>
  <c r="BN189" i="1" s="1"/>
  <c r="BW188" i="1"/>
  <c r="CF188" i="1" s="1"/>
  <c r="BV188" i="1"/>
  <c r="BK188" i="1"/>
  <c r="BJ188" i="1"/>
  <c r="BC188" i="1"/>
  <c r="BG188" i="1" s="1"/>
  <c r="BB188" i="1"/>
  <c r="BF188" i="1" s="1"/>
  <c r="AM188" i="1"/>
  <c r="AL188" i="1"/>
  <c r="Y188" i="1"/>
  <c r="BQ188" i="1" s="1"/>
  <c r="X188" i="1"/>
  <c r="BP188" i="1" s="1"/>
  <c r="W188" i="1"/>
  <c r="BO188" i="1" s="1"/>
  <c r="V188" i="1"/>
  <c r="BN188" i="1" s="1"/>
  <c r="BW187" i="1"/>
  <c r="CF187" i="1" s="1"/>
  <c r="BV187" i="1"/>
  <c r="BK187" i="1"/>
  <c r="BJ187" i="1"/>
  <c r="BC187" i="1"/>
  <c r="BG187" i="1" s="1"/>
  <c r="BB187" i="1"/>
  <c r="BF187" i="1" s="1"/>
  <c r="AM187" i="1"/>
  <c r="AL187" i="1"/>
  <c r="Y187" i="1"/>
  <c r="BQ187" i="1" s="1"/>
  <c r="X187" i="1"/>
  <c r="BP187" i="1" s="1"/>
  <c r="W187" i="1"/>
  <c r="BO187" i="1" s="1"/>
  <c r="V187" i="1"/>
  <c r="BN187" i="1" s="1"/>
  <c r="BW186" i="1"/>
  <c r="CF186" i="1" s="1"/>
  <c r="BV186" i="1"/>
  <c r="BK186" i="1"/>
  <c r="BJ186" i="1"/>
  <c r="BC186" i="1"/>
  <c r="BG186" i="1" s="1"/>
  <c r="BB186" i="1"/>
  <c r="BF186" i="1" s="1"/>
  <c r="AM186" i="1"/>
  <c r="AL186" i="1"/>
  <c r="Y186" i="1"/>
  <c r="BQ186" i="1" s="1"/>
  <c r="X186" i="1"/>
  <c r="BP186" i="1" s="1"/>
  <c r="W186" i="1"/>
  <c r="BO186" i="1" s="1"/>
  <c r="V186" i="1"/>
  <c r="BN186" i="1" s="1"/>
  <c r="BW185" i="1"/>
  <c r="CF185" i="1" s="1"/>
  <c r="BV185" i="1"/>
  <c r="BK185" i="1"/>
  <c r="BJ185" i="1"/>
  <c r="BC185" i="1"/>
  <c r="BG185" i="1" s="1"/>
  <c r="AM185" i="1"/>
  <c r="AL185" i="1"/>
  <c r="AH185" i="1"/>
  <c r="BB185" i="1" s="1"/>
  <c r="BF185" i="1" s="1"/>
  <c r="Y185" i="1"/>
  <c r="BQ185" i="1" s="1"/>
  <c r="X185" i="1"/>
  <c r="BP185" i="1" s="1"/>
  <c r="W185" i="1"/>
  <c r="BO185" i="1" s="1"/>
  <c r="V185" i="1"/>
  <c r="BN185" i="1" s="1"/>
  <c r="BW184" i="1"/>
  <c r="CF184" i="1" s="1"/>
  <c r="BV184" i="1"/>
  <c r="BK184" i="1"/>
  <c r="BJ184" i="1"/>
  <c r="BC184" i="1"/>
  <c r="BG184" i="1" s="1"/>
  <c r="AM184" i="1"/>
  <c r="AL184" i="1"/>
  <c r="AH184" i="1"/>
  <c r="BB184" i="1" s="1"/>
  <c r="BF184" i="1" s="1"/>
  <c r="Y184" i="1"/>
  <c r="BQ184" i="1" s="1"/>
  <c r="X184" i="1"/>
  <c r="BP184" i="1" s="1"/>
  <c r="W184" i="1"/>
  <c r="BO184" i="1" s="1"/>
  <c r="V184" i="1"/>
  <c r="BN184" i="1" s="1"/>
  <c r="BW183" i="1"/>
  <c r="CF183" i="1" s="1"/>
  <c r="BV183" i="1"/>
  <c r="BK183" i="1"/>
  <c r="BJ183" i="1"/>
  <c r="BC183" i="1"/>
  <c r="BG183" i="1" s="1"/>
  <c r="AM183" i="1"/>
  <c r="AL183" i="1"/>
  <c r="AH183" i="1"/>
  <c r="BB183" i="1" s="1"/>
  <c r="BF183" i="1" s="1"/>
  <c r="Y183" i="1"/>
  <c r="BQ183" i="1" s="1"/>
  <c r="X183" i="1"/>
  <c r="BP183" i="1" s="1"/>
  <c r="W183" i="1"/>
  <c r="BO183" i="1" s="1"/>
  <c r="V183" i="1"/>
  <c r="BN183" i="1" s="1"/>
  <c r="BW182" i="1"/>
  <c r="CF182" i="1" s="1"/>
  <c r="BV182" i="1"/>
  <c r="BK182" i="1"/>
  <c r="BJ182" i="1"/>
  <c r="BC182" i="1"/>
  <c r="BG182" i="1" s="1"/>
  <c r="BB182" i="1"/>
  <c r="BF182" i="1" s="1"/>
  <c r="AM182" i="1"/>
  <c r="AL182" i="1"/>
  <c r="Y182" i="1"/>
  <c r="BQ182" i="1" s="1"/>
  <c r="X182" i="1"/>
  <c r="BP182" i="1" s="1"/>
  <c r="W182" i="1"/>
  <c r="BO182" i="1" s="1"/>
  <c r="V182" i="1"/>
  <c r="BN182" i="1" s="1"/>
  <c r="BW181" i="1"/>
  <c r="CF181" i="1" s="1"/>
  <c r="BV181" i="1"/>
  <c r="BK181" i="1"/>
  <c r="BJ181" i="1"/>
  <c r="BC181" i="1"/>
  <c r="BG181" i="1" s="1"/>
  <c r="BB181" i="1"/>
  <c r="BF181" i="1" s="1"/>
  <c r="AM181" i="1"/>
  <c r="AL181" i="1"/>
  <c r="Y181" i="1"/>
  <c r="BQ181" i="1" s="1"/>
  <c r="X181" i="1"/>
  <c r="BP181" i="1" s="1"/>
  <c r="W181" i="1"/>
  <c r="BO181" i="1" s="1"/>
  <c r="V181" i="1"/>
  <c r="BN181" i="1" s="1"/>
  <c r="BW180" i="1"/>
  <c r="CF180" i="1" s="1"/>
  <c r="BV180" i="1"/>
  <c r="BK180" i="1"/>
  <c r="BJ180" i="1"/>
  <c r="BC180" i="1"/>
  <c r="BG180" i="1" s="1"/>
  <c r="AM180" i="1"/>
  <c r="AL180" i="1"/>
  <c r="AH180" i="1"/>
  <c r="BB180" i="1" s="1"/>
  <c r="BF180" i="1" s="1"/>
  <c r="Y180" i="1"/>
  <c r="BQ180" i="1" s="1"/>
  <c r="X180" i="1"/>
  <c r="BP180" i="1" s="1"/>
  <c r="W180" i="1"/>
  <c r="BO180" i="1" s="1"/>
  <c r="V180" i="1"/>
  <c r="BN180" i="1" s="1"/>
  <c r="BW179" i="1"/>
  <c r="CF179" i="1" s="1"/>
  <c r="BV179" i="1"/>
  <c r="BK179" i="1"/>
  <c r="BJ179" i="1"/>
  <c r="BC179" i="1"/>
  <c r="BG179" i="1" s="1"/>
  <c r="BB179" i="1"/>
  <c r="BF179" i="1" s="1"/>
  <c r="AM179" i="1"/>
  <c r="AL179" i="1"/>
  <c r="Y179" i="1"/>
  <c r="BQ179" i="1" s="1"/>
  <c r="X179" i="1"/>
  <c r="BP179" i="1" s="1"/>
  <c r="W179" i="1"/>
  <c r="BO179" i="1" s="1"/>
  <c r="V179" i="1"/>
  <c r="BN179" i="1" s="1"/>
  <c r="BW178" i="1"/>
  <c r="CF178" i="1" s="1"/>
  <c r="BV178" i="1"/>
  <c r="BK178" i="1"/>
  <c r="BJ178" i="1"/>
  <c r="BC178" i="1"/>
  <c r="BG178" i="1" s="1"/>
  <c r="AM178" i="1"/>
  <c r="AL178" i="1"/>
  <c r="AH178" i="1"/>
  <c r="BB178" i="1" s="1"/>
  <c r="BF178" i="1" s="1"/>
  <c r="Y178" i="1"/>
  <c r="BQ178" i="1" s="1"/>
  <c r="X178" i="1"/>
  <c r="BP178" i="1" s="1"/>
  <c r="W178" i="1"/>
  <c r="BO178" i="1" s="1"/>
  <c r="V178" i="1"/>
  <c r="BN178" i="1" s="1"/>
  <c r="BW177" i="1"/>
  <c r="CF177" i="1" s="1"/>
  <c r="BV177" i="1"/>
  <c r="BK177" i="1"/>
  <c r="BJ177" i="1"/>
  <c r="BC177" i="1"/>
  <c r="BG177" i="1" s="1"/>
  <c r="BB177" i="1"/>
  <c r="BF177" i="1" s="1"/>
  <c r="AM177" i="1"/>
  <c r="AL177" i="1"/>
  <c r="Y177" i="1"/>
  <c r="BQ177" i="1" s="1"/>
  <c r="X177" i="1"/>
  <c r="BP177" i="1" s="1"/>
  <c r="W177" i="1"/>
  <c r="BO177" i="1" s="1"/>
  <c r="V177" i="1"/>
  <c r="BN177" i="1" s="1"/>
  <c r="BW176" i="1"/>
  <c r="CF176" i="1" s="1"/>
  <c r="BV176" i="1"/>
  <c r="BK176" i="1"/>
  <c r="BJ176" i="1"/>
  <c r="BC176" i="1"/>
  <c r="BG176" i="1" s="1"/>
  <c r="BB176" i="1"/>
  <c r="BF176" i="1" s="1"/>
  <c r="AM176" i="1"/>
  <c r="AL176" i="1"/>
  <c r="Y176" i="1"/>
  <c r="BQ176" i="1" s="1"/>
  <c r="X176" i="1"/>
  <c r="BP176" i="1" s="1"/>
  <c r="W176" i="1"/>
  <c r="BO176" i="1" s="1"/>
  <c r="V176" i="1"/>
  <c r="BN176" i="1" s="1"/>
  <c r="BW175" i="1"/>
  <c r="CF175" i="1" s="1"/>
  <c r="BV175" i="1"/>
  <c r="BK175" i="1"/>
  <c r="BJ175" i="1"/>
  <c r="BC175" i="1"/>
  <c r="BG175" i="1" s="1"/>
  <c r="AM175" i="1"/>
  <c r="AL175" i="1"/>
  <c r="AH175" i="1"/>
  <c r="BB175" i="1" s="1"/>
  <c r="BF175" i="1" s="1"/>
  <c r="Y175" i="1"/>
  <c r="BQ175" i="1" s="1"/>
  <c r="X175" i="1"/>
  <c r="BP175" i="1" s="1"/>
  <c r="W175" i="1"/>
  <c r="BO175" i="1" s="1"/>
  <c r="V175" i="1"/>
  <c r="BN175" i="1" s="1"/>
  <c r="BV174" i="1"/>
  <c r="BK174" i="1"/>
  <c r="BJ174" i="1"/>
  <c r="BC174" i="1"/>
  <c r="BG174" i="1" s="1"/>
  <c r="BB174" i="1"/>
  <c r="BF174" i="1" s="1"/>
  <c r="AM174" i="1"/>
  <c r="AL174" i="1"/>
  <c r="Y174" i="1"/>
  <c r="BQ174" i="1" s="1"/>
  <c r="X174" i="1"/>
  <c r="BP174" i="1" s="1"/>
  <c r="W174" i="1"/>
  <c r="V174" i="1"/>
  <c r="S174" i="1"/>
  <c r="S166" i="1" s="1"/>
  <c r="R174" i="1"/>
  <c r="R166" i="1" s="1"/>
  <c r="BW174" i="1"/>
  <c r="BN174" i="1"/>
  <c r="BW173" i="1"/>
  <c r="CF173" i="1" s="1"/>
  <c r="BV173" i="1"/>
  <c r="BK173" i="1"/>
  <c r="BJ173" i="1"/>
  <c r="BC173" i="1"/>
  <c r="BG173" i="1" s="1"/>
  <c r="AM173" i="1"/>
  <c r="AL173" i="1"/>
  <c r="AH173" i="1"/>
  <c r="BB173" i="1" s="1"/>
  <c r="BF173" i="1" s="1"/>
  <c r="Y173" i="1"/>
  <c r="BQ173" i="1" s="1"/>
  <c r="X173" i="1"/>
  <c r="BP173" i="1" s="1"/>
  <c r="W173" i="1"/>
  <c r="BO173" i="1" s="1"/>
  <c r="BW172" i="1"/>
  <c r="CF172" i="1" s="1"/>
  <c r="BV172" i="1"/>
  <c r="BK172" i="1"/>
  <c r="BJ172" i="1"/>
  <c r="BC172" i="1"/>
  <c r="BG172" i="1" s="1"/>
  <c r="BB172" i="1"/>
  <c r="BF172" i="1" s="1"/>
  <c r="AM172" i="1"/>
  <c r="AL172" i="1"/>
  <c r="Y172" i="1"/>
  <c r="BQ172" i="1" s="1"/>
  <c r="X172" i="1"/>
  <c r="BP172" i="1" s="1"/>
  <c r="W172" i="1"/>
  <c r="BO172" i="1" s="1"/>
  <c r="V172" i="1"/>
  <c r="BN172" i="1" s="1"/>
  <c r="BW171" i="1"/>
  <c r="CF171" i="1" s="1"/>
  <c r="BV171" i="1"/>
  <c r="BK171" i="1"/>
  <c r="BJ171" i="1"/>
  <c r="BC171" i="1"/>
  <c r="BG171" i="1" s="1"/>
  <c r="BB171" i="1"/>
  <c r="BF171" i="1" s="1"/>
  <c r="AM171" i="1"/>
  <c r="AL171" i="1"/>
  <c r="Y171" i="1"/>
  <c r="BQ171" i="1" s="1"/>
  <c r="X171" i="1"/>
  <c r="BP171" i="1" s="1"/>
  <c r="W171" i="1"/>
  <c r="BO171" i="1" s="1"/>
  <c r="V171" i="1"/>
  <c r="BN171" i="1" s="1"/>
  <c r="BW170" i="1"/>
  <c r="CF170" i="1" s="1"/>
  <c r="BV170" i="1"/>
  <c r="BK170" i="1"/>
  <c r="BJ170" i="1"/>
  <c r="BC170" i="1"/>
  <c r="BG170" i="1" s="1"/>
  <c r="BB170" i="1"/>
  <c r="BF170" i="1" s="1"/>
  <c r="AM170" i="1"/>
  <c r="AL170" i="1"/>
  <c r="Y170" i="1"/>
  <c r="BQ170" i="1" s="1"/>
  <c r="X170" i="1"/>
  <c r="BP170" i="1" s="1"/>
  <c r="W170" i="1"/>
  <c r="BO170" i="1" s="1"/>
  <c r="V170" i="1"/>
  <c r="BN170" i="1" s="1"/>
  <c r="BW169" i="1"/>
  <c r="CF169" i="1" s="1"/>
  <c r="BV169" i="1"/>
  <c r="BK169" i="1"/>
  <c r="BJ169" i="1"/>
  <c r="BC169" i="1"/>
  <c r="BG169" i="1" s="1"/>
  <c r="BB169" i="1"/>
  <c r="BF169" i="1" s="1"/>
  <c r="AM169" i="1"/>
  <c r="AL169" i="1"/>
  <c r="Y169" i="1"/>
  <c r="BQ169" i="1" s="1"/>
  <c r="X169" i="1"/>
  <c r="BP169" i="1" s="1"/>
  <c r="W169" i="1"/>
  <c r="BO169" i="1" s="1"/>
  <c r="V169" i="1"/>
  <c r="BN169" i="1" s="1"/>
  <c r="BW168" i="1"/>
  <c r="CF168" i="1" s="1"/>
  <c r="BV168" i="1"/>
  <c r="BK168" i="1"/>
  <c r="BJ168" i="1"/>
  <c r="BC168" i="1"/>
  <c r="BG168" i="1" s="1"/>
  <c r="AM168" i="1"/>
  <c r="AL168" i="1"/>
  <c r="AH168" i="1"/>
  <c r="BB168" i="1" s="1"/>
  <c r="BF168" i="1" s="1"/>
  <c r="Y168" i="1"/>
  <c r="BQ168" i="1" s="1"/>
  <c r="X168" i="1"/>
  <c r="BP168" i="1" s="1"/>
  <c r="W168" i="1"/>
  <c r="BO168" i="1" s="1"/>
  <c r="V168" i="1"/>
  <c r="BN168" i="1" s="1"/>
  <c r="BW167" i="1"/>
  <c r="CF167" i="1" s="1"/>
  <c r="BV167" i="1"/>
  <c r="BK167" i="1"/>
  <c r="BK166" i="1" s="1"/>
  <c r="BJ167" i="1"/>
  <c r="BC167" i="1"/>
  <c r="AM167" i="1"/>
  <c r="AL167" i="1"/>
  <c r="AH167" i="1"/>
  <c r="Y167" i="1"/>
  <c r="X167" i="1"/>
  <c r="W167" i="1"/>
  <c r="V167" i="1"/>
  <c r="BU166" i="1"/>
  <c r="BT166" i="1"/>
  <c r="BS166" i="1"/>
  <c r="BW165" i="1"/>
  <c r="CF165" i="1" s="1"/>
  <c r="BV165" i="1"/>
  <c r="BK165" i="1"/>
  <c r="BJ165" i="1"/>
  <c r="BG165" i="1"/>
  <c r="BF165" i="1"/>
  <c r="Y165" i="1"/>
  <c r="BQ165" i="1" s="1"/>
  <c r="X165" i="1"/>
  <c r="W165" i="1"/>
  <c r="BO165" i="1" s="1"/>
  <c r="V165" i="1"/>
  <c r="BN165" i="1" s="1"/>
  <c r="BW161" i="1"/>
  <c r="BV161" i="1"/>
  <c r="BK161" i="1"/>
  <c r="BJ161" i="1"/>
  <c r="BC161" i="1"/>
  <c r="BG161" i="1" s="1"/>
  <c r="BB161" i="1"/>
  <c r="BF161" i="1" s="1"/>
  <c r="AM161" i="1"/>
  <c r="AL161" i="1"/>
  <c r="Y161" i="1"/>
  <c r="BQ161" i="1" s="1"/>
  <c r="X161" i="1"/>
  <c r="BP161" i="1" s="1"/>
  <c r="W161" i="1"/>
  <c r="BO161" i="1" s="1"/>
  <c r="V161" i="1"/>
  <c r="BN161" i="1" s="1"/>
  <c r="BW160" i="1"/>
  <c r="CF160" i="1" s="1"/>
  <c r="BV160" i="1"/>
  <c r="BK160" i="1"/>
  <c r="BC160" i="1"/>
  <c r="BG160" i="1" s="1"/>
  <c r="BB160" i="1"/>
  <c r="BF160" i="1" s="1"/>
  <c r="AX160" i="1"/>
  <c r="BJ160" i="1" s="1"/>
  <c r="AM160" i="1"/>
  <c r="AL160" i="1"/>
  <c r="Y160" i="1"/>
  <c r="BQ160" i="1" s="1"/>
  <c r="X160" i="1"/>
  <c r="BP160" i="1" s="1"/>
  <c r="W160" i="1"/>
  <c r="BO160" i="1" s="1"/>
  <c r="BW159" i="1"/>
  <c r="BV159" i="1"/>
  <c r="BK159" i="1"/>
  <c r="BC159" i="1"/>
  <c r="BB159" i="1"/>
  <c r="AX159" i="1"/>
  <c r="AM159" i="1"/>
  <c r="AL159" i="1"/>
  <c r="Y159" i="1"/>
  <c r="X159" i="1"/>
  <c r="W159" i="1"/>
  <c r="BW157" i="1"/>
  <c r="CF157" i="1" s="1"/>
  <c r="BV157" i="1"/>
  <c r="BK157" i="1"/>
  <c r="BJ157" i="1"/>
  <c r="BC157" i="1"/>
  <c r="BG157" i="1" s="1"/>
  <c r="BB157" i="1"/>
  <c r="BF157" i="1" s="1"/>
  <c r="AM157" i="1"/>
  <c r="AL157" i="1"/>
  <c r="Y157" i="1"/>
  <c r="BQ157" i="1" s="1"/>
  <c r="X157" i="1"/>
  <c r="BP157" i="1" s="1"/>
  <c r="W157" i="1"/>
  <c r="BO157" i="1" s="1"/>
  <c r="V157" i="1"/>
  <c r="BN157" i="1" s="1"/>
  <c r="BW156" i="1"/>
  <c r="CF156" i="1" s="1"/>
  <c r="BV156" i="1"/>
  <c r="BK156" i="1"/>
  <c r="BJ156" i="1"/>
  <c r="BG156" i="1"/>
  <c r="BF156" i="1"/>
  <c r="Y156" i="1"/>
  <c r="BQ156" i="1" s="1"/>
  <c r="X156" i="1"/>
  <c r="BP156" i="1" s="1"/>
  <c r="W156" i="1"/>
  <c r="BO156" i="1" s="1"/>
  <c r="V156" i="1"/>
  <c r="BN156" i="1" s="1"/>
  <c r="BW155" i="1"/>
  <c r="BV155" i="1"/>
  <c r="BQ155" i="1"/>
  <c r="BP155" i="1"/>
  <c r="BO155" i="1"/>
  <c r="BN155" i="1"/>
  <c r="BW154" i="1"/>
  <c r="CF154" i="1" s="1"/>
  <c r="BV154" i="1"/>
  <c r="BK154" i="1"/>
  <c r="BJ154" i="1"/>
  <c r="BC154" i="1"/>
  <c r="BG154" i="1" s="1"/>
  <c r="BB154" i="1"/>
  <c r="BF154" i="1" s="1"/>
  <c r="AM154" i="1"/>
  <c r="AL154" i="1"/>
  <c r="Y154" i="1"/>
  <c r="BQ154" i="1" s="1"/>
  <c r="X154" i="1"/>
  <c r="BP154" i="1" s="1"/>
  <c r="W154" i="1"/>
  <c r="BO154" i="1" s="1"/>
  <c r="V154" i="1"/>
  <c r="BN154" i="1" s="1"/>
  <c r="BW153" i="1"/>
  <c r="CF153" i="1" s="1"/>
  <c r="BV153" i="1"/>
  <c r="BK153" i="1"/>
  <c r="BJ153" i="1"/>
  <c r="BC153" i="1"/>
  <c r="BG153" i="1" s="1"/>
  <c r="BB153" i="1"/>
  <c r="BF153" i="1" s="1"/>
  <c r="AM153" i="1"/>
  <c r="AL153" i="1"/>
  <c r="Y153" i="1"/>
  <c r="BQ153" i="1" s="1"/>
  <c r="X153" i="1"/>
  <c r="BP153" i="1" s="1"/>
  <c r="W153" i="1"/>
  <c r="BO153" i="1" s="1"/>
  <c r="V153" i="1"/>
  <c r="BN153" i="1" s="1"/>
  <c r="K153" i="1"/>
  <c r="J153" i="1" s="1"/>
  <c r="BW152" i="1"/>
  <c r="CF152" i="1" s="1"/>
  <c r="BV152" i="1"/>
  <c r="BC152" i="1"/>
  <c r="BG152" i="1" s="1"/>
  <c r="BB152" i="1"/>
  <c r="BF152" i="1" s="1"/>
  <c r="AY152" i="1"/>
  <c r="AX152" i="1"/>
  <c r="AM152" i="1"/>
  <c r="AL152" i="1"/>
  <c r="Y152" i="1"/>
  <c r="BQ152" i="1" s="1"/>
  <c r="X152" i="1"/>
  <c r="BP152" i="1" s="1"/>
  <c r="S152" i="1"/>
  <c r="R152" i="1"/>
  <c r="BW151" i="1"/>
  <c r="CF151" i="1" s="1"/>
  <c r="BV151" i="1"/>
  <c r="BK151" i="1"/>
  <c r="BJ151" i="1"/>
  <c r="BC151" i="1"/>
  <c r="BG151" i="1" s="1"/>
  <c r="BB151" i="1"/>
  <c r="BF151" i="1" s="1"/>
  <c r="AM151" i="1"/>
  <c r="AL151" i="1"/>
  <c r="Y151" i="1"/>
  <c r="BQ151" i="1" s="1"/>
  <c r="X151" i="1"/>
  <c r="BP151" i="1" s="1"/>
  <c r="W151" i="1"/>
  <c r="BO151" i="1" s="1"/>
  <c r="V151" i="1"/>
  <c r="BN151" i="1" s="1"/>
  <c r="S151" i="1"/>
  <c r="R151" i="1"/>
  <c r="BW150" i="1"/>
  <c r="CF150" i="1" s="1"/>
  <c r="BV150" i="1"/>
  <c r="BK150" i="1"/>
  <c r="BJ150" i="1"/>
  <c r="BC150" i="1"/>
  <c r="BG150" i="1" s="1"/>
  <c r="BB150" i="1"/>
  <c r="BF150" i="1" s="1"/>
  <c r="AM150" i="1"/>
  <c r="AL150" i="1"/>
  <c r="Y150" i="1"/>
  <c r="BQ150" i="1" s="1"/>
  <c r="X150" i="1"/>
  <c r="BP150" i="1" s="1"/>
  <c r="W150" i="1"/>
  <c r="BO150" i="1" s="1"/>
  <c r="V150" i="1"/>
  <c r="BN150" i="1" s="1"/>
  <c r="J150" i="1"/>
  <c r="BK149" i="1"/>
  <c r="BJ149" i="1"/>
  <c r="BC149" i="1"/>
  <c r="BG149" i="1" s="1"/>
  <c r="BB149" i="1"/>
  <c r="BF149" i="1" s="1"/>
  <c r="AM149" i="1"/>
  <c r="AL149" i="1"/>
  <c r="Y149" i="1"/>
  <c r="BQ149" i="1" s="1"/>
  <c r="X149" i="1"/>
  <c r="BP149" i="1" s="1"/>
  <c r="W149" i="1"/>
  <c r="V149" i="1"/>
  <c r="S149" i="1"/>
  <c r="BW149" i="1"/>
  <c r="BW148" i="1"/>
  <c r="CF148" i="1" s="1"/>
  <c r="BV148" i="1"/>
  <c r="BK148" i="1"/>
  <c r="BJ148" i="1"/>
  <c r="BC148" i="1"/>
  <c r="AT148" i="1"/>
  <c r="AT147" i="1" s="1"/>
  <c r="AT146" i="1" s="1"/>
  <c r="AM148" i="1"/>
  <c r="AL148" i="1"/>
  <c r="AH148" i="1"/>
  <c r="AH147" i="1" s="1"/>
  <c r="AH146" i="1" s="1"/>
  <c r="Y148" i="1"/>
  <c r="X148" i="1"/>
  <c r="W148" i="1"/>
  <c r="V148" i="1"/>
  <c r="BU147" i="1"/>
  <c r="BT147" i="1"/>
  <c r="BS147" i="1"/>
  <c r="BS146" i="1" s="1"/>
  <c r="M147" i="1"/>
  <c r="L147" i="1"/>
  <c r="BS145" i="1"/>
  <c r="BW145" i="1" s="1"/>
  <c r="BR145" i="1"/>
  <c r="BR144" i="1" s="1"/>
  <c r="BR106" i="1" s="1"/>
  <c r="BK145" i="1"/>
  <c r="BK144" i="1" s="1"/>
  <c r="BJ145" i="1"/>
  <c r="BJ144" i="1" s="1"/>
  <c r="BC145" i="1"/>
  <c r="BC144" i="1" s="1"/>
  <c r="BB145" i="1"/>
  <c r="AE145" i="1"/>
  <c r="AE144" i="1" s="1"/>
  <c r="AE106" i="1" s="1"/>
  <c r="AD145" i="1"/>
  <c r="AD144" i="1" s="1"/>
  <c r="AD106" i="1" s="1"/>
  <c r="AA145" i="1"/>
  <c r="AA144" i="1" s="1"/>
  <c r="AA106" i="1" s="1"/>
  <c r="Z145" i="1"/>
  <c r="Z144" i="1" s="1"/>
  <c r="Z106" i="1" s="1"/>
  <c r="Y145" i="1"/>
  <c r="X145" i="1"/>
  <c r="W145" i="1"/>
  <c r="V145" i="1"/>
  <c r="S145" i="1"/>
  <c r="S144" i="1" s="1"/>
  <c r="S106" i="1" s="1"/>
  <c r="R145" i="1"/>
  <c r="R144" i="1" s="1"/>
  <c r="R106" i="1" s="1"/>
  <c r="BU144" i="1"/>
  <c r="BT144" i="1"/>
  <c r="M144" i="1"/>
  <c r="L144" i="1"/>
  <c r="K144" i="1"/>
  <c r="J144" i="1"/>
  <c r="BW143" i="1"/>
  <c r="CF143" i="1" s="1"/>
  <c r="BV143" i="1"/>
  <c r="BK143" i="1"/>
  <c r="BC143" i="1"/>
  <c r="BG143" i="1" s="1"/>
  <c r="BB143" i="1"/>
  <c r="BF143" i="1" s="1"/>
  <c r="AX143" i="1"/>
  <c r="V143" i="1" s="1"/>
  <c r="BN143" i="1" s="1"/>
  <c r="AM143" i="1"/>
  <c r="AL143" i="1"/>
  <c r="Y143" i="1"/>
  <c r="X143" i="1"/>
  <c r="BP143" i="1" s="1"/>
  <c r="W143" i="1"/>
  <c r="BO143" i="1" s="1"/>
  <c r="BW142" i="1"/>
  <c r="CF142" i="1" s="1"/>
  <c r="BV142" i="1"/>
  <c r="BK142" i="1"/>
  <c r="BC142" i="1"/>
  <c r="BB142" i="1"/>
  <c r="AX142" i="1"/>
  <c r="AM142" i="1"/>
  <c r="AL142" i="1"/>
  <c r="Y142" i="1"/>
  <c r="X142" i="1"/>
  <c r="W142" i="1"/>
  <c r="BU141" i="1"/>
  <c r="BT141" i="1"/>
  <c r="BS141" i="1"/>
  <c r="M141" i="1"/>
  <c r="L141" i="1"/>
  <c r="K141" i="1"/>
  <c r="J141" i="1"/>
  <c r="BW140" i="1"/>
  <c r="CF140" i="1" s="1"/>
  <c r="BV140" i="1"/>
  <c r="BK140" i="1"/>
  <c r="BC140" i="1"/>
  <c r="BG140" i="1" s="1"/>
  <c r="BB140" i="1"/>
  <c r="BF140" i="1" s="1"/>
  <c r="AX140" i="1"/>
  <c r="V140" i="1" s="1"/>
  <c r="BN140" i="1" s="1"/>
  <c r="AM140" i="1"/>
  <c r="AL140" i="1"/>
  <c r="AB140" i="1"/>
  <c r="Y140" i="1"/>
  <c r="BQ140" i="1" s="1"/>
  <c r="W140" i="1"/>
  <c r="BO140" i="1" s="1"/>
  <c r="BW139" i="1"/>
  <c r="CF139" i="1" s="1"/>
  <c r="BV139" i="1"/>
  <c r="BK139" i="1"/>
  <c r="BC139" i="1"/>
  <c r="BG139" i="1" s="1"/>
  <c r="BB139" i="1"/>
  <c r="BF139" i="1" s="1"/>
  <c r="AX139" i="1"/>
  <c r="BJ139" i="1" s="1"/>
  <c r="AM139" i="1"/>
  <c r="AL139" i="1"/>
  <c r="Y139" i="1"/>
  <c r="BQ139" i="1" s="1"/>
  <c r="X139" i="1"/>
  <c r="BP139" i="1" s="1"/>
  <c r="W139" i="1"/>
  <c r="BO139" i="1" s="1"/>
  <c r="BW138" i="1"/>
  <c r="CF138" i="1" s="1"/>
  <c r="BV138" i="1"/>
  <c r="BK138" i="1"/>
  <c r="BC138" i="1"/>
  <c r="BG138" i="1" s="1"/>
  <c r="BB138" i="1"/>
  <c r="BF138" i="1" s="1"/>
  <c r="AX138" i="1"/>
  <c r="BJ138" i="1" s="1"/>
  <c r="AM138" i="1"/>
  <c r="AL138" i="1"/>
  <c r="Y138" i="1"/>
  <c r="BQ138" i="1" s="1"/>
  <c r="X138" i="1"/>
  <c r="BP138" i="1" s="1"/>
  <c r="W138" i="1"/>
  <c r="BO138" i="1" s="1"/>
  <c r="BW137" i="1"/>
  <c r="CF137" i="1" s="1"/>
  <c r="BV137" i="1"/>
  <c r="BK137" i="1"/>
  <c r="BC137" i="1"/>
  <c r="BG137" i="1" s="1"/>
  <c r="BB137" i="1"/>
  <c r="BF137" i="1" s="1"/>
  <c r="AX137" i="1"/>
  <c r="BJ137" i="1" s="1"/>
  <c r="AM137" i="1"/>
  <c r="AL137" i="1"/>
  <c r="Y137" i="1"/>
  <c r="BQ137" i="1" s="1"/>
  <c r="X137" i="1"/>
  <c r="BP137" i="1" s="1"/>
  <c r="W137" i="1"/>
  <c r="BO137" i="1" s="1"/>
  <c r="BW136" i="1"/>
  <c r="CF136" i="1" s="1"/>
  <c r="BV136" i="1"/>
  <c r="BK136" i="1"/>
  <c r="BC136" i="1"/>
  <c r="BG136" i="1" s="1"/>
  <c r="BB136" i="1"/>
  <c r="BF136" i="1" s="1"/>
  <c r="AX136" i="1"/>
  <c r="BJ136" i="1" s="1"/>
  <c r="AM136" i="1"/>
  <c r="AL136" i="1"/>
  <c r="Y136" i="1"/>
  <c r="BQ136" i="1" s="1"/>
  <c r="X136" i="1"/>
  <c r="BP136" i="1" s="1"/>
  <c r="W136" i="1"/>
  <c r="BO136" i="1" s="1"/>
  <c r="BW135" i="1"/>
  <c r="CF135" i="1" s="1"/>
  <c r="BV135" i="1"/>
  <c r="BK135" i="1"/>
  <c r="BC135" i="1"/>
  <c r="BG135" i="1" s="1"/>
  <c r="BB135" i="1"/>
  <c r="BF135" i="1" s="1"/>
  <c r="AX135" i="1"/>
  <c r="BJ135" i="1" s="1"/>
  <c r="AM135" i="1"/>
  <c r="AL135" i="1"/>
  <c r="Y135" i="1"/>
  <c r="BQ135" i="1" s="1"/>
  <c r="X135" i="1"/>
  <c r="BP135" i="1" s="1"/>
  <c r="W135" i="1"/>
  <c r="BO135" i="1" s="1"/>
  <c r="BW134" i="1"/>
  <c r="CF134" i="1" s="1"/>
  <c r="BV134" i="1"/>
  <c r="BK134" i="1"/>
  <c r="BC134" i="1"/>
  <c r="BG134" i="1" s="1"/>
  <c r="BB134" i="1"/>
  <c r="BF134" i="1" s="1"/>
  <c r="AX134" i="1"/>
  <c r="BJ134" i="1" s="1"/>
  <c r="AM134" i="1"/>
  <c r="AL134" i="1"/>
  <c r="Y134" i="1"/>
  <c r="BQ134" i="1" s="1"/>
  <c r="X134" i="1"/>
  <c r="BP134" i="1" s="1"/>
  <c r="W134" i="1"/>
  <c r="BO134" i="1" s="1"/>
  <c r="BW133" i="1"/>
  <c r="CF133" i="1" s="1"/>
  <c r="BV133" i="1"/>
  <c r="BK133" i="1"/>
  <c r="BC133" i="1"/>
  <c r="BG133" i="1" s="1"/>
  <c r="BB133" i="1"/>
  <c r="BF133" i="1" s="1"/>
  <c r="AX133" i="1"/>
  <c r="BJ133" i="1" s="1"/>
  <c r="AM133" i="1"/>
  <c r="AL133" i="1"/>
  <c r="Y133" i="1"/>
  <c r="BQ133" i="1" s="1"/>
  <c r="X133" i="1"/>
  <c r="BP133" i="1" s="1"/>
  <c r="W133" i="1"/>
  <c r="BO133" i="1" s="1"/>
  <c r="BW132" i="1"/>
  <c r="CF132" i="1" s="1"/>
  <c r="BV132" i="1"/>
  <c r="BK132" i="1"/>
  <c r="BC132" i="1"/>
  <c r="BG132" i="1" s="1"/>
  <c r="BB132" i="1"/>
  <c r="BF132" i="1" s="1"/>
  <c r="AX132" i="1"/>
  <c r="BJ132" i="1" s="1"/>
  <c r="AM132" i="1"/>
  <c r="AL132" i="1"/>
  <c r="Y132" i="1"/>
  <c r="BQ132" i="1" s="1"/>
  <c r="X132" i="1"/>
  <c r="BP132" i="1" s="1"/>
  <c r="W132" i="1"/>
  <c r="BO132" i="1" s="1"/>
  <c r="BW131" i="1"/>
  <c r="CF131" i="1" s="1"/>
  <c r="BV131" i="1"/>
  <c r="BK131" i="1"/>
  <c r="BC131" i="1"/>
  <c r="BG131" i="1" s="1"/>
  <c r="BB131" i="1"/>
  <c r="BF131" i="1" s="1"/>
  <c r="AX131" i="1"/>
  <c r="BJ131" i="1" s="1"/>
  <c r="AM131" i="1"/>
  <c r="AL131" i="1"/>
  <c r="Y131" i="1"/>
  <c r="BQ131" i="1" s="1"/>
  <c r="X131" i="1"/>
  <c r="BP131" i="1" s="1"/>
  <c r="W131" i="1"/>
  <c r="BO131" i="1" s="1"/>
  <c r="BW130" i="1"/>
  <c r="CF130" i="1" s="1"/>
  <c r="BV130" i="1"/>
  <c r="BK130" i="1"/>
  <c r="BC130" i="1"/>
  <c r="BG130" i="1" s="1"/>
  <c r="BB130" i="1"/>
  <c r="BF130" i="1" s="1"/>
  <c r="AX130" i="1"/>
  <c r="BJ130" i="1" s="1"/>
  <c r="AM130" i="1"/>
  <c r="AL130" i="1"/>
  <c r="Y130" i="1"/>
  <c r="BQ130" i="1" s="1"/>
  <c r="X130" i="1"/>
  <c r="BP130" i="1" s="1"/>
  <c r="W130" i="1"/>
  <c r="BO130" i="1" s="1"/>
  <c r="BW129" i="1"/>
  <c r="CF129" i="1" s="1"/>
  <c r="BV129" i="1"/>
  <c r="BK129" i="1"/>
  <c r="BC129" i="1"/>
  <c r="BG129" i="1" s="1"/>
  <c r="BB129" i="1"/>
  <c r="BF129" i="1" s="1"/>
  <c r="AX129" i="1"/>
  <c r="BJ129" i="1" s="1"/>
  <c r="AM129" i="1"/>
  <c r="AL129" i="1"/>
  <c r="Y129" i="1"/>
  <c r="BQ129" i="1" s="1"/>
  <c r="X129" i="1"/>
  <c r="BP129" i="1" s="1"/>
  <c r="W129" i="1"/>
  <c r="BO129" i="1" s="1"/>
  <c r="BW128" i="1"/>
  <c r="CF128" i="1" s="1"/>
  <c r="BV128" i="1"/>
  <c r="BK128" i="1"/>
  <c r="BC128" i="1"/>
  <c r="BG128" i="1" s="1"/>
  <c r="BB128" i="1"/>
  <c r="BF128" i="1" s="1"/>
  <c r="AX128" i="1"/>
  <c r="BJ128" i="1" s="1"/>
  <c r="AM128" i="1"/>
  <c r="AL128" i="1"/>
  <c r="Y128" i="1"/>
  <c r="BQ128" i="1" s="1"/>
  <c r="X128" i="1"/>
  <c r="BP128" i="1" s="1"/>
  <c r="W128" i="1"/>
  <c r="BO128" i="1" s="1"/>
  <c r="BW127" i="1"/>
  <c r="CF127" i="1" s="1"/>
  <c r="BV127" i="1"/>
  <c r="BK127" i="1"/>
  <c r="BC127" i="1"/>
  <c r="BG127" i="1" s="1"/>
  <c r="BB127" i="1"/>
  <c r="BF127" i="1" s="1"/>
  <c r="AX127" i="1"/>
  <c r="BJ127" i="1" s="1"/>
  <c r="AM127" i="1"/>
  <c r="AL127" i="1"/>
  <c r="Y127" i="1"/>
  <c r="BQ127" i="1" s="1"/>
  <c r="X127" i="1"/>
  <c r="BP127" i="1" s="1"/>
  <c r="W127" i="1"/>
  <c r="BO127" i="1" s="1"/>
  <c r="BW126" i="1"/>
  <c r="CF126" i="1" s="1"/>
  <c r="BV126" i="1"/>
  <c r="BK126" i="1"/>
  <c r="BC126" i="1"/>
  <c r="BG126" i="1" s="1"/>
  <c r="BB126" i="1"/>
  <c r="BF126" i="1" s="1"/>
  <c r="AX126" i="1"/>
  <c r="BJ126" i="1" s="1"/>
  <c r="AM126" i="1"/>
  <c r="AL126" i="1"/>
  <c r="Y126" i="1"/>
  <c r="BQ126" i="1" s="1"/>
  <c r="X126" i="1"/>
  <c r="BP126" i="1" s="1"/>
  <c r="W126" i="1"/>
  <c r="BO126" i="1" s="1"/>
  <c r="BW125" i="1"/>
  <c r="CF125" i="1" s="1"/>
  <c r="BV125" i="1"/>
  <c r="BK125" i="1"/>
  <c r="BC125" i="1"/>
  <c r="BG125" i="1" s="1"/>
  <c r="BB125" i="1"/>
  <c r="BF125" i="1" s="1"/>
  <c r="AX125" i="1"/>
  <c r="BJ125" i="1" s="1"/>
  <c r="AM125" i="1"/>
  <c r="AL125" i="1"/>
  <c r="Y125" i="1"/>
  <c r="BQ125" i="1" s="1"/>
  <c r="X125" i="1"/>
  <c r="BP125" i="1" s="1"/>
  <c r="W125" i="1"/>
  <c r="BO125" i="1" s="1"/>
  <c r="BW124" i="1"/>
  <c r="CF124" i="1" s="1"/>
  <c r="BV124" i="1"/>
  <c r="BK124" i="1"/>
  <c r="BC124" i="1"/>
  <c r="BG124" i="1" s="1"/>
  <c r="BB124" i="1"/>
  <c r="BF124" i="1" s="1"/>
  <c r="AX124" i="1"/>
  <c r="BJ124" i="1" s="1"/>
  <c r="AM124" i="1"/>
  <c r="AL124" i="1"/>
  <c r="Y124" i="1"/>
  <c r="BQ124" i="1" s="1"/>
  <c r="X124" i="1"/>
  <c r="BP124" i="1" s="1"/>
  <c r="W124" i="1"/>
  <c r="BO124" i="1" s="1"/>
  <c r="BW123" i="1"/>
  <c r="CF123" i="1" s="1"/>
  <c r="BV123" i="1"/>
  <c r="BK123" i="1"/>
  <c r="BC123" i="1"/>
  <c r="BG123" i="1" s="1"/>
  <c r="BB123" i="1"/>
  <c r="BF123" i="1" s="1"/>
  <c r="AX123" i="1"/>
  <c r="BJ123" i="1" s="1"/>
  <c r="AM123" i="1"/>
  <c r="AL123" i="1"/>
  <c r="Y123" i="1"/>
  <c r="BQ123" i="1" s="1"/>
  <c r="X123" i="1"/>
  <c r="BP123" i="1" s="1"/>
  <c r="W123" i="1"/>
  <c r="BO123" i="1" s="1"/>
  <c r="BW122" i="1"/>
  <c r="CF122" i="1" s="1"/>
  <c r="BV122" i="1"/>
  <c r="BK122" i="1"/>
  <c r="BC122" i="1"/>
  <c r="BG122" i="1" s="1"/>
  <c r="BB122" i="1"/>
  <c r="BF122" i="1" s="1"/>
  <c r="AX122" i="1"/>
  <c r="BJ122" i="1" s="1"/>
  <c r="AM122" i="1"/>
  <c r="AL122" i="1"/>
  <c r="Y122" i="1"/>
  <c r="BQ122" i="1" s="1"/>
  <c r="X122" i="1"/>
  <c r="BP122" i="1" s="1"/>
  <c r="W122" i="1"/>
  <c r="BO122" i="1" s="1"/>
  <c r="BW121" i="1"/>
  <c r="CF121" i="1" s="1"/>
  <c r="BV121" i="1"/>
  <c r="BK121" i="1"/>
  <c r="BC121" i="1"/>
  <c r="BG121" i="1" s="1"/>
  <c r="BB121" i="1"/>
  <c r="BF121" i="1" s="1"/>
  <c r="AX121" i="1"/>
  <c r="BJ121" i="1" s="1"/>
  <c r="AM121" i="1"/>
  <c r="AL121" i="1"/>
  <c r="Y121" i="1"/>
  <c r="BQ121" i="1" s="1"/>
  <c r="X121" i="1"/>
  <c r="BP121" i="1" s="1"/>
  <c r="W121" i="1"/>
  <c r="BO121" i="1" s="1"/>
  <c r="BW120" i="1"/>
  <c r="CF120" i="1" s="1"/>
  <c r="BV120" i="1"/>
  <c r="BK120" i="1"/>
  <c r="BC120" i="1"/>
  <c r="BG120" i="1" s="1"/>
  <c r="BB120" i="1"/>
  <c r="BF120" i="1" s="1"/>
  <c r="AX120" i="1"/>
  <c r="BJ120" i="1" s="1"/>
  <c r="AM120" i="1"/>
  <c r="AL120" i="1"/>
  <c r="Y120" i="1"/>
  <c r="BQ120" i="1" s="1"/>
  <c r="X120" i="1"/>
  <c r="BP120" i="1" s="1"/>
  <c r="W120" i="1"/>
  <c r="BO120" i="1" s="1"/>
  <c r="BW119" i="1"/>
  <c r="CF119" i="1" s="1"/>
  <c r="BV119" i="1"/>
  <c r="BK119" i="1"/>
  <c r="BC119" i="1"/>
  <c r="BG119" i="1" s="1"/>
  <c r="BB119" i="1"/>
  <c r="BF119" i="1" s="1"/>
  <c r="AX119" i="1"/>
  <c r="BJ119" i="1" s="1"/>
  <c r="AM119" i="1"/>
  <c r="AL119" i="1"/>
  <c r="Y119" i="1"/>
  <c r="BQ119" i="1" s="1"/>
  <c r="X119" i="1"/>
  <c r="BP119" i="1" s="1"/>
  <c r="W119" i="1"/>
  <c r="BO119" i="1" s="1"/>
  <c r="BW118" i="1"/>
  <c r="CF118" i="1" s="1"/>
  <c r="BV118" i="1"/>
  <c r="BK118" i="1"/>
  <c r="BC118" i="1"/>
  <c r="BG118" i="1" s="1"/>
  <c r="BB118" i="1"/>
  <c r="BF118" i="1" s="1"/>
  <c r="AX118" i="1"/>
  <c r="BJ118" i="1" s="1"/>
  <c r="AM118" i="1"/>
  <c r="AL118" i="1"/>
  <c r="Y118" i="1"/>
  <c r="BQ118" i="1" s="1"/>
  <c r="X118" i="1"/>
  <c r="BP118" i="1" s="1"/>
  <c r="W118" i="1"/>
  <c r="BO118" i="1" s="1"/>
  <c r="BW117" i="1"/>
  <c r="CF117" i="1" s="1"/>
  <c r="BV117" i="1"/>
  <c r="BK117" i="1"/>
  <c r="BC117" i="1"/>
  <c r="BG117" i="1" s="1"/>
  <c r="BB117" i="1"/>
  <c r="BF117" i="1" s="1"/>
  <c r="AX117" i="1"/>
  <c r="BJ117" i="1" s="1"/>
  <c r="AM117" i="1"/>
  <c r="AL117" i="1"/>
  <c r="Y117" i="1"/>
  <c r="BQ117" i="1" s="1"/>
  <c r="X117" i="1"/>
  <c r="BP117" i="1" s="1"/>
  <c r="W117" i="1"/>
  <c r="BO117" i="1" s="1"/>
  <c r="BW116" i="1"/>
  <c r="CF116" i="1" s="1"/>
  <c r="BV116" i="1"/>
  <c r="BK116" i="1"/>
  <c r="BC116" i="1"/>
  <c r="BG116" i="1" s="1"/>
  <c r="BB116" i="1"/>
  <c r="BF116" i="1" s="1"/>
  <c r="AX116" i="1"/>
  <c r="BJ116" i="1" s="1"/>
  <c r="AM116" i="1"/>
  <c r="AL116" i="1"/>
  <c r="Y116" i="1"/>
  <c r="BQ116" i="1" s="1"/>
  <c r="X116" i="1"/>
  <c r="BP116" i="1" s="1"/>
  <c r="W116" i="1"/>
  <c r="BO116" i="1" s="1"/>
  <c r="BW115" i="1"/>
  <c r="CF115" i="1" s="1"/>
  <c r="BV115" i="1"/>
  <c r="BK115" i="1"/>
  <c r="BC115" i="1"/>
  <c r="BG115" i="1" s="1"/>
  <c r="BB115" i="1"/>
  <c r="BF115" i="1" s="1"/>
  <c r="AX115" i="1"/>
  <c r="BJ115" i="1" s="1"/>
  <c r="AM115" i="1"/>
  <c r="AL115" i="1"/>
  <c r="Y115" i="1"/>
  <c r="BQ115" i="1" s="1"/>
  <c r="X115" i="1"/>
  <c r="BP115" i="1" s="1"/>
  <c r="W115" i="1"/>
  <c r="BO115" i="1" s="1"/>
  <c r="BW114" i="1"/>
  <c r="CF114" i="1" s="1"/>
  <c r="BV114" i="1"/>
  <c r="BK114" i="1"/>
  <c r="BC114" i="1"/>
  <c r="BG114" i="1" s="1"/>
  <c r="BB114" i="1"/>
  <c r="BF114" i="1" s="1"/>
  <c r="AX114" i="1"/>
  <c r="BJ114" i="1" s="1"/>
  <c r="AM114" i="1"/>
  <c r="AL114" i="1"/>
  <c r="Y114" i="1"/>
  <c r="BQ114" i="1" s="1"/>
  <c r="X114" i="1"/>
  <c r="BP114" i="1" s="1"/>
  <c r="W114" i="1"/>
  <c r="BO114" i="1" s="1"/>
  <c r="BW113" i="1"/>
  <c r="CF113" i="1" s="1"/>
  <c r="BV113" i="1"/>
  <c r="BK113" i="1"/>
  <c r="BC113" i="1"/>
  <c r="BG113" i="1" s="1"/>
  <c r="BB113" i="1"/>
  <c r="BF113" i="1" s="1"/>
  <c r="AX113" i="1"/>
  <c r="BJ113" i="1" s="1"/>
  <c r="AM113" i="1"/>
  <c r="AL113" i="1"/>
  <c r="Y113" i="1"/>
  <c r="BQ113" i="1" s="1"/>
  <c r="X113" i="1"/>
  <c r="BP113" i="1" s="1"/>
  <c r="W113" i="1"/>
  <c r="BO113" i="1" s="1"/>
  <c r="BW112" i="1"/>
  <c r="CF112" i="1" s="1"/>
  <c r="BV112" i="1"/>
  <c r="BK112" i="1"/>
  <c r="BC112" i="1"/>
  <c r="BG112" i="1" s="1"/>
  <c r="BB112" i="1"/>
  <c r="BF112" i="1" s="1"/>
  <c r="AX112" i="1"/>
  <c r="BJ112" i="1" s="1"/>
  <c r="AM112" i="1"/>
  <c r="AL112" i="1"/>
  <c r="Y112" i="1"/>
  <c r="BQ112" i="1" s="1"/>
  <c r="X112" i="1"/>
  <c r="BP112" i="1" s="1"/>
  <c r="W112" i="1"/>
  <c r="BO112" i="1" s="1"/>
  <c r="BW111" i="1"/>
  <c r="CF111" i="1" s="1"/>
  <c r="BV111" i="1"/>
  <c r="BK111" i="1"/>
  <c r="BC111" i="1"/>
  <c r="BG111" i="1" s="1"/>
  <c r="BB111" i="1"/>
  <c r="BF111" i="1" s="1"/>
  <c r="AX111" i="1"/>
  <c r="BJ111" i="1" s="1"/>
  <c r="AM111" i="1"/>
  <c r="AL111" i="1"/>
  <c r="Y111" i="1"/>
  <c r="BQ111" i="1" s="1"/>
  <c r="X111" i="1"/>
  <c r="BP111" i="1" s="1"/>
  <c r="W111" i="1"/>
  <c r="BO111" i="1" s="1"/>
  <c r="BW110" i="1"/>
  <c r="CF110" i="1" s="1"/>
  <c r="BV110" i="1"/>
  <c r="BK110" i="1"/>
  <c r="BC110" i="1"/>
  <c r="BG110" i="1" s="1"/>
  <c r="BB110" i="1"/>
  <c r="BF110" i="1" s="1"/>
  <c r="AX110" i="1"/>
  <c r="BJ110" i="1" s="1"/>
  <c r="AM110" i="1"/>
  <c r="AL110" i="1"/>
  <c r="Y110" i="1"/>
  <c r="BQ110" i="1" s="1"/>
  <c r="X110" i="1"/>
  <c r="BP110" i="1" s="1"/>
  <c r="W110" i="1"/>
  <c r="BO110" i="1" s="1"/>
  <c r="BW109" i="1"/>
  <c r="CF109" i="1" s="1"/>
  <c r="BV109" i="1"/>
  <c r="BK109" i="1"/>
  <c r="BJ109" i="1"/>
  <c r="BC109" i="1"/>
  <c r="BB109" i="1"/>
  <c r="BF109" i="1" s="1"/>
  <c r="AM109" i="1"/>
  <c r="AL109" i="1"/>
  <c r="Y109" i="1"/>
  <c r="BQ109" i="1" s="1"/>
  <c r="X109" i="1"/>
  <c r="BP109" i="1" s="1"/>
  <c r="W109" i="1"/>
  <c r="BO109" i="1" s="1"/>
  <c r="V109" i="1"/>
  <c r="BN109" i="1" s="1"/>
  <c r="BW108" i="1"/>
  <c r="CF108" i="1" s="1"/>
  <c r="BV108" i="1"/>
  <c r="BK108" i="1"/>
  <c r="BC108" i="1"/>
  <c r="BB108" i="1"/>
  <c r="AX108" i="1"/>
  <c r="AM108" i="1"/>
  <c r="AL108" i="1"/>
  <c r="Y108" i="1"/>
  <c r="X108" i="1"/>
  <c r="W108" i="1"/>
  <c r="BU107" i="1"/>
  <c r="BT107" i="1"/>
  <c r="BS107" i="1"/>
  <c r="M107" i="1"/>
  <c r="L107" i="1"/>
  <c r="K107" i="1"/>
  <c r="J107" i="1"/>
  <c r="BW105" i="1"/>
  <c r="CF105" i="1" s="1"/>
  <c r="BV105" i="1"/>
  <c r="BK105" i="1"/>
  <c r="BK104" i="1" s="1"/>
  <c r="BJ105" i="1"/>
  <c r="BJ104" i="1" s="1"/>
  <c r="BC105" i="1"/>
  <c r="BB105" i="1"/>
  <c r="AM105" i="1"/>
  <c r="AM104" i="1" s="1"/>
  <c r="AL105" i="1"/>
  <c r="AL104" i="1" s="1"/>
  <c r="Y105" i="1"/>
  <c r="X105" i="1"/>
  <c r="X104" i="1" s="1"/>
  <c r="W105" i="1"/>
  <c r="V105" i="1"/>
  <c r="BU104" i="1"/>
  <c r="BT104" i="1"/>
  <c r="BS104" i="1"/>
  <c r="M104" i="1"/>
  <c r="L104" i="1"/>
  <c r="K104" i="1"/>
  <c r="J104" i="1"/>
  <c r="BW103" i="1"/>
  <c r="BV103" i="1"/>
  <c r="BW102" i="1"/>
  <c r="BV102" i="1"/>
  <c r="BW101" i="1"/>
  <c r="BV101" i="1"/>
  <c r="BW100" i="1"/>
  <c r="BV100" i="1"/>
  <c r="BW99" i="1"/>
  <c r="BV99" i="1"/>
  <c r="BW98" i="1"/>
  <c r="BV98" i="1"/>
  <c r="BW97" i="1"/>
  <c r="BV97" i="1"/>
  <c r="BW96" i="1"/>
  <c r="BV96" i="1"/>
  <c r="BW95" i="1"/>
  <c r="BV95" i="1"/>
  <c r="BW94" i="1"/>
  <c r="BV94" i="1"/>
  <c r="BU93" i="1"/>
  <c r="BT93" i="1"/>
  <c r="BS93" i="1"/>
  <c r="BR93" i="1"/>
  <c r="BQ93" i="1"/>
  <c r="BP93" i="1"/>
  <c r="BO93" i="1"/>
  <c r="BN93" i="1"/>
  <c r="BM93" i="1"/>
  <c r="BL93" i="1"/>
  <c r="BK93" i="1"/>
  <c r="BJ93" i="1"/>
  <c r="BI93" i="1"/>
  <c r="BH93" i="1"/>
  <c r="BG93" i="1"/>
  <c r="BF93" i="1"/>
  <c r="BE93" i="1"/>
  <c r="BD93" i="1"/>
  <c r="BC93" i="1"/>
  <c r="BB93" i="1"/>
  <c r="BA93" i="1"/>
  <c r="AZ93" i="1"/>
  <c r="AY93" i="1"/>
  <c r="AX93" i="1"/>
  <c r="AW93" i="1"/>
  <c r="AV93" i="1"/>
  <c r="AU93" i="1"/>
  <c r="AT93" i="1"/>
  <c r="AS93" i="1"/>
  <c r="AR93" i="1"/>
  <c r="AQ93" i="1"/>
  <c r="AP93" i="1"/>
  <c r="AO93" i="1"/>
  <c r="AN93" i="1"/>
  <c r="AM93" i="1"/>
  <c r="AL93" i="1"/>
  <c r="AK93" i="1"/>
  <c r="AJ93" i="1"/>
  <c r="AI93" i="1"/>
  <c r="AH93" i="1"/>
  <c r="AG93" i="1"/>
  <c r="AF93" i="1"/>
  <c r="AE93" i="1"/>
  <c r="AD93" i="1"/>
  <c r="AC93" i="1"/>
  <c r="AB93" i="1"/>
  <c r="AA93" i="1"/>
  <c r="Z93" i="1"/>
  <c r="Y93" i="1"/>
  <c r="X93" i="1"/>
  <c r="W93" i="1"/>
  <c r="V93" i="1"/>
  <c r="U93" i="1"/>
  <c r="T93" i="1"/>
  <c r="S93" i="1"/>
  <c r="R93" i="1"/>
  <c r="M93" i="1"/>
  <c r="L93" i="1"/>
  <c r="K93" i="1"/>
  <c r="J93" i="1"/>
  <c r="BW92" i="1"/>
  <c r="BV92" i="1"/>
  <c r="BW91" i="1"/>
  <c r="BV91" i="1"/>
  <c r="BW90" i="1"/>
  <c r="BV90" i="1"/>
  <c r="BW89" i="1"/>
  <c r="BV89" i="1"/>
  <c r="BW88" i="1"/>
  <c r="BV88" i="1"/>
  <c r="BW87" i="1"/>
  <c r="BV87" i="1"/>
  <c r="BW86" i="1"/>
  <c r="BV86" i="1"/>
  <c r="BW85" i="1"/>
  <c r="BV85" i="1"/>
  <c r="BW84" i="1"/>
  <c r="BV84" i="1"/>
  <c r="BW83" i="1"/>
  <c r="BV83" i="1"/>
  <c r="BU82" i="1"/>
  <c r="BT82" i="1"/>
  <c r="BS82" i="1"/>
  <c r="BR82" i="1"/>
  <c r="BQ82" i="1"/>
  <c r="BP82" i="1"/>
  <c r="BO82" i="1"/>
  <c r="BN82" i="1"/>
  <c r="BM82" i="1"/>
  <c r="BL82" i="1"/>
  <c r="BK82" i="1"/>
  <c r="BJ82" i="1"/>
  <c r="BI82" i="1"/>
  <c r="BH82" i="1"/>
  <c r="BG82" i="1"/>
  <c r="BF82" i="1"/>
  <c r="BE82" i="1"/>
  <c r="BD82" i="1"/>
  <c r="BC82" i="1"/>
  <c r="BB82" i="1"/>
  <c r="BA82" i="1"/>
  <c r="AZ82" i="1"/>
  <c r="AY82" i="1"/>
  <c r="AX82" i="1"/>
  <c r="AW82" i="1"/>
  <c r="AV82" i="1"/>
  <c r="AU82" i="1"/>
  <c r="AT82" i="1"/>
  <c r="AS82" i="1"/>
  <c r="AR82" i="1"/>
  <c r="AQ82" i="1"/>
  <c r="AP82" i="1"/>
  <c r="AO82" i="1"/>
  <c r="AN82" i="1"/>
  <c r="AM82" i="1"/>
  <c r="AL82" i="1"/>
  <c r="AK82" i="1"/>
  <c r="AJ82" i="1"/>
  <c r="AI82" i="1"/>
  <c r="AH82" i="1"/>
  <c r="AG82" i="1"/>
  <c r="AF82" i="1"/>
  <c r="AE82" i="1"/>
  <c r="AD82" i="1"/>
  <c r="AC82" i="1"/>
  <c r="AB82" i="1"/>
  <c r="AA82" i="1"/>
  <c r="Z82" i="1"/>
  <c r="Y82" i="1"/>
  <c r="X82" i="1"/>
  <c r="W82" i="1"/>
  <c r="V82" i="1"/>
  <c r="U82" i="1"/>
  <c r="T82" i="1"/>
  <c r="S82" i="1"/>
  <c r="R82" i="1"/>
  <c r="M82" i="1"/>
  <c r="L82" i="1"/>
  <c r="K82" i="1"/>
  <c r="J82" i="1"/>
  <c r="BW74" i="1"/>
  <c r="CF74" i="1" s="1"/>
  <c r="BV74" i="1"/>
  <c r="BK74" i="1"/>
  <c r="BJ74" i="1"/>
  <c r="BC74" i="1"/>
  <c r="BG74" i="1" s="1"/>
  <c r="AM74" i="1"/>
  <c r="AL74" i="1"/>
  <c r="AH74" i="1"/>
  <c r="BB74" i="1" s="1"/>
  <c r="BF74" i="1" s="1"/>
  <c r="Y74" i="1"/>
  <c r="BQ74" i="1" s="1"/>
  <c r="X74" i="1"/>
  <c r="BP74" i="1" s="1"/>
  <c r="W74" i="1"/>
  <c r="BO74" i="1" s="1"/>
  <c r="BW73" i="1"/>
  <c r="CF73" i="1" s="1"/>
  <c r="BV73" i="1"/>
  <c r="BK73" i="1"/>
  <c r="BJ73" i="1"/>
  <c r="BC73" i="1"/>
  <c r="BG73" i="1" s="1"/>
  <c r="AM73" i="1"/>
  <c r="AL73" i="1"/>
  <c r="AH73" i="1"/>
  <c r="BB73" i="1" s="1"/>
  <c r="BF73" i="1" s="1"/>
  <c r="Y73" i="1"/>
  <c r="BQ73" i="1" s="1"/>
  <c r="X73" i="1"/>
  <c r="BP73" i="1" s="1"/>
  <c r="W73" i="1"/>
  <c r="BO73" i="1" s="1"/>
  <c r="V73" i="1"/>
  <c r="BN73" i="1" s="1"/>
  <c r="BW72" i="1"/>
  <c r="CF72" i="1" s="1"/>
  <c r="BV72" i="1"/>
  <c r="BK72" i="1"/>
  <c r="BJ72" i="1"/>
  <c r="BC72" i="1"/>
  <c r="BG72" i="1" s="1"/>
  <c r="AM72" i="1"/>
  <c r="AL72" i="1"/>
  <c r="AH72" i="1"/>
  <c r="BB72" i="1" s="1"/>
  <c r="BF72" i="1" s="1"/>
  <c r="Y72" i="1"/>
  <c r="BQ72" i="1" s="1"/>
  <c r="X72" i="1"/>
  <c r="BP72" i="1" s="1"/>
  <c r="W72" i="1"/>
  <c r="BO72" i="1" s="1"/>
  <c r="V72" i="1"/>
  <c r="BW71" i="1"/>
  <c r="CF71" i="1" s="1"/>
  <c r="BV71" i="1"/>
  <c r="BK71" i="1"/>
  <c r="BJ71" i="1"/>
  <c r="BC71" i="1"/>
  <c r="BG71" i="1" s="1"/>
  <c r="AM71" i="1"/>
  <c r="AL71" i="1"/>
  <c r="AH71" i="1"/>
  <c r="BB71" i="1" s="1"/>
  <c r="BF71" i="1" s="1"/>
  <c r="Y71" i="1"/>
  <c r="BQ71" i="1" s="1"/>
  <c r="X71" i="1"/>
  <c r="BP71" i="1" s="1"/>
  <c r="W71" i="1"/>
  <c r="BO71" i="1" s="1"/>
  <c r="V71" i="1"/>
  <c r="R71" i="1"/>
  <c r="BW70" i="1"/>
  <c r="CF70" i="1" s="1"/>
  <c r="BV70" i="1"/>
  <c r="BK70" i="1"/>
  <c r="BJ70" i="1"/>
  <c r="BC70" i="1"/>
  <c r="BG70" i="1" s="1"/>
  <c r="AM70" i="1"/>
  <c r="AL70" i="1"/>
  <c r="AH70" i="1"/>
  <c r="BB70" i="1" s="1"/>
  <c r="BF70" i="1" s="1"/>
  <c r="Y70" i="1"/>
  <c r="BQ70" i="1" s="1"/>
  <c r="X70" i="1"/>
  <c r="BP70" i="1" s="1"/>
  <c r="W70" i="1"/>
  <c r="BO70" i="1" s="1"/>
  <c r="BW69" i="1"/>
  <c r="CF69" i="1" s="1"/>
  <c r="BV69" i="1"/>
  <c r="BK69" i="1"/>
  <c r="BJ69" i="1"/>
  <c r="BC69" i="1"/>
  <c r="BG69" i="1" s="1"/>
  <c r="AM69" i="1"/>
  <c r="AL69" i="1"/>
  <c r="AH69" i="1"/>
  <c r="BB69" i="1" s="1"/>
  <c r="BF69" i="1" s="1"/>
  <c r="Y69" i="1"/>
  <c r="BQ69" i="1" s="1"/>
  <c r="X69" i="1"/>
  <c r="BP69" i="1" s="1"/>
  <c r="W69" i="1"/>
  <c r="BO69" i="1" s="1"/>
  <c r="BW68" i="1"/>
  <c r="CF68" i="1" s="1"/>
  <c r="BV68" i="1"/>
  <c r="BK68" i="1"/>
  <c r="BJ68" i="1"/>
  <c r="BC68" i="1"/>
  <c r="BG68" i="1" s="1"/>
  <c r="AM68" i="1"/>
  <c r="AL68" i="1"/>
  <c r="AH68" i="1"/>
  <c r="BB68" i="1" s="1"/>
  <c r="BF68" i="1" s="1"/>
  <c r="Y68" i="1"/>
  <c r="BQ68" i="1" s="1"/>
  <c r="X68" i="1"/>
  <c r="BP68" i="1" s="1"/>
  <c r="W68" i="1"/>
  <c r="BO68" i="1" s="1"/>
  <c r="BW67" i="1"/>
  <c r="CF67" i="1" s="1"/>
  <c r="BV67" i="1"/>
  <c r="BK67" i="1"/>
  <c r="BJ67" i="1"/>
  <c r="BC67" i="1"/>
  <c r="BG67" i="1" s="1"/>
  <c r="AM67" i="1"/>
  <c r="AL67" i="1"/>
  <c r="AH67" i="1"/>
  <c r="BB67" i="1" s="1"/>
  <c r="BF67" i="1" s="1"/>
  <c r="Y67" i="1"/>
  <c r="BQ67" i="1" s="1"/>
  <c r="X67" i="1"/>
  <c r="BP67" i="1" s="1"/>
  <c r="W67" i="1"/>
  <c r="BO67" i="1" s="1"/>
  <c r="S67" i="1"/>
  <c r="R67" i="1"/>
  <c r="BW66" i="1"/>
  <c r="CF66" i="1" s="1"/>
  <c r="BV66" i="1"/>
  <c r="BK66" i="1"/>
  <c r="BJ66" i="1"/>
  <c r="BC66" i="1"/>
  <c r="BG66" i="1" s="1"/>
  <c r="AM66" i="1"/>
  <c r="AL66" i="1"/>
  <c r="AH66" i="1"/>
  <c r="BB66" i="1" s="1"/>
  <c r="BF66" i="1" s="1"/>
  <c r="Y66" i="1"/>
  <c r="BQ66" i="1" s="1"/>
  <c r="X66" i="1"/>
  <c r="BP66" i="1" s="1"/>
  <c r="W66" i="1"/>
  <c r="BO66" i="1" s="1"/>
  <c r="BW65" i="1"/>
  <c r="BV65" i="1"/>
  <c r="BK65" i="1"/>
  <c r="BJ65" i="1"/>
  <c r="BC65" i="1"/>
  <c r="BG65" i="1" s="1"/>
  <c r="AM65" i="1"/>
  <c r="AH65" i="1"/>
  <c r="BB65" i="1" s="1"/>
  <c r="Z65" i="1"/>
  <c r="AL65" i="1" s="1"/>
  <c r="Y65" i="1"/>
  <c r="X65" i="1"/>
  <c r="BP65" i="1" s="1"/>
  <c r="W65" i="1"/>
  <c r="BO65" i="1" s="1"/>
  <c r="BU64" i="1"/>
  <c r="BT64" i="1"/>
  <c r="BS64" i="1"/>
  <c r="BR64" i="1"/>
  <c r="BM64" i="1"/>
  <c r="BL64" i="1"/>
  <c r="BE64" i="1"/>
  <c r="BD64" i="1"/>
  <c r="BA64" i="1"/>
  <c r="AZ64" i="1"/>
  <c r="AY64" i="1"/>
  <c r="BK64" i="1" s="1"/>
  <c r="AX64" i="1"/>
  <c r="BJ64" i="1" s="1"/>
  <c r="AW64" i="1"/>
  <c r="AV64" i="1"/>
  <c r="AU64" i="1"/>
  <c r="AT64" i="1"/>
  <c r="AS64" i="1"/>
  <c r="AR64" i="1"/>
  <c r="AQ64" i="1"/>
  <c r="AP64" i="1"/>
  <c r="AO64" i="1"/>
  <c r="AN64" i="1"/>
  <c r="AK64" i="1"/>
  <c r="AJ64" i="1"/>
  <c r="AI64" i="1"/>
  <c r="AG64" i="1"/>
  <c r="AF64" i="1"/>
  <c r="AE64" i="1"/>
  <c r="AD64" i="1"/>
  <c r="AC64" i="1"/>
  <c r="AB64" i="1"/>
  <c r="AA64" i="1"/>
  <c r="Z64" i="1"/>
  <c r="U64" i="1"/>
  <c r="T64" i="1"/>
  <c r="S64" i="1"/>
  <c r="M64" i="1"/>
  <c r="L64" i="1"/>
  <c r="K64" i="1"/>
  <c r="J64" i="1"/>
  <c r="BW63" i="1"/>
  <c r="CF63" i="1" s="1"/>
  <c r="BV63" i="1"/>
  <c r="BK63" i="1"/>
  <c r="BJ63" i="1"/>
  <c r="BC63" i="1"/>
  <c r="BG63" i="1" s="1"/>
  <c r="BB63" i="1"/>
  <c r="BF63" i="1" s="1"/>
  <c r="AM63" i="1"/>
  <c r="AL63" i="1"/>
  <c r="Y63" i="1"/>
  <c r="BQ63" i="1" s="1"/>
  <c r="X63" i="1"/>
  <c r="BP63" i="1" s="1"/>
  <c r="W63" i="1"/>
  <c r="BO63" i="1" s="1"/>
  <c r="V63" i="1"/>
  <c r="BN63" i="1" s="1"/>
  <c r="BW62" i="1"/>
  <c r="CF62" i="1" s="1"/>
  <c r="BV62" i="1"/>
  <c r="BK62" i="1"/>
  <c r="BJ62" i="1"/>
  <c r="BC62" i="1"/>
  <c r="BG62" i="1" s="1"/>
  <c r="BB62" i="1"/>
  <c r="BF62" i="1" s="1"/>
  <c r="AM62" i="1"/>
  <c r="AL62" i="1"/>
  <c r="Y62" i="1"/>
  <c r="BQ62" i="1" s="1"/>
  <c r="X62" i="1"/>
  <c r="BP62" i="1" s="1"/>
  <c r="W62" i="1"/>
  <c r="BO62" i="1" s="1"/>
  <c r="V62" i="1"/>
  <c r="BN62" i="1" s="1"/>
  <c r="BW61" i="1"/>
  <c r="CF61" i="1" s="1"/>
  <c r="BV61" i="1"/>
  <c r="BK61" i="1"/>
  <c r="BJ61" i="1"/>
  <c r="BC61" i="1"/>
  <c r="BG61" i="1" s="1"/>
  <c r="BB61" i="1"/>
  <c r="BF61" i="1" s="1"/>
  <c r="AM61" i="1"/>
  <c r="AL61" i="1"/>
  <c r="Y61" i="1"/>
  <c r="BQ61" i="1" s="1"/>
  <c r="X61" i="1"/>
  <c r="BP61" i="1" s="1"/>
  <c r="W61" i="1"/>
  <c r="BO61" i="1" s="1"/>
  <c r="V61" i="1"/>
  <c r="BN61" i="1" s="1"/>
  <c r="BW60" i="1"/>
  <c r="CF60" i="1" s="1"/>
  <c r="BV60" i="1"/>
  <c r="BK60" i="1"/>
  <c r="BJ60" i="1"/>
  <c r="BC60" i="1"/>
  <c r="BG60" i="1" s="1"/>
  <c r="BB60" i="1"/>
  <c r="BF60" i="1" s="1"/>
  <c r="AM60" i="1"/>
  <c r="AL60" i="1"/>
  <c r="Y60" i="1"/>
  <c r="BQ60" i="1" s="1"/>
  <c r="X60" i="1"/>
  <c r="BP60" i="1" s="1"/>
  <c r="W60" i="1"/>
  <c r="BO60" i="1" s="1"/>
  <c r="V60" i="1"/>
  <c r="BN60" i="1" s="1"/>
  <c r="BW59" i="1"/>
  <c r="CF59" i="1" s="1"/>
  <c r="BV59" i="1"/>
  <c r="BK59" i="1"/>
  <c r="BJ59" i="1"/>
  <c r="BC59" i="1"/>
  <c r="BG59" i="1" s="1"/>
  <c r="BB59" i="1"/>
  <c r="BF59" i="1" s="1"/>
  <c r="AM59" i="1"/>
  <c r="AL59" i="1"/>
  <c r="Y59" i="1"/>
  <c r="BQ59" i="1" s="1"/>
  <c r="X59" i="1"/>
  <c r="BP59" i="1" s="1"/>
  <c r="W59" i="1"/>
  <c r="BO59" i="1" s="1"/>
  <c r="V59" i="1"/>
  <c r="BN59" i="1" s="1"/>
  <c r="BW58" i="1"/>
  <c r="CF58" i="1" s="1"/>
  <c r="BV58" i="1"/>
  <c r="BK58" i="1"/>
  <c r="BJ58" i="1"/>
  <c r="BC58" i="1"/>
  <c r="BG58" i="1" s="1"/>
  <c r="BB58" i="1"/>
  <c r="BF58" i="1" s="1"/>
  <c r="AM58" i="1"/>
  <c r="AL58" i="1"/>
  <c r="Y58" i="1"/>
  <c r="BQ58" i="1" s="1"/>
  <c r="X58" i="1"/>
  <c r="BP58" i="1" s="1"/>
  <c r="W58" i="1"/>
  <c r="BO58" i="1" s="1"/>
  <c r="V58" i="1"/>
  <c r="BN58" i="1" s="1"/>
  <c r="BW57" i="1"/>
  <c r="CF57" i="1" s="1"/>
  <c r="BV57" i="1"/>
  <c r="BK57" i="1"/>
  <c r="BJ57" i="1"/>
  <c r="BC57" i="1"/>
  <c r="BG57" i="1" s="1"/>
  <c r="BB57" i="1"/>
  <c r="BF57" i="1" s="1"/>
  <c r="AM57" i="1"/>
  <c r="AL57" i="1"/>
  <c r="Y57" i="1"/>
  <c r="BQ57" i="1" s="1"/>
  <c r="X57" i="1"/>
  <c r="BP57" i="1" s="1"/>
  <c r="W57" i="1"/>
  <c r="BO57" i="1" s="1"/>
  <c r="V57" i="1"/>
  <c r="BN57" i="1" s="1"/>
  <c r="BW56" i="1"/>
  <c r="CF56" i="1" s="1"/>
  <c r="BV56" i="1"/>
  <c r="BK56" i="1"/>
  <c r="BJ56" i="1"/>
  <c r="BC56" i="1"/>
  <c r="BG56" i="1" s="1"/>
  <c r="BB56" i="1"/>
  <c r="BF56" i="1" s="1"/>
  <c r="AM56" i="1"/>
  <c r="AL56" i="1"/>
  <c r="Y56" i="1"/>
  <c r="BQ56" i="1" s="1"/>
  <c r="X56" i="1"/>
  <c r="BP56" i="1" s="1"/>
  <c r="W56" i="1"/>
  <c r="BO56" i="1" s="1"/>
  <c r="V56" i="1"/>
  <c r="BN56" i="1" s="1"/>
  <c r="BW55" i="1"/>
  <c r="CF55" i="1" s="1"/>
  <c r="BV55" i="1"/>
  <c r="BK55" i="1"/>
  <c r="BJ55" i="1"/>
  <c r="BC55" i="1"/>
  <c r="BG55" i="1" s="1"/>
  <c r="BB55" i="1"/>
  <c r="BF55" i="1" s="1"/>
  <c r="AM55" i="1"/>
  <c r="AL55" i="1"/>
  <c r="Y55" i="1"/>
  <c r="BQ55" i="1" s="1"/>
  <c r="X55" i="1"/>
  <c r="BP55" i="1" s="1"/>
  <c r="W55" i="1"/>
  <c r="BO55" i="1" s="1"/>
  <c r="V55" i="1"/>
  <c r="BN55" i="1" s="1"/>
  <c r="BW54" i="1"/>
  <c r="CF54" i="1" s="1"/>
  <c r="BV54" i="1"/>
  <c r="BK54" i="1"/>
  <c r="BJ54" i="1"/>
  <c r="BC54" i="1"/>
  <c r="BG54" i="1" s="1"/>
  <c r="BB54" i="1"/>
  <c r="BF54" i="1" s="1"/>
  <c r="AM54" i="1"/>
  <c r="AL54" i="1"/>
  <c r="Y54" i="1"/>
  <c r="BQ54" i="1" s="1"/>
  <c r="X54" i="1"/>
  <c r="BP54" i="1" s="1"/>
  <c r="W54" i="1"/>
  <c r="BO54" i="1" s="1"/>
  <c r="V54" i="1"/>
  <c r="BN54" i="1" s="1"/>
  <c r="BU53" i="1"/>
  <c r="BT53" i="1"/>
  <c r="BS53" i="1"/>
  <c r="BR53" i="1"/>
  <c r="BM53" i="1"/>
  <c r="BL53" i="1"/>
  <c r="BE53" i="1"/>
  <c r="BD53" i="1"/>
  <c r="BA53" i="1"/>
  <c r="AZ53" i="1"/>
  <c r="AY53" i="1"/>
  <c r="BK53" i="1" s="1"/>
  <c r="AX53" i="1"/>
  <c r="BJ53" i="1" s="1"/>
  <c r="AW53" i="1"/>
  <c r="AV53" i="1"/>
  <c r="AU53" i="1"/>
  <c r="AT53" i="1"/>
  <c r="AS53" i="1"/>
  <c r="AR53" i="1"/>
  <c r="AQ53" i="1"/>
  <c r="AP53" i="1"/>
  <c r="AO53" i="1"/>
  <c r="AN53" i="1"/>
  <c r="AK53" i="1"/>
  <c r="AJ53" i="1"/>
  <c r="AI53" i="1"/>
  <c r="AH53" i="1"/>
  <c r="AG53" i="1"/>
  <c r="AF53" i="1"/>
  <c r="AE53" i="1"/>
  <c r="AD53" i="1"/>
  <c r="AC53" i="1"/>
  <c r="AB53" i="1"/>
  <c r="AA53" i="1"/>
  <c r="Z53" i="1"/>
  <c r="U53" i="1"/>
  <c r="T53" i="1"/>
  <c r="S53" i="1"/>
  <c r="R53" i="1"/>
  <c r="M53" i="1"/>
  <c r="L53" i="1"/>
  <c r="K53" i="1"/>
  <c r="J53" i="1"/>
  <c r="BW52" i="1"/>
  <c r="CF52" i="1" s="1"/>
  <c r="BV52" i="1"/>
  <c r="BK52" i="1"/>
  <c r="AX52" i="1"/>
  <c r="BJ52" i="1" s="1"/>
  <c r="AM52" i="1"/>
  <c r="AU52" i="1" s="1"/>
  <c r="BC52" i="1" s="1"/>
  <c r="BG52" i="1" s="1"/>
  <c r="AL52" i="1"/>
  <c r="AT52" i="1" s="1"/>
  <c r="BB52" i="1" s="1"/>
  <c r="BF52" i="1" s="1"/>
  <c r="Y52" i="1"/>
  <c r="BQ52" i="1" s="1"/>
  <c r="X52" i="1"/>
  <c r="BP52" i="1" s="1"/>
  <c r="W52" i="1"/>
  <c r="BO52" i="1" s="1"/>
  <c r="BW51" i="1"/>
  <c r="CF51" i="1" s="1"/>
  <c r="BV51" i="1"/>
  <c r="BK51" i="1"/>
  <c r="AX51" i="1"/>
  <c r="BJ51" i="1" s="1"/>
  <c r="AM51" i="1"/>
  <c r="AU51" i="1" s="1"/>
  <c r="BC51" i="1" s="1"/>
  <c r="BG51" i="1" s="1"/>
  <c r="AL51" i="1"/>
  <c r="AT51" i="1" s="1"/>
  <c r="BB51" i="1" s="1"/>
  <c r="BF51" i="1" s="1"/>
  <c r="Y51" i="1"/>
  <c r="BQ51" i="1" s="1"/>
  <c r="X51" i="1"/>
  <c r="BP51" i="1" s="1"/>
  <c r="W51" i="1"/>
  <c r="BO51" i="1" s="1"/>
  <c r="BW50" i="1"/>
  <c r="CF50" i="1" s="1"/>
  <c r="BV50" i="1"/>
  <c r="BK50" i="1"/>
  <c r="AX50" i="1"/>
  <c r="BJ50" i="1" s="1"/>
  <c r="AM50" i="1"/>
  <c r="AU50" i="1" s="1"/>
  <c r="BC50" i="1" s="1"/>
  <c r="BG50" i="1" s="1"/>
  <c r="AL50" i="1"/>
  <c r="AT50" i="1" s="1"/>
  <c r="BB50" i="1" s="1"/>
  <c r="BF50" i="1" s="1"/>
  <c r="Y50" i="1"/>
  <c r="BQ50" i="1" s="1"/>
  <c r="X50" i="1"/>
  <c r="BP50" i="1" s="1"/>
  <c r="W50" i="1"/>
  <c r="BO50" i="1" s="1"/>
  <c r="BW49" i="1"/>
  <c r="CF49" i="1" s="1"/>
  <c r="BV49" i="1"/>
  <c r="BK49" i="1"/>
  <c r="AX49" i="1"/>
  <c r="BJ49" i="1" s="1"/>
  <c r="AM49" i="1"/>
  <c r="AU49" i="1" s="1"/>
  <c r="BC49" i="1" s="1"/>
  <c r="BG49" i="1" s="1"/>
  <c r="AL49" i="1"/>
  <c r="AT49" i="1" s="1"/>
  <c r="BB49" i="1" s="1"/>
  <c r="BF49" i="1" s="1"/>
  <c r="Y49" i="1"/>
  <c r="BQ49" i="1" s="1"/>
  <c r="X49" i="1"/>
  <c r="BP49" i="1" s="1"/>
  <c r="W49" i="1"/>
  <c r="BO49" i="1" s="1"/>
  <c r="BW48" i="1"/>
  <c r="CF48" i="1" s="1"/>
  <c r="BV48" i="1"/>
  <c r="BK48" i="1"/>
  <c r="AX48" i="1"/>
  <c r="V48" i="1" s="1"/>
  <c r="BN48" i="1" s="1"/>
  <c r="AM48" i="1"/>
  <c r="AU48" i="1" s="1"/>
  <c r="BC48" i="1" s="1"/>
  <c r="BG48" i="1" s="1"/>
  <c r="AL48" i="1"/>
  <c r="AT48" i="1" s="1"/>
  <c r="Y48" i="1"/>
  <c r="BQ48" i="1" s="1"/>
  <c r="X48" i="1"/>
  <c r="BP48" i="1" s="1"/>
  <c r="W48" i="1"/>
  <c r="BO48" i="1" s="1"/>
  <c r="BW47" i="1"/>
  <c r="CF47" i="1" s="1"/>
  <c r="BV47" i="1"/>
  <c r="BK47" i="1"/>
  <c r="AX47" i="1"/>
  <c r="V47" i="1" s="1"/>
  <c r="BN47" i="1" s="1"/>
  <c r="AM47" i="1"/>
  <c r="AU47" i="1" s="1"/>
  <c r="AL47" i="1"/>
  <c r="AT47" i="1" s="1"/>
  <c r="BB47" i="1" s="1"/>
  <c r="BF47" i="1" s="1"/>
  <c r="Y47" i="1"/>
  <c r="BQ47" i="1" s="1"/>
  <c r="X47" i="1"/>
  <c r="BP47" i="1" s="1"/>
  <c r="W47" i="1"/>
  <c r="BO47" i="1" s="1"/>
  <c r="BU46" i="1"/>
  <c r="BT46" i="1"/>
  <c r="BS46" i="1"/>
  <c r="BR46" i="1"/>
  <c r="BA46" i="1"/>
  <c r="AZ46" i="1"/>
  <c r="AY46" i="1"/>
  <c r="BK46" i="1" s="1"/>
  <c r="AQ46" i="1"/>
  <c r="AP46" i="1"/>
  <c r="AK46" i="1"/>
  <c r="AJ46" i="1"/>
  <c r="AI46" i="1"/>
  <c r="AH46" i="1"/>
  <c r="AE46" i="1"/>
  <c r="AD46" i="1"/>
  <c r="AC46" i="1"/>
  <c r="AB46" i="1"/>
  <c r="AA46" i="1"/>
  <c r="Z46" i="1"/>
  <c r="U46" i="1"/>
  <c r="T46" i="1"/>
  <c r="S46" i="1"/>
  <c r="R46" i="1"/>
  <c r="M46" i="1"/>
  <c r="L46" i="1"/>
  <c r="K46" i="1"/>
  <c r="J46" i="1"/>
  <c r="BW45" i="1"/>
  <c r="CF45" i="1" s="1"/>
  <c r="BV45" i="1"/>
  <c r="BK45" i="1"/>
  <c r="AX45" i="1"/>
  <c r="BJ45" i="1" s="1"/>
  <c r="AM45" i="1"/>
  <c r="AU45" i="1" s="1"/>
  <c r="BC45" i="1" s="1"/>
  <c r="BG45" i="1" s="1"/>
  <c r="AL45" i="1"/>
  <c r="AT45" i="1" s="1"/>
  <c r="BB45" i="1" s="1"/>
  <c r="BF45" i="1" s="1"/>
  <c r="Y45" i="1"/>
  <c r="BQ45" i="1" s="1"/>
  <c r="X45" i="1"/>
  <c r="BP45" i="1" s="1"/>
  <c r="W45" i="1"/>
  <c r="BO45" i="1" s="1"/>
  <c r="BW44" i="1"/>
  <c r="CF44" i="1" s="1"/>
  <c r="BV44" i="1"/>
  <c r="BK44" i="1"/>
  <c r="AX44" i="1"/>
  <c r="BJ44" i="1" s="1"/>
  <c r="AM44" i="1"/>
  <c r="AU44" i="1" s="1"/>
  <c r="BC44" i="1" s="1"/>
  <c r="BG44" i="1" s="1"/>
  <c r="AL44" i="1"/>
  <c r="AT44" i="1" s="1"/>
  <c r="BB44" i="1" s="1"/>
  <c r="BF44" i="1" s="1"/>
  <c r="Y44" i="1"/>
  <c r="BQ44" i="1" s="1"/>
  <c r="X44" i="1"/>
  <c r="BP44" i="1" s="1"/>
  <c r="W44" i="1"/>
  <c r="BO44" i="1" s="1"/>
  <c r="BW43" i="1"/>
  <c r="CF43" i="1" s="1"/>
  <c r="BV43" i="1"/>
  <c r="BK43" i="1"/>
  <c r="AX43" i="1"/>
  <c r="BJ43" i="1" s="1"/>
  <c r="AM43" i="1"/>
  <c r="AU43" i="1" s="1"/>
  <c r="BC43" i="1" s="1"/>
  <c r="BG43" i="1" s="1"/>
  <c r="AL43" i="1"/>
  <c r="AT43" i="1" s="1"/>
  <c r="BB43" i="1" s="1"/>
  <c r="BF43" i="1" s="1"/>
  <c r="Y43" i="1"/>
  <c r="BQ43" i="1" s="1"/>
  <c r="X43" i="1"/>
  <c r="BP43" i="1" s="1"/>
  <c r="W43" i="1"/>
  <c r="BO43" i="1" s="1"/>
  <c r="BW42" i="1"/>
  <c r="CF42" i="1" s="1"/>
  <c r="BV42" i="1"/>
  <c r="BK42" i="1"/>
  <c r="AX42" i="1"/>
  <c r="BJ42" i="1" s="1"/>
  <c r="AM42" i="1"/>
  <c r="AU42" i="1" s="1"/>
  <c r="BC42" i="1" s="1"/>
  <c r="BG42" i="1" s="1"/>
  <c r="AL42" i="1"/>
  <c r="AT42" i="1" s="1"/>
  <c r="BB42" i="1" s="1"/>
  <c r="BF42" i="1" s="1"/>
  <c r="Y42" i="1"/>
  <c r="BQ42" i="1" s="1"/>
  <c r="X42" i="1"/>
  <c r="BP42" i="1" s="1"/>
  <c r="W42" i="1"/>
  <c r="BO42" i="1" s="1"/>
  <c r="BW41" i="1"/>
  <c r="CF41" i="1" s="1"/>
  <c r="BV41" i="1"/>
  <c r="BK41" i="1"/>
  <c r="AX41" i="1"/>
  <c r="BJ41" i="1" s="1"/>
  <c r="AM41" i="1"/>
  <c r="AU41" i="1" s="1"/>
  <c r="BC41" i="1" s="1"/>
  <c r="BG41" i="1" s="1"/>
  <c r="AL41" i="1"/>
  <c r="AT41" i="1" s="1"/>
  <c r="BB41" i="1" s="1"/>
  <c r="BF41" i="1" s="1"/>
  <c r="Y41" i="1"/>
  <c r="BQ41" i="1" s="1"/>
  <c r="X41" i="1"/>
  <c r="BP41" i="1" s="1"/>
  <c r="W41" i="1"/>
  <c r="BO41" i="1" s="1"/>
  <c r="BW40" i="1"/>
  <c r="CF40" i="1" s="1"/>
  <c r="BV40" i="1"/>
  <c r="BK40" i="1"/>
  <c r="AX40" i="1"/>
  <c r="BJ40" i="1" s="1"/>
  <c r="AM40" i="1"/>
  <c r="AU40" i="1" s="1"/>
  <c r="BC40" i="1" s="1"/>
  <c r="BG40" i="1" s="1"/>
  <c r="AL40" i="1"/>
  <c r="AT40" i="1" s="1"/>
  <c r="BB40" i="1" s="1"/>
  <c r="BF40" i="1" s="1"/>
  <c r="Y40" i="1"/>
  <c r="BQ40" i="1" s="1"/>
  <c r="X40" i="1"/>
  <c r="BP40" i="1" s="1"/>
  <c r="W40" i="1"/>
  <c r="BO40" i="1" s="1"/>
  <c r="BW39" i="1"/>
  <c r="CF39" i="1" s="1"/>
  <c r="BV39" i="1"/>
  <c r="BK39" i="1"/>
  <c r="AX39" i="1"/>
  <c r="BJ39" i="1" s="1"/>
  <c r="AM39" i="1"/>
  <c r="AU39" i="1" s="1"/>
  <c r="BC39" i="1" s="1"/>
  <c r="BG39" i="1" s="1"/>
  <c r="AL39" i="1"/>
  <c r="AT39" i="1" s="1"/>
  <c r="BB39" i="1" s="1"/>
  <c r="BF39" i="1" s="1"/>
  <c r="Y39" i="1"/>
  <c r="X39" i="1"/>
  <c r="BP39" i="1" s="1"/>
  <c r="W39" i="1"/>
  <c r="BO39" i="1" s="1"/>
  <c r="BW38" i="1"/>
  <c r="CF38" i="1" s="1"/>
  <c r="BV38" i="1"/>
  <c r="BK38" i="1"/>
  <c r="AX38" i="1"/>
  <c r="BJ38" i="1" s="1"/>
  <c r="AM38" i="1"/>
  <c r="AU38" i="1" s="1"/>
  <c r="BC38" i="1" s="1"/>
  <c r="BG38" i="1" s="1"/>
  <c r="AL38" i="1"/>
  <c r="AT38" i="1" s="1"/>
  <c r="BB38" i="1" s="1"/>
  <c r="BF38" i="1" s="1"/>
  <c r="Y38" i="1"/>
  <c r="BQ38" i="1" s="1"/>
  <c r="X38" i="1"/>
  <c r="BP38" i="1" s="1"/>
  <c r="W38" i="1"/>
  <c r="BO38" i="1" s="1"/>
  <c r="BW37" i="1"/>
  <c r="CF37" i="1" s="1"/>
  <c r="BV37" i="1"/>
  <c r="BK37" i="1"/>
  <c r="AX37" i="1"/>
  <c r="BJ37" i="1" s="1"/>
  <c r="AM37" i="1"/>
  <c r="AU37" i="1" s="1"/>
  <c r="AL37" i="1"/>
  <c r="AT37" i="1" s="1"/>
  <c r="BB37" i="1" s="1"/>
  <c r="BF37" i="1" s="1"/>
  <c r="Y37" i="1"/>
  <c r="BQ37" i="1" s="1"/>
  <c r="X37" i="1"/>
  <c r="BP37" i="1" s="1"/>
  <c r="W37" i="1"/>
  <c r="BO37" i="1" s="1"/>
  <c r="BW36" i="1"/>
  <c r="CF36" i="1" s="1"/>
  <c r="BV36" i="1"/>
  <c r="BK36" i="1"/>
  <c r="AX36" i="1"/>
  <c r="V36" i="1" s="1"/>
  <c r="BN36" i="1" s="1"/>
  <c r="AM36" i="1"/>
  <c r="AU36" i="1" s="1"/>
  <c r="BC36" i="1" s="1"/>
  <c r="BG36" i="1" s="1"/>
  <c r="AL36" i="1"/>
  <c r="Y36" i="1"/>
  <c r="BQ36" i="1" s="1"/>
  <c r="X36" i="1"/>
  <c r="BP36" i="1" s="1"/>
  <c r="W36" i="1"/>
  <c r="BO36" i="1" s="1"/>
  <c r="BU35" i="1"/>
  <c r="BT35" i="1"/>
  <c r="BS35" i="1"/>
  <c r="BR35" i="1"/>
  <c r="BA35" i="1"/>
  <c r="AZ35" i="1"/>
  <c r="AY35" i="1"/>
  <c r="BK35" i="1" s="1"/>
  <c r="AQ35" i="1"/>
  <c r="AP35" i="1"/>
  <c r="AK35" i="1"/>
  <c r="AJ35" i="1"/>
  <c r="AI35" i="1"/>
  <c r="AH35" i="1"/>
  <c r="AE35" i="1"/>
  <c r="AD35" i="1"/>
  <c r="AC35" i="1"/>
  <c r="AB35" i="1"/>
  <c r="AA35" i="1"/>
  <c r="Z35" i="1"/>
  <c r="U35" i="1"/>
  <c r="T35" i="1"/>
  <c r="S35" i="1"/>
  <c r="R35" i="1"/>
  <c r="M35" i="1"/>
  <c r="L35" i="1"/>
  <c r="K35" i="1"/>
  <c r="J35" i="1"/>
  <c r="BW34" i="1"/>
  <c r="CF34" i="1" s="1"/>
  <c r="BV34" i="1"/>
  <c r="BK34" i="1"/>
  <c r="BJ34" i="1"/>
  <c r="BC34" i="1"/>
  <c r="BG34" i="1" s="1"/>
  <c r="BB34" i="1"/>
  <c r="BF34" i="1" s="1"/>
  <c r="AM34" i="1"/>
  <c r="AL34" i="1"/>
  <c r="Y34" i="1"/>
  <c r="BQ34" i="1" s="1"/>
  <c r="X34" i="1"/>
  <c r="BP34" i="1" s="1"/>
  <c r="W34" i="1"/>
  <c r="BO34" i="1" s="1"/>
  <c r="V34" i="1"/>
  <c r="BN34" i="1" s="1"/>
  <c r="BW33" i="1"/>
  <c r="CF33" i="1" s="1"/>
  <c r="BV33" i="1"/>
  <c r="BK33" i="1"/>
  <c r="BJ33" i="1"/>
  <c r="BC33" i="1"/>
  <c r="BG33" i="1" s="1"/>
  <c r="BB33" i="1"/>
  <c r="BF33" i="1" s="1"/>
  <c r="AM33" i="1"/>
  <c r="AL33" i="1"/>
  <c r="Y33" i="1"/>
  <c r="BQ33" i="1" s="1"/>
  <c r="X33" i="1"/>
  <c r="BP33" i="1" s="1"/>
  <c r="W33" i="1"/>
  <c r="BO33" i="1" s="1"/>
  <c r="V33" i="1"/>
  <c r="BN33" i="1" s="1"/>
  <c r="BW32" i="1"/>
  <c r="CF32" i="1" s="1"/>
  <c r="BV32" i="1"/>
  <c r="BK32" i="1"/>
  <c r="BJ32" i="1"/>
  <c r="BC32" i="1"/>
  <c r="BG32" i="1" s="1"/>
  <c r="BB32" i="1"/>
  <c r="BF32" i="1" s="1"/>
  <c r="AM32" i="1"/>
  <c r="AL32" i="1"/>
  <c r="Y32" i="1"/>
  <c r="BQ32" i="1" s="1"/>
  <c r="X32" i="1"/>
  <c r="BP32" i="1" s="1"/>
  <c r="W32" i="1"/>
  <c r="BO32" i="1" s="1"/>
  <c r="V32" i="1"/>
  <c r="BN32" i="1" s="1"/>
  <c r="BW31" i="1"/>
  <c r="BV31" i="1"/>
  <c r="BK31" i="1"/>
  <c r="BJ31" i="1"/>
  <c r="BC31" i="1"/>
  <c r="BG31" i="1" s="1"/>
  <c r="BB31" i="1"/>
  <c r="BF31" i="1" s="1"/>
  <c r="AM31" i="1"/>
  <c r="AL31" i="1"/>
  <c r="AL30" i="1" s="1"/>
  <c r="Y31" i="1"/>
  <c r="BQ31" i="1" s="1"/>
  <c r="X31" i="1"/>
  <c r="BP31" i="1" s="1"/>
  <c r="W31" i="1"/>
  <c r="BO31" i="1" s="1"/>
  <c r="V31" i="1"/>
  <c r="BN31" i="1" s="1"/>
  <c r="BU30" i="1"/>
  <c r="BT30" i="1"/>
  <c r="BS30" i="1"/>
  <c r="BR30" i="1"/>
  <c r="BA30" i="1"/>
  <c r="AZ30" i="1"/>
  <c r="AY30" i="1"/>
  <c r="BK30" i="1" s="1"/>
  <c r="AX30" i="1"/>
  <c r="BJ30" i="1" s="1"/>
  <c r="AU30" i="1"/>
  <c r="AT30" i="1"/>
  <c r="AQ30" i="1"/>
  <c r="AP30" i="1"/>
  <c r="AK30" i="1"/>
  <c r="AJ30" i="1"/>
  <c r="AI30" i="1"/>
  <c r="AH30" i="1"/>
  <c r="AE30" i="1"/>
  <c r="AD30" i="1"/>
  <c r="AC30" i="1"/>
  <c r="AB30" i="1"/>
  <c r="AA30" i="1"/>
  <c r="Z30" i="1"/>
  <c r="U30" i="1"/>
  <c r="T30" i="1"/>
  <c r="S30" i="1"/>
  <c r="R30" i="1"/>
  <c r="BW29" i="1"/>
  <c r="CF29" i="1" s="1"/>
  <c r="BV29" i="1"/>
  <c r="BK29" i="1"/>
  <c r="BC29" i="1"/>
  <c r="BG29" i="1" s="1"/>
  <c r="BB29" i="1"/>
  <c r="BF29" i="1" s="1"/>
  <c r="AX29" i="1"/>
  <c r="BJ29" i="1" s="1"/>
  <c r="AM29" i="1"/>
  <c r="AL29" i="1"/>
  <c r="Y29" i="1"/>
  <c r="BQ29" i="1" s="1"/>
  <c r="X29" i="1"/>
  <c r="BP29" i="1" s="1"/>
  <c r="W29" i="1"/>
  <c r="BO29" i="1" s="1"/>
  <c r="BW28" i="1"/>
  <c r="CF28" i="1" s="1"/>
  <c r="BV28" i="1"/>
  <c r="BK28" i="1"/>
  <c r="BC28" i="1"/>
  <c r="BG28" i="1" s="1"/>
  <c r="BB28" i="1"/>
  <c r="AX28" i="1"/>
  <c r="BJ28" i="1" s="1"/>
  <c r="AM28" i="1"/>
  <c r="AL28" i="1"/>
  <c r="Y28" i="1"/>
  <c r="BQ28" i="1" s="1"/>
  <c r="X28" i="1"/>
  <c r="BP28" i="1" s="1"/>
  <c r="W28" i="1"/>
  <c r="BO28" i="1" s="1"/>
  <c r="BW27" i="1"/>
  <c r="CF27" i="1" s="1"/>
  <c r="BV27" i="1"/>
  <c r="BK27" i="1"/>
  <c r="BC27" i="1"/>
  <c r="BG27" i="1" s="1"/>
  <c r="BB27" i="1"/>
  <c r="BF27" i="1" s="1"/>
  <c r="AX27" i="1"/>
  <c r="V27" i="1" s="1"/>
  <c r="BN27" i="1" s="1"/>
  <c r="AM27" i="1"/>
  <c r="AL27" i="1"/>
  <c r="Y27" i="1"/>
  <c r="BQ27" i="1" s="1"/>
  <c r="X27" i="1"/>
  <c r="BP27" i="1" s="1"/>
  <c r="W27" i="1"/>
  <c r="BO27" i="1" s="1"/>
  <c r="BU26" i="1"/>
  <c r="BT26" i="1"/>
  <c r="BS26" i="1"/>
  <c r="BR26" i="1"/>
  <c r="BA26" i="1"/>
  <c r="AZ26" i="1"/>
  <c r="AY26" i="1"/>
  <c r="BK26" i="1" s="1"/>
  <c r="AU26" i="1"/>
  <c r="AT26" i="1"/>
  <c r="AQ26" i="1"/>
  <c r="AP26" i="1"/>
  <c r="AK26" i="1"/>
  <c r="AJ26" i="1"/>
  <c r="AI26" i="1"/>
  <c r="AH26" i="1"/>
  <c r="AE26" i="1"/>
  <c r="AD26" i="1"/>
  <c r="AC26" i="1"/>
  <c r="AB26" i="1"/>
  <c r="AA26" i="1"/>
  <c r="Z26" i="1"/>
  <c r="U26" i="1"/>
  <c r="T26" i="1"/>
  <c r="S26" i="1"/>
  <c r="R26" i="1"/>
  <c r="M26" i="1"/>
  <c r="L26" i="1"/>
  <c r="K26" i="1"/>
  <c r="J26" i="1"/>
  <c r="BW25" i="1"/>
  <c r="CF25" i="1" s="1"/>
  <c r="BV25" i="1"/>
  <c r="BK25" i="1"/>
  <c r="BJ25" i="1"/>
  <c r="BC25" i="1"/>
  <c r="BG25" i="1" s="1"/>
  <c r="BB25" i="1"/>
  <c r="BF25" i="1" s="1"/>
  <c r="AM25" i="1"/>
  <c r="AL25" i="1"/>
  <c r="Y25" i="1"/>
  <c r="BQ25" i="1" s="1"/>
  <c r="X25" i="1"/>
  <c r="BP25" i="1" s="1"/>
  <c r="W25" i="1"/>
  <c r="BO25" i="1" s="1"/>
  <c r="V25" i="1"/>
  <c r="BN25" i="1" s="1"/>
  <c r="BW24" i="1"/>
  <c r="CF24" i="1" s="1"/>
  <c r="BV24" i="1"/>
  <c r="BK24" i="1"/>
  <c r="BJ24" i="1"/>
  <c r="BC24" i="1"/>
  <c r="BG24" i="1" s="1"/>
  <c r="BB24" i="1"/>
  <c r="BF24" i="1" s="1"/>
  <c r="AM24" i="1"/>
  <c r="AL24" i="1"/>
  <c r="Y24" i="1"/>
  <c r="BQ24" i="1" s="1"/>
  <c r="X24" i="1"/>
  <c r="BP24" i="1" s="1"/>
  <c r="W24" i="1"/>
  <c r="BO24" i="1" s="1"/>
  <c r="V24" i="1"/>
  <c r="BN24" i="1" s="1"/>
  <c r="BW23" i="1"/>
  <c r="CF23" i="1" s="1"/>
  <c r="BV23" i="1"/>
  <c r="BK23" i="1"/>
  <c r="BJ23" i="1"/>
  <c r="BC23" i="1"/>
  <c r="BG23" i="1" s="1"/>
  <c r="BB23" i="1"/>
  <c r="BF23" i="1" s="1"/>
  <c r="AM23" i="1"/>
  <c r="AL23" i="1"/>
  <c r="Y23" i="1"/>
  <c r="BQ23" i="1" s="1"/>
  <c r="X23" i="1"/>
  <c r="BP23" i="1" s="1"/>
  <c r="W23" i="1"/>
  <c r="BO23" i="1" s="1"/>
  <c r="V23" i="1"/>
  <c r="BN23" i="1" s="1"/>
  <c r="BW22" i="1"/>
  <c r="CF22" i="1" s="1"/>
  <c r="BV22" i="1"/>
  <c r="BK22" i="1"/>
  <c r="BJ22" i="1"/>
  <c r="BC22" i="1"/>
  <c r="BG22" i="1" s="1"/>
  <c r="BB22" i="1"/>
  <c r="BF22" i="1" s="1"/>
  <c r="AM22" i="1"/>
  <c r="AL22" i="1"/>
  <c r="Y22" i="1"/>
  <c r="BQ22" i="1" s="1"/>
  <c r="X22" i="1"/>
  <c r="BP22" i="1" s="1"/>
  <c r="W22" i="1"/>
  <c r="BO22" i="1" s="1"/>
  <c r="V22" i="1"/>
  <c r="BN22" i="1" s="1"/>
  <c r="BW21" i="1"/>
  <c r="CF21" i="1" s="1"/>
  <c r="BV21" i="1"/>
  <c r="BK21" i="1"/>
  <c r="BJ21" i="1"/>
  <c r="BC21" i="1"/>
  <c r="BG21" i="1" s="1"/>
  <c r="BB21" i="1"/>
  <c r="BF21" i="1" s="1"/>
  <c r="AM21" i="1"/>
  <c r="AL21" i="1"/>
  <c r="Y21" i="1"/>
  <c r="BQ21" i="1" s="1"/>
  <c r="X21" i="1"/>
  <c r="BP21" i="1" s="1"/>
  <c r="W21" i="1"/>
  <c r="BO21" i="1" s="1"/>
  <c r="V21" i="1"/>
  <c r="BN21" i="1" s="1"/>
  <c r="BW20" i="1"/>
  <c r="CF20" i="1" s="1"/>
  <c r="BV20" i="1"/>
  <c r="BK20" i="1"/>
  <c r="BJ20" i="1"/>
  <c r="BC20" i="1"/>
  <c r="BG20" i="1" s="1"/>
  <c r="BB20" i="1"/>
  <c r="BF20" i="1" s="1"/>
  <c r="AM20" i="1"/>
  <c r="AL20" i="1"/>
  <c r="Y20" i="1"/>
  <c r="BQ20" i="1" s="1"/>
  <c r="X20" i="1"/>
  <c r="BP20" i="1" s="1"/>
  <c r="W20" i="1"/>
  <c r="BO20" i="1" s="1"/>
  <c r="V20" i="1"/>
  <c r="BN20" i="1" s="1"/>
  <c r="BW19" i="1"/>
  <c r="CF19" i="1" s="1"/>
  <c r="BV19" i="1"/>
  <c r="BK19" i="1"/>
  <c r="BJ19" i="1"/>
  <c r="BC19" i="1"/>
  <c r="BG19" i="1" s="1"/>
  <c r="BB19" i="1"/>
  <c r="BF19" i="1" s="1"/>
  <c r="AM19" i="1"/>
  <c r="AL19" i="1"/>
  <c r="Y19" i="1"/>
  <c r="BQ19" i="1" s="1"/>
  <c r="X19" i="1"/>
  <c r="BP19" i="1" s="1"/>
  <c r="W19" i="1"/>
  <c r="BO19" i="1" s="1"/>
  <c r="V19" i="1"/>
  <c r="BN19" i="1" s="1"/>
  <c r="BW18" i="1"/>
  <c r="CF18" i="1" s="1"/>
  <c r="BV18" i="1"/>
  <c r="BK18" i="1"/>
  <c r="BJ18" i="1"/>
  <c r="BC18" i="1"/>
  <c r="BG18" i="1" s="1"/>
  <c r="BB18" i="1"/>
  <c r="BF18" i="1" s="1"/>
  <c r="AM18" i="1"/>
  <c r="AL18" i="1"/>
  <c r="Y18" i="1"/>
  <c r="BQ18" i="1" s="1"/>
  <c r="X18" i="1"/>
  <c r="BP18" i="1" s="1"/>
  <c r="W18" i="1"/>
  <c r="BO18" i="1" s="1"/>
  <c r="V18" i="1"/>
  <c r="BN18" i="1" s="1"/>
  <c r="BW17" i="1"/>
  <c r="CF17" i="1" s="1"/>
  <c r="BV17" i="1"/>
  <c r="BK17" i="1"/>
  <c r="BJ17" i="1"/>
  <c r="BC17" i="1"/>
  <c r="BG17" i="1" s="1"/>
  <c r="BB17" i="1"/>
  <c r="BF17" i="1" s="1"/>
  <c r="AM17" i="1"/>
  <c r="AL17" i="1"/>
  <c r="Y17" i="1"/>
  <c r="BQ17" i="1" s="1"/>
  <c r="X17" i="1"/>
  <c r="BP17" i="1" s="1"/>
  <c r="W17" i="1"/>
  <c r="BO17" i="1" s="1"/>
  <c r="V17" i="1"/>
  <c r="BN17" i="1" s="1"/>
  <c r="BW16" i="1"/>
  <c r="BV16" i="1"/>
  <c r="BK16" i="1"/>
  <c r="BJ16" i="1"/>
  <c r="BC16" i="1"/>
  <c r="BB16" i="1"/>
  <c r="BF16" i="1" s="1"/>
  <c r="AM16" i="1"/>
  <c r="AL16" i="1"/>
  <c r="Y16" i="1"/>
  <c r="X16" i="1"/>
  <c r="BP16" i="1" s="1"/>
  <c r="W16" i="1"/>
  <c r="V16" i="1"/>
  <c r="BU15" i="1"/>
  <c r="BT15" i="1"/>
  <c r="BS15" i="1"/>
  <c r="BR15" i="1"/>
  <c r="BM15" i="1"/>
  <c r="BM14" i="1" s="1"/>
  <c r="BM13" i="1" s="1"/>
  <c r="BM12" i="1" s="1"/>
  <c r="BM11" i="1" s="1"/>
  <c r="BL15" i="1"/>
  <c r="BL14" i="1" s="1"/>
  <c r="BL13" i="1" s="1"/>
  <c r="BL12" i="1" s="1"/>
  <c r="BL11" i="1" s="1"/>
  <c r="BI15" i="1"/>
  <c r="BI14" i="1" s="1"/>
  <c r="BI13" i="1" s="1"/>
  <c r="BI12" i="1" s="1"/>
  <c r="BI11" i="1" s="1"/>
  <c r="BH15" i="1"/>
  <c r="BH14" i="1" s="1"/>
  <c r="BH13" i="1" s="1"/>
  <c r="BH12" i="1" s="1"/>
  <c r="BH11" i="1" s="1"/>
  <c r="BE15" i="1"/>
  <c r="BD15" i="1"/>
  <c r="BD14" i="1" s="1"/>
  <c r="BD13" i="1" s="1"/>
  <c r="BD12" i="1" s="1"/>
  <c r="BD11" i="1" s="1"/>
  <c r="BA15" i="1"/>
  <c r="AZ15" i="1"/>
  <c r="AY15" i="1"/>
  <c r="AX15" i="1"/>
  <c r="AW15" i="1"/>
  <c r="AW14" i="1" s="1"/>
  <c r="AW13" i="1" s="1"/>
  <c r="AW12" i="1" s="1"/>
  <c r="AW11" i="1" s="1"/>
  <c r="AV15" i="1"/>
  <c r="AV14" i="1" s="1"/>
  <c r="AV13" i="1" s="1"/>
  <c r="AV12" i="1" s="1"/>
  <c r="AV11" i="1" s="1"/>
  <c r="AU15" i="1"/>
  <c r="AT15" i="1"/>
  <c r="AS15" i="1"/>
  <c r="AS14" i="1" s="1"/>
  <c r="AS13" i="1" s="1"/>
  <c r="AS12" i="1" s="1"/>
  <c r="AS11" i="1" s="1"/>
  <c r="AR15" i="1"/>
  <c r="AR14" i="1" s="1"/>
  <c r="AR13" i="1" s="1"/>
  <c r="AR12" i="1" s="1"/>
  <c r="AR11" i="1" s="1"/>
  <c r="AQ15" i="1"/>
  <c r="AP15" i="1"/>
  <c r="AO15" i="1"/>
  <c r="AO14" i="1" s="1"/>
  <c r="AO13" i="1" s="1"/>
  <c r="AO12" i="1" s="1"/>
  <c r="AO11" i="1" s="1"/>
  <c r="AN15" i="1"/>
  <c r="AN14" i="1" s="1"/>
  <c r="AN13" i="1" s="1"/>
  <c r="AN12" i="1" s="1"/>
  <c r="AN11" i="1" s="1"/>
  <c r="AK15" i="1"/>
  <c r="AJ15" i="1"/>
  <c r="AI15" i="1"/>
  <c r="AI14" i="1" s="1"/>
  <c r="AI13" i="1" s="1"/>
  <c r="AH15" i="1"/>
  <c r="AG15" i="1"/>
  <c r="AF15" i="1"/>
  <c r="AE15" i="1"/>
  <c r="AE14" i="1" s="1"/>
  <c r="AE13" i="1" s="1"/>
  <c r="AD15" i="1"/>
  <c r="AC15" i="1"/>
  <c r="AB15" i="1"/>
  <c r="AA15" i="1"/>
  <c r="AA14" i="1" s="1"/>
  <c r="AA13" i="1" s="1"/>
  <c r="Z15" i="1"/>
  <c r="U15" i="1"/>
  <c r="T15" i="1"/>
  <c r="S15" i="1"/>
  <c r="S14" i="1" s="1"/>
  <c r="R15" i="1"/>
  <c r="I23" i="6"/>
  <c r="C23" i="6"/>
  <c r="I22" i="6"/>
  <c r="L22" i="6" s="1"/>
  <c r="C22" i="6"/>
  <c r="I21" i="6"/>
  <c r="L21" i="6" s="1"/>
  <c r="C21" i="6"/>
  <c r="I20" i="6"/>
  <c r="L20" i="6" s="1"/>
  <c r="C20" i="6"/>
  <c r="I19" i="6"/>
  <c r="L19" i="6" s="1"/>
  <c r="C19" i="6"/>
  <c r="K18" i="6"/>
  <c r="K16" i="6" s="1"/>
  <c r="J18" i="6"/>
  <c r="J16" i="6" s="1"/>
  <c r="E18" i="6"/>
  <c r="E16" i="6" s="1"/>
  <c r="D18" i="6"/>
  <c r="D16" i="6" s="1"/>
  <c r="I17" i="6"/>
  <c r="I15" i="6"/>
  <c r="L15" i="6" s="1"/>
  <c r="C15" i="6"/>
  <c r="C14" i="6" s="1"/>
  <c r="E14" i="6"/>
  <c r="D14" i="6"/>
  <c r="I13" i="6"/>
  <c r="L13" i="6" s="1"/>
  <c r="C13" i="6"/>
  <c r="I12" i="6"/>
  <c r="C12" i="6"/>
  <c r="I11" i="6"/>
  <c r="L11" i="6" s="1"/>
  <c r="C11" i="6"/>
  <c r="I10" i="6"/>
  <c r="C10" i="6"/>
  <c r="K9" i="6"/>
  <c r="J9" i="6"/>
  <c r="E9" i="6"/>
  <c r="D9" i="6"/>
  <c r="V74" i="1" l="1"/>
  <c r="BN74" i="1" s="1"/>
  <c r="I14" i="6"/>
  <c r="L14" i="6" s="1"/>
  <c r="C18" i="6"/>
  <c r="C16" i="6" s="1"/>
  <c r="AF14" i="1"/>
  <c r="AF13" i="1" s="1"/>
  <c r="AF12" i="1" s="1"/>
  <c r="AF11" i="1" s="1"/>
  <c r="BK453" i="1"/>
  <c r="BV458" i="1"/>
  <c r="BV457" i="1" s="1"/>
  <c r="K8" i="6"/>
  <c r="U14" i="1"/>
  <c r="U13" i="1" s="1"/>
  <c r="AC14" i="1"/>
  <c r="AC13" i="1" s="1"/>
  <c r="AG14" i="1"/>
  <c r="AG13" i="1" s="1"/>
  <c r="AG12" i="1" s="1"/>
  <c r="AG11" i="1" s="1"/>
  <c r="AK14" i="1"/>
  <c r="AK13" i="1" s="1"/>
  <c r="AQ14" i="1"/>
  <c r="AQ13" i="1" s="1"/>
  <c r="BE14" i="1"/>
  <c r="BE13" i="1" s="1"/>
  <c r="BE12" i="1" s="1"/>
  <c r="BE11" i="1" s="1"/>
  <c r="BJ166" i="1"/>
  <c r="X334" i="1"/>
  <c r="Z14" i="1"/>
  <c r="Z13" i="1" s="1"/>
  <c r="AD14" i="1"/>
  <c r="AD13" i="1" s="1"/>
  <c r="AZ14" i="1"/>
  <c r="AZ13" i="1" s="1"/>
  <c r="BR14" i="1"/>
  <c r="BR13" i="1" s="1"/>
  <c r="BR12" i="1" s="1"/>
  <c r="BR11" i="1" s="1"/>
  <c r="AL166" i="1"/>
  <c r="BT243" i="1"/>
  <c r="BK421" i="1"/>
  <c r="AL147" i="1"/>
  <c r="BK458" i="1"/>
  <c r="BK457" i="1" s="1"/>
  <c r="AM468" i="1"/>
  <c r="BV421" i="1"/>
  <c r="BV420" i="1" s="1"/>
  <c r="BV419" i="1" s="1"/>
  <c r="AM245" i="1"/>
  <c r="AM244" i="1" s="1"/>
  <c r="BK245" i="1"/>
  <c r="BK244" i="1" s="1"/>
  <c r="AL266" i="1"/>
  <c r="BS265" i="1"/>
  <c r="R149" i="1"/>
  <c r="R147" i="1" s="1"/>
  <c r="R146" i="1" s="1"/>
  <c r="S147" i="1"/>
  <c r="S146" i="1" s="1"/>
  <c r="S13" i="1" s="1"/>
  <c r="BJ152" i="1"/>
  <c r="BJ147" i="1" s="1"/>
  <c r="AX147" i="1"/>
  <c r="AL321" i="1"/>
  <c r="BK387" i="1"/>
  <c r="W460" i="1"/>
  <c r="BO460" i="1" s="1"/>
  <c r="AI458" i="1"/>
  <c r="AI457" i="1" s="1"/>
  <c r="R456" i="1"/>
  <c r="BJ469" i="1"/>
  <c r="BJ468" i="1" s="1"/>
  <c r="AX468" i="1"/>
  <c r="BK152" i="1"/>
  <c r="AY147" i="1"/>
  <c r="AY146" i="1" s="1"/>
  <c r="AL265" i="1"/>
  <c r="BC422" i="1"/>
  <c r="BC421" i="1" s="1"/>
  <c r="BC420" i="1" s="1"/>
  <c r="AI421" i="1"/>
  <c r="AI420" i="1" s="1"/>
  <c r="AI419" i="1" s="1"/>
  <c r="AI406" i="1" s="1"/>
  <c r="S456" i="1"/>
  <c r="BK469" i="1"/>
  <c r="BK468" i="1" s="1"/>
  <c r="AY468" i="1"/>
  <c r="AL158" i="1"/>
  <c r="X245" i="1"/>
  <c r="X244" i="1" s="1"/>
  <c r="AM266" i="1"/>
  <c r="AM265" i="1" s="1"/>
  <c r="BK266" i="1"/>
  <c r="BK265" i="1" s="1"/>
  <c r="R338" i="1"/>
  <c r="R337" i="1" s="1"/>
  <c r="X422" i="1"/>
  <c r="BP422" i="1" s="1"/>
  <c r="AJ421" i="1"/>
  <c r="AJ420" i="1" s="1"/>
  <c r="AJ419" i="1" s="1"/>
  <c r="AJ406" i="1" s="1"/>
  <c r="X266" i="1"/>
  <c r="S338" i="1"/>
  <c r="S337" i="1" s="1"/>
  <c r="AL421" i="1"/>
  <c r="AL420" i="1" s="1"/>
  <c r="BK420" i="1"/>
  <c r="AL427" i="1"/>
  <c r="AL426" i="1" s="1"/>
  <c r="AI456" i="1"/>
  <c r="BC468" i="1"/>
  <c r="AL338" i="1"/>
  <c r="AL337" i="1" s="1"/>
  <c r="BJ338" i="1"/>
  <c r="BJ337" i="1" s="1"/>
  <c r="AY14" i="1"/>
  <c r="AY13" i="1" s="1"/>
  <c r="BQ105" i="1"/>
  <c r="BQ104" i="1" s="1"/>
  <c r="Y104" i="1"/>
  <c r="BG105" i="1"/>
  <c r="BG104" i="1" s="1"/>
  <c r="BC104" i="1"/>
  <c r="BO108" i="1"/>
  <c r="BO107" i="1" s="1"/>
  <c r="W107" i="1"/>
  <c r="AM107" i="1"/>
  <c r="BK107" i="1"/>
  <c r="BP142" i="1"/>
  <c r="BP141" i="1" s="1"/>
  <c r="X141" i="1"/>
  <c r="BJ142" i="1"/>
  <c r="AX141" i="1"/>
  <c r="BQ145" i="1"/>
  <c r="BQ144" i="1" s="1"/>
  <c r="Y144" i="1"/>
  <c r="BG148" i="1"/>
  <c r="BG147" i="1" s="1"/>
  <c r="BC147" i="1"/>
  <c r="BN167" i="1"/>
  <c r="BB167" i="1"/>
  <c r="BB166" i="1" s="1"/>
  <c r="AH166" i="1"/>
  <c r="V246" i="1"/>
  <c r="AX245" i="1"/>
  <c r="AX244" i="1" s="1"/>
  <c r="BO267" i="1"/>
  <c r="BO266" i="1" s="1"/>
  <c r="W266" i="1"/>
  <c r="BP322" i="1"/>
  <c r="BP321" i="1" s="1"/>
  <c r="X321" i="1"/>
  <c r="V322" i="1"/>
  <c r="AX321" i="1"/>
  <c r="BQ335" i="1"/>
  <c r="BQ334" i="1" s="1"/>
  <c r="Y334" i="1"/>
  <c r="BP339" i="1"/>
  <c r="BP338" i="1" s="1"/>
  <c r="BP337" i="1" s="1"/>
  <c r="X338" i="1"/>
  <c r="X337" i="1" s="1"/>
  <c r="BF339" i="1"/>
  <c r="BF338" i="1" s="1"/>
  <c r="BF337" i="1" s="1"/>
  <c r="BB338" i="1"/>
  <c r="BB337" i="1" s="1"/>
  <c r="BG386" i="1"/>
  <c r="BP391" i="1"/>
  <c r="BF391" i="1"/>
  <c r="BQ395" i="1"/>
  <c r="BQ394" i="1" s="1"/>
  <c r="Y394" i="1"/>
  <c r="Y390" i="1" s="1"/>
  <c r="Y389" i="1" s="1"/>
  <c r="Y387" i="1" s="1"/>
  <c r="BG395" i="1"/>
  <c r="BC394" i="1"/>
  <c r="BO408" i="1"/>
  <c r="BO407" i="1" s="1"/>
  <c r="W407" i="1"/>
  <c r="BQ428" i="1"/>
  <c r="BQ427" i="1" s="1"/>
  <c r="BQ426" i="1" s="1"/>
  <c r="Y427" i="1"/>
  <c r="Y426" i="1" s="1"/>
  <c r="BF428" i="1"/>
  <c r="BF427" i="1" s="1"/>
  <c r="BF426" i="1" s="1"/>
  <c r="BB427" i="1"/>
  <c r="BB426" i="1" s="1"/>
  <c r="CF428" i="1"/>
  <c r="BW427" i="1"/>
  <c r="BW426" i="1" s="1"/>
  <c r="BW419" i="1" s="1"/>
  <c r="BO459" i="1"/>
  <c r="BO458" i="1" s="1"/>
  <c r="BO457" i="1" s="1"/>
  <c r="AT456" i="1"/>
  <c r="BN105" i="1"/>
  <c r="BN104" i="1" s="1"/>
  <c r="V104" i="1"/>
  <c r="V108" i="1"/>
  <c r="AX107" i="1"/>
  <c r="AX106" i="1" s="1"/>
  <c r="BQ142" i="1"/>
  <c r="Y141" i="1"/>
  <c r="BF142" i="1"/>
  <c r="BF141" i="1" s="1"/>
  <c r="BB141" i="1"/>
  <c r="BN145" i="1"/>
  <c r="BN144" i="1" s="1"/>
  <c r="V144" i="1"/>
  <c r="BF145" i="1"/>
  <c r="BF144" i="1" s="1"/>
  <c r="BB144" i="1"/>
  <c r="BO148" i="1"/>
  <c r="BO167" i="1"/>
  <c r="W166" i="1"/>
  <c r="BQ246" i="1"/>
  <c r="BQ245" i="1" s="1"/>
  <c r="BQ244" i="1" s="1"/>
  <c r="Y245" i="1"/>
  <c r="Y244" i="1" s="1"/>
  <c r="BF246" i="1"/>
  <c r="BB245" i="1"/>
  <c r="BB244" i="1" s="1"/>
  <c r="V267" i="1"/>
  <c r="AX266" i="1"/>
  <c r="AX265" i="1" s="1"/>
  <c r="BQ322" i="1"/>
  <c r="BQ321" i="1" s="1"/>
  <c r="Y321" i="1"/>
  <c r="BF322" i="1"/>
  <c r="BF321" i="1" s="1"/>
  <c r="BB321" i="1"/>
  <c r="AT335" i="1"/>
  <c r="AT334" i="1" s="1"/>
  <c r="AL334" i="1"/>
  <c r="BQ339" i="1"/>
  <c r="BQ338" i="1" s="1"/>
  <c r="BQ337" i="1" s="1"/>
  <c r="Y338" i="1"/>
  <c r="Y337" i="1" s="1"/>
  <c r="BG339" i="1"/>
  <c r="BC338" i="1"/>
  <c r="BC337" i="1" s="1"/>
  <c r="BQ391" i="1"/>
  <c r="BQ390" i="1" s="1"/>
  <c r="BQ389" i="1" s="1"/>
  <c r="BQ387" i="1" s="1"/>
  <c r="BC390" i="1"/>
  <c r="BC389" i="1" s="1"/>
  <c r="BC387" i="1" s="1"/>
  <c r="BC385" i="1" s="1"/>
  <c r="BN395" i="1"/>
  <c r="BN394" i="1" s="1"/>
  <c r="V394" i="1"/>
  <c r="V390" i="1" s="1"/>
  <c r="BP408" i="1"/>
  <c r="BP407" i="1" s="1"/>
  <c r="X407" i="1"/>
  <c r="BF408" i="1"/>
  <c r="BF407" i="1" s="1"/>
  <c r="BB407" i="1"/>
  <c r="BN422" i="1"/>
  <c r="V423" i="1"/>
  <c r="V421" i="1" s="1"/>
  <c r="AX421" i="1"/>
  <c r="AX420" i="1" s="1"/>
  <c r="AX419" i="1" s="1"/>
  <c r="AX406" i="1" s="1"/>
  <c r="BG428" i="1"/>
  <c r="BC427" i="1"/>
  <c r="BC426" i="1" s="1"/>
  <c r="BP459" i="1"/>
  <c r="BP458" i="1" s="1"/>
  <c r="BP457" i="1" s="1"/>
  <c r="X458" i="1"/>
  <c r="X457" i="1" s="1"/>
  <c r="BF459" i="1"/>
  <c r="BF458" i="1" s="1"/>
  <c r="BF457" i="1" s="1"/>
  <c r="BB458" i="1"/>
  <c r="BB457" i="1" s="1"/>
  <c r="BJ461" i="1"/>
  <c r="AX458" i="1"/>
  <c r="AX457" i="1" s="1"/>
  <c r="AU456" i="1"/>
  <c r="BA14" i="1"/>
  <c r="BA13" i="1" s="1"/>
  <c r="BS14" i="1"/>
  <c r="BO105" i="1"/>
  <c r="BO104" i="1" s="1"/>
  <c r="W104" i="1"/>
  <c r="BQ108" i="1"/>
  <c r="BQ107" i="1" s="1"/>
  <c r="Y107" i="1"/>
  <c r="BF108" i="1"/>
  <c r="BF107" i="1" s="1"/>
  <c r="BF106" i="1" s="1"/>
  <c r="BB107" i="1"/>
  <c r="BB106" i="1" s="1"/>
  <c r="AL141" i="1"/>
  <c r="BC141" i="1"/>
  <c r="BO145" i="1"/>
  <c r="BO144" i="1" s="1"/>
  <c r="W144" i="1"/>
  <c r="X147" i="1"/>
  <c r="AM147" i="1"/>
  <c r="BK147" i="1"/>
  <c r="BV158" i="1"/>
  <c r="BP167" i="1"/>
  <c r="BP166" i="1" s="1"/>
  <c r="X166" i="1"/>
  <c r="AM166" i="1"/>
  <c r="AL245" i="1"/>
  <c r="AL244" i="1" s="1"/>
  <c r="AL243" i="1" s="1"/>
  <c r="BG246" i="1"/>
  <c r="BG245" i="1" s="1"/>
  <c r="BG244" i="1" s="1"/>
  <c r="BC245" i="1"/>
  <c r="BC244" i="1" s="1"/>
  <c r="BQ267" i="1"/>
  <c r="BQ266" i="1" s="1"/>
  <c r="BQ265" i="1" s="1"/>
  <c r="Y266" i="1"/>
  <c r="Y265" i="1" s="1"/>
  <c r="BF267" i="1"/>
  <c r="BF266" i="1" s="1"/>
  <c r="BB266" i="1"/>
  <c r="BG322" i="1"/>
  <c r="BC321" i="1"/>
  <c r="BN339" i="1"/>
  <c r="BN338" i="1" s="1"/>
  <c r="BN337" i="1" s="1"/>
  <c r="V338" i="1"/>
  <c r="V337" i="1" s="1"/>
  <c r="BN391" i="1"/>
  <c r="BN390" i="1" s="1"/>
  <c r="BO395" i="1"/>
  <c r="BO394" i="1" s="1"/>
  <c r="W394" i="1"/>
  <c r="W390" i="1" s="1"/>
  <c r="W389" i="1" s="1"/>
  <c r="W387" i="1" s="1"/>
  <c r="V405" i="1"/>
  <c r="BN405" i="1" s="1"/>
  <c r="AX389" i="1"/>
  <c r="AX387" i="1" s="1"/>
  <c r="BQ408" i="1"/>
  <c r="BQ407" i="1" s="1"/>
  <c r="Y407" i="1"/>
  <c r="BG408" i="1"/>
  <c r="BG407" i="1" s="1"/>
  <c r="BC407" i="1"/>
  <c r="BQ422" i="1"/>
  <c r="BQ421" i="1" s="1"/>
  <c r="BQ420" i="1" s="1"/>
  <c r="BQ419" i="1" s="1"/>
  <c r="Y421" i="1"/>
  <c r="Y420" i="1" s="1"/>
  <c r="BO428" i="1"/>
  <c r="BO427" i="1" s="1"/>
  <c r="BO426" i="1" s="1"/>
  <c r="W427" i="1"/>
  <c r="W426" i="1" s="1"/>
  <c r="AM427" i="1"/>
  <c r="AM426" i="1" s="1"/>
  <c r="AM419" i="1" s="1"/>
  <c r="AM406" i="1" s="1"/>
  <c r="BK427" i="1"/>
  <c r="BK426" i="1" s="1"/>
  <c r="BK419" i="1" s="1"/>
  <c r="BK406" i="1" s="1"/>
  <c r="BQ459" i="1"/>
  <c r="BQ458" i="1" s="1"/>
  <c r="BQ457" i="1" s="1"/>
  <c r="Y458" i="1"/>
  <c r="Y457" i="1" s="1"/>
  <c r="BG459" i="1"/>
  <c r="CF459" i="1"/>
  <c r="BW458" i="1"/>
  <c r="T14" i="1"/>
  <c r="T13" i="1" s="1"/>
  <c r="AB14" i="1"/>
  <c r="AJ14" i="1"/>
  <c r="AJ13" i="1" s="1"/>
  <c r="AP14" i="1"/>
  <c r="AP13" i="1" s="1"/>
  <c r="BF105" i="1"/>
  <c r="BF104" i="1" s="1"/>
  <c r="BB104" i="1"/>
  <c r="AL107" i="1"/>
  <c r="BG108" i="1"/>
  <c r="BC107" i="1"/>
  <c r="BC106" i="1" s="1"/>
  <c r="X140" i="1"/>
  <c r="BP140" i="1" s="1"/>
  <c r="AB107" i="1"/>
  <c r="AB106" i="1" s="1"/>
  <c r="BO142" i="1"/>
  <c r="BO141" i="1" s="1"/>
  <c r="W141" i="1"/>
  <c r="AM141" i="1"/>
  <c r="BK141" i="1"/>
  <c r="BP145" i="1"/>
  <c r="BP144" i="1" s="1"/>
  <c r="X144" i="1"/>
  <c r="BQ148" i="1"/>
  <c r="BQ147" i="1" s="1"/>
  <c r="Y147" i="1"/>
  <c r="BQ167" i="1"/>
  <c r="BQ166" i="1" s="1"/>
  <c r="Y166" i="1"/>
  <c r="BG167" i="1"/>
  <c r="BG166" i="1" s="1"/>
  <c r="BC166" i="1"/>
  <c r="BO246" i="1"/>
  <c r="BO245" i="1" s="1"/>
  <c r="BO244" i="1" s="1"/>
  <c r="W245" i="1"/>
  <c r="W244" i="1" s="1"/>
  <c r="BG267" i="1"/>
  <c r="BC266" i="1"/>
  <c r="BC265" i="1" s="1"/>
  <c r="BO322" i="1"/>
  <c r="BO321" i="1" s="1"/>
  <c r="W321" i="1"/>
  <c r="BJ335" i="1"/>
  <c r="BJ334" i="1" s="1"/>
  <c r="AX334" i="1"/>
  <c r="W338" i="1"/>
  <c r="W337" i="1" s="1"/>
  <c r="AM338" i="1"/>
  <c r="AM337" i="1" s="1"/>
  <c r="BK338" i="1"/>
  <c r="BK337" i="1" s="1"/>
  <c r="BO391" i="1"/>
  <c r="BP395" i="1"/>
  <c r="BP394" i="1" s="1"/>
  <c r="X394" i="1"/>
  <c r="X390" i="1" s="1"/>
  <c r="X389" i="1" s="1"/>
  <c r="X387" i="1" s="1"/>
  <c r="BF395" i="1"/>
  <c r="BF394" i="1" s="1"/>
  <c r="BB394" i="1"/>
  <c r="BB390" i="1" s="1"/>
  <c r="BB389" i="1" s="1"/>
  <c r="BB387" i="1" s="1"/>
  <c r="BN408" i="1"/>
  <c r="BN407" i="1" s="1"/>
  <c r="V407" i="1"/>
  <c r="BC419" i="1"/>
  <c r="BF422" i="1"/>
  <c r="BF421" i="1" s="1"/>
  <c r="BF420" i="1" s="1"/>
  <c r="BB421" i="1"/>
  <c r="BB420" i="1" s="1"/>
  <c r="BB419" i="1" s="1"/>
  <c r="BP428" i="1"/>
  <c r="BP427" i="1" s="1"/>
  <c r="BP426" i="1" s="1"/>
  <c r="X427" i="1"/>
  <c r="X426" i="1" s="1"/>
  <c r="BN459" i="1"/>
  <c r="BJ458" i="1"/>
  <c r="BJ457" i="1" s="1"/>
  <c r="BP469" i="1"/>
  <c r="BP468" i="1" s="1"/>
  <c r="BP464" i="1" s="1"/>
  <c r="BP463" i="1" s="1"/>
  <c r="BP456" i="1" s="1"/>
  <c r="X468" i="1"/>
  <c r="CF469" i="1"/>
  <c r="BW468" i="1"/>
  <c r="CF468" i="1" s="1"/>
  <c r="BF469" i="1"/>
  <c r="BF468" i="1" s="1"/>
  <c r="BB468" i="1"/>
  <c r="BN454" i="1"/>
  <c r="BN453" i="1" s="1"/>
  <c r="V453" i="1"/>
  <c r="BF454" i="1"/>
  <c r="BF453" i="1" s="1"/>
  <c r="BB453" i="1"/>
  <c r="BO454" i="1"/>
  <c r="BO453" i="1" s="1"/>
  <c r="W453" i="1"/>
  <c r="BG454" i="1"/>
  <c r="BG453" i="1" s="1"/>
  <c r="BC453" i="1"/>
  <c r="CF454" i="1"/>
  <c r="BW453" i="1"/>
  <c r="BP454" i="1"/>
  <c r="BP453" i="1" s="1"/>
  <c r="X453" i="1"/>
  <c r="BQ454" i="1"/>
  <c r="BQ453" i="1" s="1"/>
  <c r="Y453" i="1"/>
  <c r="CF465" i="1"/>
  <c r="W158" i="1"/>
  <c r="AM158" i="1"/>
  <c r="BK158" i="1"/>
  <c r="BP159" i="1"/>
  <c r="X158" i="1"/>
  <c r="BJ159" i="1"/>
  <c r="BJ158" i="1" s="1"/>
  <c r="AX158" i="1"/>
  <c r="AX146" i="1" s="1"/>
  <c r="Y158" i="1"/>
  <c r="BF159" i="1"/>
  <c r="BF158" i="1" s="1"/>
  <c r="BB158" i="1"/>
  <c r="CF159" i="1"/>
  <c r="BW158" i="1"/>
  <c r="CF158" i="1" s="1"/>
  <c r="BG159" i="1"/>
  <c r="BG158" i="1" s="1"/>
  <c r="BC158" i="1"/>
  <c r="V66" i="1"/>
  <c r="BN66" i="1" s="1"/>
  <c r="AK11" i="5"/>
  <c r="J10" i="5"/>
  <c r="J9" i="5" s="1"/>
  <c r="V10" i="5"/>
  <c r="V9" i="5" s="1"/>
  <c r="Z10" i="5"/>
  <c r="Z9" i="5" s="1"/>
  <c r="AD10" i="5"/>
  <c r="AD9" i="5" s="1"/>
  <c r="L10" i="5"/>
  <c r="L9" i="5" s="1"/>
  <c r="P10" i="5"/>
  <c r="P9" i="5" s="1"/>
  <c r="E8" i="6"/>
  <c r="V173" i="1"/>
  <c r="BN173" i="1" s="1"/>
  <c r="M106" i="1"/>
  <c r="L243" i="1"/>
  <c r="L106" i="1"/>
  <c r="AP10" i="5"/>
  <c r="AP9" i="5" s="1"/>
  <c r="M243" i="1"/>
  <c r="AJ18" i="5"/>
  <c r="AJ10" i="5" s="1"/>
  <c r="AJ9" i="5" s="1"/>
  <c r="AI18" i="5"/>
  <c r="AG11" i="5"/>
  <c r="N10" i="5"/>
  <c r="N9" i="5" s="1"/>
  <c r="X19" i="5"/>
  <c r="X18" i="5" s="1"/>
  <c r="X10" i="5" s="1"/>
  <c r="X9" i="5" s="1"/>
  <c r="AK19" i="5"/>
  <c r="AH19" i="5"/>
  <c r="AL19" i="5"/>
  <c r="AL18" i="5" s="1"/>
  <c r="AL10" i="5" s="1"/>
  <c r="AL9" i="5" s="1"/>
  <c r="AG27" i="5"/>
  <c r="L17" i="6"/>
  <c r="AO10" i="5"/>
  <c r="AO9" i="5" s="1"/>
  <c r="AH27" i="5"/>
  <c r="O9" i="4"/>
  <c r="L419" i="1"/>
  <c r="CF386" i="1"/>
  <c r="J106" i="1"/>
  <c r="V152" i="1"/>
  <c r="BN152" i="1" s="1"/>
  <c r="M419" i="1"/>
  <c r="M406" i="1" s="1"/>
  <c r="BU106" i="1"/>
  <c r="W152" i="1"/>
  <c r="BO152" i="1" s="1"/>
  <c r="K147" i="1"/>
  <c r="K146" i="1" s="1"/>
  <c r="AM145" i="1"/>
  <c r="AM144" i="1" s="1"/>
  <c r="J456" i="1"/>
  <c r="V471" i="1"/>
  <c r="BN471" i="1" s="1"/>
  <c r="AI452" i="1"/>
  <c r="AI384" i="1" s="1"/>
  <c r="AI12" i="1" s="1"/>
  <c r="AI11" i="1" s="1"/>
  <c r="R64" i="1"/>
  <c r="R14" i="1" s="1"/>
  <c r="R13" i="1" s="1"/>
  <c r="I18" i="6"/>
  <c r="I16" i="6" s="1"/>
  <c r="D8" i="6"/>
  <c r="C9" i="6"/>
  <c r="L14" i="1"/>
  <c r="BS419" i="1"/>
  <c r="BS406" i="1" s="1"/>
  <c r="BS384" i="1" s="1"/>
  <c r="AM464" i="1"/>
  <c r="AM463" i="1" s="1"/>
  <c r="AM456" i="1" s="1"/>
  <c r="BT146" i="1"/>
  <c r="K106" i="1"/>
  <c r="BT106" i="1"/>
  <c r="M14" i="1"/>
  <c r="BV394" i="1"/>
  <c r="AL464" i="1"/>
  <c r="AL463" i="1" s="1"/>
  <c r="AL456" i="1" s="1"/>
  <c r="V470" i="1"/>
  <c r="BN470" i="1" s="1"/>
  <c r="AL145" i="1"/>
  <c r="AL144" i="1" s="1"/>
  <c r="M146" i="1"/>
  <c r="F9" i="4"/>
  <c r="BV341" i="1"/>
  <c r="BV349" i="1"/>
  <c r="BN478" i="1"/>
  <c r="BV478" i="1"/>
  <c r="BV474" i="1" s="1"/>
  <c r="BV345" i="1"/>
  <c r="BV342" i="1"/>
  <c r="BV350" i="1"/>
  <c r="W469" i="1"/>
  <c r="W470" i="1"/>
  <c r="BO470" i="1" s="1"/>
  <c r="W471" i="1"/>
  <c r="BO471" i="1" s="1"/>
  <c r="L10" i="6"/>
  <c r="J8" i="6"/>
  <c r="K14" i="1"/>
  <c r="BV141" i="1"/>
  <c r="V294" i="1"/>
  <c r="BN294" i="1" s="1"/>
  <c r="L146" i="1"/>
  <c r="BS243" i="1"/>
  <c r="J14" i="1"/>
  <c r="BS337" i="1"/>
  <c r="W474" i="1"/>
  <c r="V292" i="1"/>
  <c r="BN292" i="1" s="1"/>
  <c r="V295" i="1"/>
  <c r="BN295" i="1" s="1"/>
  <c r="V335" i="1"/>
  <c r="AK452" i="1"/>
  <c r="AK384" i="1" s="1"/>
  <c r="AK12" i="1" s="1"/>
  <c r="AK11" i="1" s="1"/>
  <c r="R474" i="1"/>
  <c r="BU243" i="1"/>
  <c r="BO26" i="1"/>
  <c r="V67" i="1"/>
  <c r="BN67" i="1" s="1"/>
  <c r="V68" i="1"/>
  <c r="BN68" i="1" s="1"/>
  <c r="E9" i="4"/>
  <c r="V69" i="1"/>
  <c r="BN69" i="1" s="1"/>
  <c r="BW82" i="1"/>
  <c r="V70" i="1"/>
  <c r="BN70" i="1" s="1"/>
  <c r="AM26" i="1"/>
  <c r="V317" i="1"/>
  <c r="BN317" i="1" s="1"/>
  <c r="AL15" i="1"/>
  <c r="V37" i="1"/>
  <c r="BN37" i="1" s="1"/>
  <c r="V40" i="1"/>
  <c r="BN40" i="1" s="1"/>
  <c r="V43" i="1"/>
  <c r="BN43" i="1" s="1"/>
  <c r="BV93" i="1"/>
  <c r="S9" i="4"/>
  <c r="BV104" i="1"/>
  <c r="AL46" i="1"/>
  <c r="V290" i="1"/>
  <c r="BN290" i="1" s="1"/>
  <c r="BU146" i="1"/>
  <c r="BJ15" i="1"/>
  <c r="X64" i="1"/>
  <c r="J147" i="1"/>
  <c r="J146" i="1" s="1"/>
  <c r="V474" i="1"/>
  <c r="G9" i="4"/>
  <c r="X26" i="1"/>
  <c r="V42" i="1"/>
  <c r="BN42" i="1" s="1"/>
  <c r="V44" i="1"/>
  <c r="BN44" i="1" s="1"/>
  <c r="BV46" i="1"/>
  <c r="AL64" i="1"/>
  <c r="V273" i="1"/>
  <c r="BN273" i="1" s="1"/>
  <c r="BV321" i="1"/>
  <c r="AA452" i="1"/>
  <c r="AA384" i="1" s="1"/>
  <c r="AA12" i="1" s="1"/>
  <c r="AA11" i="1" s="1"/>
  <c r="Y474" i="1"/>
  <c r="L18" i="4"/>
  <c r="D18" i="4" s="1"/>
  <c r="W15" i="1"/>
  <c r="AM15" i="1"/>
  <c r="BK15" i="1"/>
  <c r="BK14" i="1" s="1"/>
  <c r="AL26" i="1"/>
  <c r="V142" i="1"/>
  <c r="V159" i="1"/>
  <c r="BV266" i="1"/>
  <c r="V316" i="1"/>
  <c r="BN316" i="1" s="1"/>
  <c r="V329" i="1"/>
  <c r="BN329" i="1" s="1"/>
  <c r="L10" i="4"/>
  <c r="D10" i="4" s="1"/>
  <c r="C10" i="4" s="1"/>
  <c r="K9" i="4"/>
  <c r="Y35" i="1"/>
  <c r="AZ452" i="1"/>
  <c r="W26" i="1"/>
  <c r="BQ39" i="1"/>
  <c r="BQ35" i="1" s="1"/>
  <c r="X46" i="1"/>
  <c r="BJ47" i="1"/>
  <c r="V283" i="1"/>
  <c r="BN283" i="1" s="1"/>
  <c r="V288" i="1"/>
  <c r="BN288" i="1" s="1"/>
  <c r="K452" i="1"/>
  <c r="J9" i="4"/>
  <c r="L14" i="4"/>
  <c r="D14" i="4" s="1"/>
  <c r="C14" i="4" s="1"/>
  <c r="L17" i="4"/>
  <c r="D17" i="4" s="1"/>
  <c r="C17" i="4" s="1"/>
  <c r="BV26" i="1"/>
  <c r="BB26" i="1"/>
  <c r="BF26" i="1" s="1"/>
  <c r="BO35" i="1"/>
  <c r="V45" i="1"/>
  <c r="BN45" i="1" s="1"/>
  <c r="V111" i="1"/>
  <c r="BN111" i="1" s="1"/>
  <c r="V113" i="1"/>
  <c r="BN113" i="1" s="1"/>
  <c r="V115" i="1"/>
  <c r="BN115" i="1" s="1"/>
  <c r="V117" i="1"/>
  <c r="BN117" i="1" s="1"/>
  <c r="V119" i="1"/>
  <c r="BN119" i="1" s="1"/>
  <c r="V121" i="1"/>
  <c r="BN121" i="1" s="1"/>
  <c r="V123" i="1"/>
  <c r="BN123" i="1" s="1"/>
  <c r="V125" i="1"/>
  <c r="BN125" i="1" s="1"/>
  <c r="V127" i="1"/>
  <c r="BN127" i="1" s="1"/>
  <c r="V129" i="1"/>
  <c r="BN129" i="1" s="1"/>
  <c r="V131" i="1"/>
  <c r="BN131" i="1" s="1"/>
  <c r="V286" i="1"/>
  <c r="BN286" i="1" s="1"/>
  <c r="BT337" i="1"/>
  <c r="AE452" i="1"/>
  <c r="AE384" i="1" s="1"/>
  <c r="AE12" i="1" s="1"/>
  <c r="AE11" i="1" s="1"/>
  <c r="BV15" i="1"/>
  <c r="Y26" i="1"/>
  <c r="BF28" i="1"/>
  <c r="X30" i="1"/>
  <c r="AX35" i="1"/>
  <c r="BJ35" i="1" s="1"/>
  <c r="BJ48" i="1"/>
  <c r="V49" i="1"/>
  <c r="BN49" i="1" s="1"/>
  <c r="V50" i="1"/>
  <c r="BN50" i="1" s="1"/>
  <c r="AM53" i="1"/>
  <c r="BN71" i="1"/>
  <c r="BW104" i="1"/>
  <c r="CF104" i="1" s="1"/>
  <c r="BJ140" i="1"/>
  <c r="BG145" i="1"/>
  <c r="BG144" i="1" s="1"/>
  <c r="BW245" i="1"/>
  <c r="CF245" i="1" s="1"/>
  <c r="BJ271" i="1"/>
  <c r="X15" i="1"/>
  <c r="BB15" i="1"/>
  <c r="BU14" i="1"/>
  <c r="W30" i="1"/>
  <c r="Y30" i="1"/>
  <c r="BP30" i="1"/>
  <c r="AL35" i="1"/>
  <c r="V38" i="1"/>
  <c r="BN38" i="1" s="1"/>
  <c r="BO46" i="1"/>
  <c r="W53" i="1"/>
  <c r="BW53" i="1"/>
  <c r="CF53" i="1" s="1"/>
  <c r="BV53" i="1"/>
  <c r="BP267" i="1"/>
  <c r="BP266" i="1" s="1"/>
  <c r="BP265" i="1" s="1"/>
  <c r="BQ26" i="1"/>
  <c r="BN53" i="1"/>
  <c r="AL53" i="1"/>
  <c r="Y64" i="1"/>
  <c r="AM64" i="1"/>
  <c r="BV64" i="1"/>
  <c r="BW93" i="1"/>
  <c r="BV107" i="1"/>
  <c r="V134" i="1"/>
  <c r="BN134" i="1" s="1"/>
  <c r="V136" i="1"/>
  <c r="BN136" i="1" s="1"/>
  <c r="V138" i="1"/>
  <c r="BN138" i="1" s="1"/>
  <c r="BG142" i="1"/>
  <c r="BG141" i="1" s="1"/>
  <c r="V272" i="1"/>
  <c r="BN272" i="1" s="1"/>
  <c r="V257" i="1"/>
  <c r="BN257" i="1" s="1"/>
  <c r="K243" i="1"/>
  <c r="V302" i="1"/>
  <c r="BN302" i="1" s="1"/>
  <c r="X474" i="1"/>
  <c r="K419" i="1"/>
  <c r="K406" i="1" s="1"/>
  <c r="K384" i="1" s="1"/>
  <c r="AQ452" i="1"/>
  <c r="AQ384" i="1" s="1"/>
  <c r="AQ12" i="1" s="1"/>
  <c r="AQ11" i="1" s="1"/>
  <c r="BA452" i="1"/>
  <c r="V274" i="1"/>
  <c r="BN274" i="1" s="1"/>
  <c r="BB386" i="1"/>
  <c r="BW407" i="1"/>
  <c r="S452" i="1"/>
  <c r="S384" i="1" s="1"/>
  <c r="R9" i="4"/>
  <c r="H9" i="4"/>
  <c r="L11" i="4"/>
  <c r="D11" i="4" s="1"/>
  <c r="M9" i="4"/>
  <c r="L9" i="4" s="1"/>
  <c r="L16" i="4"/>
  <c r="D16" i="4" s="1"/>
  <c r="V313" i="1"/>
  <c r="BN313" i="1" s="1"/>
  <c r="J419" i="1"/>
  <c r="L452" i="1"/>
  <c r="T452" i="1"/>
  <c r="T384" i="1" s="1"/>
  <c r="AB452" i="1"/>
  <c r="AB384" i="1" s="1"/>
  <c r="BN476" i="1"/>
  <c r="L23" i="6"/>
  <c r="AM18" i="5"/>
  <c r="AM10" i="5" s="1"/>
  <c r="AM9" i="5" s="1"/>
  <c r="L12" i="6"/>
  <c r="I9" i="6"/>
  <c r="I18" i="5"/>
  <c r="I10" i="5" s="1"/>
  <c r="I9" i="5" s="1"/>
  <c r="H18" i="5"/>
  <c r="H10" i="5" s="1"/>
  <c r="H9" i="5" s="1"/>
  <c r="M22" i="5"/>
  <c r="M18" i="5" s="1"/>
  <c r="M10" i="5" s="1"/>
  <c r="M9" i="5" s="1"/>
  <c r="J243" i="1"/>
  <c r="X464" i="1"/>
  <c r="X463" i="1" s="1"/>
  <c r="X456" i="1" s="1"/>
  <c r="Q16" i="4"/>
  <c r="AJ452" i="1"/>
  <c r="AJ384" i="1" s="1"/>
  <c r="AC452" i="1"/>
  <c r="AC384" i="1" s="1"/>
  <c r="AC12" i="1" s="1"/>
  <c r="AC11" i="1" s="1"/>
  <c r="Q15" i="4"/>
  <c r="AD452" i="1"/>
  <c r="AD384" i="1" s="1"/>
  <c r="AD12" i="1" s="1"/>
  <c r="AD11" i="1" s="1"/>
  <c r="BN16" i="1"/>
  <c r="BN15" i="1" s="1"/>
  <c r="V15" i="1"/>
  <c r="BP46" i="1"/>
  <c r="BP15" i="1"/>
  <c r="BQ65" i="1"/>
  <c r="BQ64" i="1" s="1"/>
  <c r="BT14" i="1"/>
  <c r="BT13" i="1" s="1"/>
  <c r="BC26" i="1"/>
  <c r="BG26" i="1" s="1"/>
  <c r="BP26" i="1"/>
  <c r="V29" i="1"/>
  <c r="BN29" i="1" s="1"/>
  <c r="BO30" i="1"/>
  <c r="AM30" i="1"/>
  <c r="BV35" i="1"/>
  <c r="V41" i="1"/>
  <c r="BN41" i="1" s="1"/>
  <c r="BW46" i="1"/>
  <c r="CF46" i="1" s="1"/>
  <c r="V51" i="1"/>
  <c r="V52" i="1"/>
  <c r="BN52" i="1" s="1"/>
  <c r="Y53" i="1"/>
  <c r="BC53" i="1"/>
  <c r="BG53" i="1" s="1"/>
  <c r="AH64" i="1"/>
  <c r="AH14" i="1" s="1"/>
  <c r="AH13" i="1" s="1"/>
  <c r="BP108" i="1"/>
  <c r="BP107" i="1" s="1"/>
  <c r="BP106" i="1" s="1"/>
  <c r="V110" i="1"/>
  <c r="BN110" i="1" s="1"/>
  <c r="V112" i="1"/>
  <c r="BN112" i="1" s="1"/>
  <c r="V114" i="1"/>
  <c r="BN114" i="1" s="1"/>
  <c r="V116" i="1"/>
  <c r="BN116" i="1" s="1"/>
  <c r="V118" i="1"/>
  <c r="BN118" i="1" s="1"/>
  <c r="V120" i="1"/>
  <c r="BN120" i="1" s="1"/>
  <c r="V122" i="1"/>
  <c r="BN122" i="1" s="1"/>
  <c r="V124" i="1"/>
  <c r="BN124" i="1" s="1"/>
  <c r="V126" i="1"/>
  <c r="BN126" i="1" s="1"/>
  <c r="V128" i="1"/>
  <c r="BN128" i="1" s="1"/>
  <c r="V130" i="1"/>
  <c r="BN130" i="1" s="1"/>
  <c r="V133" i="1"/>
  <c r="BN133" i="1" s="1"/>
  <c r="V135" i="1"/>
  <c r="BN135" i="1" s="1"/>
  <c r="V137" i="1"/>
  <c r="BN137" i="1" s="1"/>
  <c r="V139" i="1"/>
  <c r="BN139" i="1" s="1"/>
  <c r="BQ143" i="1"/>
  <c r="V160" i="1"/>
  <c r="BN160" i="1" s="1"/>
  <c r="Y15" i="1"/>
  <c r="BC15" i="1"/>
  <c r="BF15" i="1"/>
  <c r="BW26" i="1"/>
  <c r="CF26" i="1" s="1"/>
  <c r="V28" i="1"/>
  <c r="BN28" i="1" s="1"/>
  <c r="BB30" i="1"/>
  <c r="BF30" i="1" s="1"/>
  <c r="BN30" i="1"/>
  <c r="BV30" i="1"/>
  <c r="BP35" i="1"/>
  <c r="AT36" i="1"/>
  <c r="BB36" i="1" s="1"/>
  <c r="BF36" i="1" s="1"/>
  <c r="V39" i="1"/>
  <c r="BN39" i="1" s="1"/>
  <c r="AX46" i="1"/>
  <c r="BJ46" i="1" s="1"/>
  <c r="BQ46" i="1"/>
  <c r="BP53" i="1"/>
  <c r="BB53" i="1"/>
  <c r="BF53" i="1" s="1"/>
  <c r="BO64" i="1"/>
  <c r="BW64" i="1"/>
  <c r="CF64" i="1" s="1"/>
  <c r="BV82" i="1"/>
  <c r="V132" i="1"/>
  <c r="BN132" i="1" s="1"/>
  <c r="BW141" i="1"/>
  <c r="CF141" i="1" s="1"/>
  <c r="BP165" i="1"/>
  <c r="BQ30" i="1"/>
  <c r="BC30" i="1"/>
  <c r="BG30" i="1" s="1"/>
  <c r="W35" i="1"/>
  <c r="AM35" i="1"/>
  <c r="BW35" i="1"/>
  <c r="CF35" i="1" s="1"/>
  <c r="BN72" i="1"/>
  <c r="BJ108" i="1"/>
  <c r="BJ315" i="1"/>
  <c r="V259" i="1"/>
  <c r="BN259" i="1" s="1"/>
  <c r="BJ261" i="1"/>
  <c r="BJ262" i="1"/>
  <c r="BJ263" i="1"/>
  <c r="BJ268" i="1"/>
  <c r="V285" i="1"/>
  <c r="BN285" i="1" s="1"/>
  <c r="V287" i="1"/>
  <c r="BN287" i="1" s="1"/>
  <c r="V296" i="1"/>
  <c r="BN296" i="1" s="1"/>
  <c r="V314" i="1"/>
  <c r="BN314" i="1" s="1"/>
  <c r="V318" i="1"/>
  <c r="BN318" i="1" s="1"/>
  <c r="BB335" i="1"/>
  <c r="BB334" i="1" s="1"/>
  <c r="V258" i="1"/>
  <c r="BN258" i="1" s="1"/>
  <c r="BJ267" i="1"/>
  <c r="V282" i="1"/>
  <c r="BN282" i="1" s="1"/>
  <c r="V289" i="1"/>
  <c r="BN289" i="1" s="1"/>
  <c r="BV245" i="1"/>
  <c r="BV244" i="1" s="1"/>
  <c r="BJ264" i="1"/>
  <c r="BU337" i="1"/>
  <c r="CF408" i="1"/>
  <c r="BJ434" i="1"/>
  <c r="BJ435" i="1"/>
  <c r="BJ436" i="1"/>
  <c r="BJ437" i="1"/>
  <c r="BJ438" i="1"/>
  <c r="AH452" i="1"/>
  <c r="AH384" i="1" s="1"/>
  <c r="V461" i="1"/>
  <c r="V458" i="1" s="1"/>
  <c r="V457" i="1" s="1"/>
  <c r="AL452" i="1"/>
  <c r="BB464" i="1"/>
  <c r="BB463" i="1" s="1"/>
  <c r="BB456" i="1" s="1"/>
  <c r="R452" i="1"/>
  <c r="R384" i="1" s="1"/>
  <c r="Z452" i="1"/>
  <c r="Z384" i="1" s="1"/>
  <c r="Z12" i="1" s="1"/>
  <c r="Z11" i="1" s="1"/>
  <c r="AP452" i="1"/>
  <c r="AP384" i="1" s="1"/>
  <c r="Y464" i="1"/>
  <c r="Y463" i="1" s="1"/>
  <c r="Y456" i="1" s="1"/>
  <c r="Y452" i="1" s="1"/>
  <c r="Q11" i="4"/>
  <c r="I9" i="4"/>
  <c r="L13" i="4"/>
  <c r="D13" i="4" s="1"/>
  <c r="C13" i="4" s="1"/>
  <c r="L15" i="4"/>
  <c r="D15" i="4" s="1"/>
  <c r="Q18" i="4"/>
  <c r="L19" i="4"/>
  <c r="D19" i="4" s="1"/>
  <c r="C19" i="4" s="1"/>
  <c r="BW334" i="1"/>
  <c r="CF334" i="1" s="1"/>
  <c r="BP335" i="1"/>
  <c r="BP334" i="1" s="1"/>
  <c r="BV390" i="1"/>
  <c r="BV389" i="1" s="1"/>
  <c r="BV387" i="1" s="1"/>
  <c r="BV385" i="1" s="1"/>
  <c r="L406" i="1"/>
  <c r="BT406" i="1"/>
  <c r="BT384" i="1" s="1"/>
  <c r="BV464" i="1"/>
  <c r="BV463" i="1" s="1"/>
  <c r="BV456" i="1" s="1"/>
  <c r="J406" i="1"/>
  <c r="BJ428" i="1"/>
  <c r="BJ429" i="1"/>
  <c r="BJ430" i="1"/>
  <c r="BJ431" i="1"/>
  <c r="BJ432" i="1"/>
  <c r="J452" i="1"/>
  <c r="BN477" i="1"/>
  <c r="BO16" i="1"/>
  <c r="BO15" i="1" s="1"/>
  <c r="BO53" i="1"/>
  <c r="CF149" i="1"/>
  <c r="BW147" i="1"/>
  <c r="BG16" i="1"/>
  <c r="BG15" i="1" s="1"/>
  <c r="BQ16" i="1"/>
  <c r="BQ15" i="1" s="1"/>
  <c r="BJ27" i="1"/>
  <c r="AX26" i="1"/>
  <c r="BJ26" i="1" s="1"/>
  <c r="BB64" i="1"/>
  <c r="BF64" i="1" s="1"/>
  <c r="BF65" i="1"/>
  <c r="BB48" i="1"/>
  <c r="AT46" i="1"/>
  <c r="BQ53" i="1"/>
  <c r="BP64" i="1"/>
  <c r="BN108" i="1"/>
  <c r="CF16" i="1"/>
  <c r="BW15" i="1"/>
  <c r="V30" i="1"/>
  <c r="CF31" i="1"/>
  <c r="BW30" i="1"/>
  <c r="CF30" i="1" s="1"/>
  <c r="BC37" i="1"/>
  <c r="AU35" i="1"/>
  <c r="BC47" i="1"/>
  <c r="AU46" i="1"/>
  <c r="CF145" i="1"/>
  <c r="BW144" i="1"/>
  <c r="CF144" i="1" s="1"/>
  <c r="X35" i="1"/>
  <c r="BJ36" i="1"/>
  <c r="W46" i="1"/>
  <c r="V53" i="1"/>
  <c r="W64" i="1"/>
  <c r="BC64" i="1"/>
  <c r="BG64" i="1" s="1"/>
  <c r="V65" i="1"/>
  <c r="CF65" i="1"/>
  <c r="BS144" i="1"/>
  <c r="BS106" i="1" s="1"/>
  <c r="CF174" i="1"/>
  <c r="BW166" i="1"/>
  <c r="CF166" i="1" s="1"/>
  <c r="BP105" i="1"/>
  <c r="BP104" i="1" s="1"/>
  <c r="BG109" i="1"/>
  <c r="BB148" i="1"/>
  <c r="BB147" i="1" s="1"/>
  <c r="BB146" i="1" s="1"/>
  <c r="BP148" i="1"/>
  <c r="BP147" i="1" s="1"/>
  <c r="BV149" i="1"/>
  <c r="BV147" i="1" s="1"/>
  <c r="BQ159" i="1"/>
  <c r="BQ158" i="1" s="1"/>
  <c r="Y46" i="1"/>
  <c r="AM46" i="1"/>
  <c r="X53" i="1"/>
  <c r="BW107" i="1"/>
  <c r="BJ143" i="1"/>
  <c r="BV145" i="1"/>
  <c r="BV144" i="1" s="1"/>
  <c r="BO149" i="1"/>
  <c r="CF242" i="1"/>
  <c r="BY242" i="1"/>
  <c r="BN148" i="1"/>
  <c r="BO159" i="1"/>
  <c r="BO158" i="1" s="1"/>
  <c r="CF161" i="1"/>
  <c r="BF167" i="1"/>
  <c r="BF166" i="1" s="1"/>
  <c r="BO174" i="1"/>
  <c r="BW244" i="1"/>
  <c r="BN246" i="1"/>
  <c r="V247" i="1"/>
  <c r="BN247" i="1" s="1"/>
  <c r="V248" i="1"/>
  <c r="BN248" i="1" s="1"/>
  <c r="V249" i="1"/>
  <c r="BN249" i="1" s="1"/>
  <c r="V250" i="1"/>
  <c r="BN250" i="1" s="1"/>
  <c r="V251" i="1"/>
  <c r="BN251" i="1" s="1"/>
  <c r="V252" i="1"/>
  <c r="BN252" i="1" s="1"/>
  <c r="V253" i="1"/>
  <c r="BN253" i="1" s="1"/>
  <c r="V254" i="1"/>
  <c r="BN254" i="1" s="1"/>
  <c r="BF255" i="1"/>
  <c r="BV242" i="1"/>
  <c r="BV166" i="1" s="1"/>
  <c r="BN267" i="1"/>
  <c r="BO242" i="1"/>
  <c r="BP246" i="1"/>
  <c r="BP245" i="1" s="1"/>
  <c r="BP244" i="1" s="1"/>
  <c r="BP243" i="1" s="1"/>
  <c r="BJ246" i="1"/>
  <c r="BJ300" i="1"/>
  <c r="BG269" i="1"/>
  <c r="BJ305" i="1"/>
  <c r="BJ306" i="1"/>
  <c r="BJ307" i="1"/>
  <c r="BJ308" i="1"/>
  <c r="BJ309" i="1"/>
  <c r="BJ310" i="1"/>
  <c r="BW266" i="1"/>
  <c r="BJ299" i="1"/>
  <c r="BJ322" i="1"/>
  <c r="BJ321" i="1" s="1"/>
  <c r="BG329" i="1"/>
  <c r="AU335" i="1"/>
  <c r="AU334" i="1" s="1"/>
  <c r="BV340" i="1"/>
  <c r="BG341" i="1"/>
  <c r="BO341" i="1"/>
  <c r="BV344" i="1"/>
  <c r="BO345" i="1"/>
  <c r="BV348" i="1"/>
  <c r="BO349" i="1"/>
  <c r="BO335" i="1"/>
  <c r="BO334" i="1" s="1"/>
  <c r="BV339" i="1"/>
  <c r="BO340" i="1"/>
  <c r="BV343" i="1"/>
  <c r="BO344" i="1"/>
  <c r="BV347" i="1"/>
  <c r="BO348" i="1"/>
  <c r="BO339" i="1"/>
  <c r="BW339" i="1"/>
  <c r="BO343" i="1"/>
  <c r="BO347" i="1"/>
  <c r="BW321" i="1"/>
  <c r="CF321" i="1" s="1"/>
  <c r="BO342" i="1"/>
  <c r="BO346" i="1"/>
  <c r="BO350" i="1"/>
  <c r="BG391" i="1"/>
  <c r="CF392" i="1"/>
  <c r="BW394" i="1"/>
  <c r="CF394" i="1" s="1"/>
  <c r="BU406" i="1"/>
  <c r="BG396" i="1"/>
  <c r="BJ405" i="1"/>
  <c r="BJ389" i="1" s="1"/>
  <c r="BJ387" i="1" s="1"/>
  <c r="BG422" i="1"/>
  <c r="BG421" i="1" s="1"/>
  <c r="BG420" i="1" s="1"/>
  <c r="BN423" i="1"/>
  <c r="CF407" i="1"/>
  <c r="CF421" i="1"/>
  <c r="CF422" i="1"/>
  <c r="BJ423" i="1"/>
  <c r="BJ421" i="1" s="1"/>
  <c r="BJ420" i="1" s="1"/>
  <c r="BP423" i="1"/>
  <c r="V425" i="1"/>
  <c r="BN425" i="1" s="1"/>
  <c r="V428" i="1"/>
  <c r="V427" i="1" s="1"/>
  <c r="V426" i="1" s="1"/>
  <c r="M452" i="1"/>
  <c r="U452" i="1"/>
  <c r="U384" i="1" s="1"/>
  <c r="U12" i="1" s="1"/>
  <c r="U11" i="1" s="1"/>
  <c r="W422" i="1"/>
  <c r="W421" i="1" s="1"/>
  <c r="W420" i="1" s="1"/>
  <c r="W419" i="1" s="1"/>
  <c r="BG433" i="1"/>
  <c r="CF453" i="1"/>
  <c r="BJ443" i="1"/>
  <c r="BJ444" i="1"/>
  <c r="BJ445" i="1"/>
  <c r="BJ446" i="1"/>
  <c r="BJ447" i="1"/>
  <c r="BJ448" i="1"/>
  <c r="BJ449" i="1"/>
  <c r="BN474" i="1"/>
  <c r="BP474" i="1"/>
  <c r="BW474" i="1"/>
  <c r="CF474" i="1" s="1"/>
  <c r="AI10" i="5"/>
  <c r="AI9" i="5" s="1"/>
  <c r="AG18" i="5"/>
  <c r="AG10" i="5" s="1"/>
  <c r="AG9" i="5" s="1"/>
  <c r="AM452" i="1"/>
  <c r="BQ474" i="1"/>
  <c r="AK18" i="5"/>
  <c r="AK10" i="5" s="1"/>
  <c r="AK9" i="5" s="1"/>
  <c r="AH18" i="5"/>
  <c r="AH10" i="5" s="1"/>
  <c r="AH9" i="5" s="1"/>
  <c r="BC460" i="1"/>
  <c r="BG460" i="1" s="1"/>
  <c r="BG465" i="1"/>
  <c r="BO465" i="1"/>
  <c r="BG469" i="1"/>
  <c r="BG468" i="1" s="1"/>
  <c r="BO469" i="1"/>
  <c r="Y16" i="5"/>
  <c r="Y10" i="5" s="1"/>
  <c r="Y9" i="5" s="1"/>
  <c r="AY464" i="1"/>
  <c r="AY463" i="1" s="1"/>
  <c r="AY456" i="1" s="1"/>
  <c r="V469" i="1"/>
  <c r="V468" i="1" s="1"/>
  <c r="CF477" i="1"/>
  <c r="L12" i="4"/>
  <c r="D12" i="4" s="1"/>
  <c r="BQ469" i="1"/>
  <c r="BO478" i="1"/>
  <c r="BO474" i="1" s="1"/>
  <c r="CH334" i="1" l="1"/>
  <c r="AL419" i="1"/>
  <c r="AL406" i="1" s="1"/>
  <c r="AL146" i="1"/>
  <c r="S12" i="1"/>
  <c r="S11" i="1" s="1"/>
  <c r="W458" i="1"/>
  <c r="W457" i="1" s="1"/>
  <c r="X421" i="1"/>
  <c r="X420" i="1" s="1"/>
  <c r="X419" i="1" s="1"/>
  <c r="X406" i="1" s="1"/>
  <c r="X265" i="1"/>
  <c r="X243" i="1" s="1"/>
  <c r="BK243" i="1"/>
  <c r="BJ146" i="1"/>
  <c r="BJ107" i="1"/>
  <c r="BF419" i="1"/>
  <c r="AM243" i="1"/>
  <c r="BJ245" i="1"/>
  <c r="BJ244" i="1" s="1"/>
  <c r="BO390" i="1"/>
  <c r="BO389" i="1" s="1"/>
  <c r="BO387" i="1" s="1"/>
  <c r="Y419" i="1"/>
  <c r="Y406" i="1" s="1"/>
  <c r="AL384" i="1"/>
  <c r="V389" i="1"/>
  <c r="V387" i="1" s="1"/>
  <c r="BN107" i="1"/>
  <c r="AM384" i="1"/>
  <c r="BB265" i="1"/>
  <c r="BB243" i="1" s="1"/>
  <c r="Y106" i="1"/>
  <c r="BN266" i="1"/>
  <c r="AU14" i="1"/>
  <c r="AU13" i="1" s="1"/>
  <c r="BW464" i="1"/>
  <c r="BW463" i="1" s="1"/>
  <c r="BF265" i="1"/>
  <c r="BS13" i="1"/>
  <c r="BS12" i="1" s="1"/>
  <c r="BS11" i="1" s="1"/>
  <c r="BN245" i="1"/>
  <c r="BN244" i="1" s="1"/>
  <c r="BN335" i="1"/>
  <c r="BN334" i="1" s="1"/>
  <c r="V334" i="1"/>
  <c r="R12" i="1"/>
  <c r="R11" i="1" s="1"/>
  <c r="T12" i="1"/>
  <c r="T11" i="1" s="1"/>
  <c r="BW457" i="1"/>
  <c r="CF457" i="1" s="1"/>
  <c r="CF458" i="1"/>
  <c r="BQ406" i="1"/>
  <c r="BN389" i="1"/>
  <c r="BN387" i="1" s="1"/>
  <c r="BN421" i="1"/>
  <c r="BN420" i="1" s="1"/>
  <c r="V266" i="1"/>
  <c r="Y243" i="1"/>
  <c r="V107" i="1"/>
  <c r="BP421" i="1"/>
  <c r="BP420" i="1" s="1"/>
  <c r="BP419" i="1" s="1"/>
  <c r="BP406" i="1" s="1"/>
  <c r="BG394" i="1"/>
  <c r="BG390" i="1" s="1"/>
  <c r="BG389" i="1" s="1"/>
  <c r="BG387" i="1" s="1"/>
  <c r="BG385" i="1" s="1"/>
  <c r="BF390" i="1"/>
  <c r="BF389" i="1" s="1"/>
  <c r="BF387" i="1" s="1"/>
  <c r="BF385" i="1" s="1"/>
  <c r="V245" i="1"/>
  <c r="V244" i="1" s="1"/>
  <c r="V166" i="1"/>
  <c r="V147" i="1"/>
  <c r="BJ141" i="1"/>
  <c r="BJ106" i="1" s="1"/>
  <c r="AM106" i="1"/>
  <c r="BJ427" i="1"/>
  <c r="BJ426" i="1" s="1"/>
  <c r="BJ419" i="1" s="1"/>
  <c r="BJ406" i="1" s="1"/>
  <c r="BJ266" i="1"/>
  <c r="BJ265" i="1" s="1"/>
  <c r="BJ243" i="1" s="1"/>
  <c r="AH12" i="1"/>
  <c r="AH11" i="1" s="1"/>
  <c r="BG107" i="1"/>
  <c r="BG106" i="1" s="1"/>
  <c r="AP12" i="1"/>
  <c r="AP11" i="1" s="1"/>
  <c r="BC406" i="1"/>
  <c r="BG321" i="1"/>
  <c r="BK146" i="1"/>
  <c r="BB406" i="1"/>
  <c r="BQ243" i="1"/>
  <c r="W147" i="1"/>
  <c r="W146" i="1" s="1"/>
  <c r="X107" i="1"/>
  <c r="X106" i="1" s="1"/>
  <c r="W265" i="1"/>
  <c r="W243" i="1" s="1"/>
  <c r="BN166" i="1"/>
  <c r="W106" i="1"/>
  <c r="BO338" i="1"/>
  <c r="BO337" i="1" s="1"/>
  <c r="BO14" i="1"/>
  <c r="BN142" i="1"/>
  <c r="BN141" i="1" s="1"/>
  <c r="V141" i="1"/>
  <c r="Y146" i="1"/>
  <c r="AL106" i="1"/>
  <c r="AJ12" i="1"/>
  <c r="AJ11" i="1" s="1"/>
  <c r="BC458" i="1"/>
  <c r="BC457" i="1" s="1"/>
  <c r="BC243" i="1"/>
  <c r="AM146" i="1"/>
  <c r="BF406" i="1"/>
  <c r="BG338" i="1"/>
  <c r="BG337" i="1" s="1"/>
  <c r="BO147" i="1"/>
  <c r="BO146" i="1" s="1"/>
  <c r="BQ141" i="1"/>
  <c r="BQ106" i="1" s="1"/>
  <c r="BP390" i="1"/>
  <c r="BP389" i="1" s="1"/>
  <c r="BP387" i="1" s="1"/>
  <c r="BN322" i="1"/>
  <c r="BN321" i="1" s="1"/>
  <c r="V321" i="1"/>
  <c r="BO265" i="1"/>
  <c r="BO243" i="1" s="1"/>
  <c r="BC146" i="1"/>
  <c r="BO106" i="1"/>
  <c r="BA386" i="1"/>
  <c r="BB385" i="1"/>
  <c r="BG266" i="1"/>
  <c r="BQ146" i="1"/>
  <c r="AB13" i="1"/>
  <c r="AB12" i="1" s="1"/>
  <c r="AB11" i="1" s="1"/>
  <c r="BG458" i="1"/>
  <c r="BG457" i="1" s="1"/>
  <c r="X146" i="1"/>
  <c r="BG427" i="1"/>
  <c r="BG426" i="1" s="1"/>
  <c r="BG419" i="1" s="1"/>
  <c r="BG406" i="1" s="1"/>
  <c r="V420" i="1"/>
  <c r="V419" i="1" s="1"/>
  <c r="V406" i="1" s="1"/>
  <c r="BF245" i="1"/>
  <c r="BF244" i="1" s="1"/>
  <c r="BF243" i="1" s="1"/>
  <c r="BO166" i="1"/>
  <c r="W406" i="1"/>
  <c r="AX243" i="1"/>
  <c r="BG146" i="1"/>
  <c r="BK106" i="1"/>
  <c r="AL14" i="1"/>
  <c r="AL13" i="1" s="1"/>
  <c r="AL12" i="1" s="1"/>
  <c r="AL11" i="1" s="1"/>
  <c r="BP14" i="1"/>
  <c r="BQ14" i="1"/>
  <c r="AM14" i="1"/>
  <c r="BJ14" i="1"/>
  <c r="AX14" i="1"/>
  <c r="AX13" i="1" s="1"/>
  <c r="Y14" i="1"/>
  <c r="X14" i="1"/>
  <c r="W14" i="1"/>
  <c r="BO468" i="1"/>
  <c r="BQ468" i="1"/>
  <c r="BQ464" i="1" s="1"/>
  <c r="BQ463" i="1" s="1"/>
  <c r="BQ456" i="1" s="1"/>
  <c r="BQ452" i="1" s="1"/>
  <c r="W468" i="1"/>
  <c r="BG464" i="1"/>
  <c r="BG463" i="1" s="1"/>
  <c r="BG456" i="1" s="1"/>
  <c r="BC464" i="1"/>
  <c r="BC463" i="1" s="1"/>
  <c r="BJ464" i="1"/>
  <c r="BJ463" i="1" s="1"/>
  <c r="BJ456" i="1" s="1"/>
  <c r="AX464" i="1"/>
  <c r="AX463" i="1" s="1"/>
  <c r="AX456" i="1" s="1"/>
  <c r="BP158" i="1"/>
  <c r="BP146" i="1" s="1"/>
  <c r="BN159" i="1"/>
  <c r="BN158" i="1" s="1"/>
  <c r="V158" i="1"/>
  <c r="L384" i="1"/>
  <c r="BU13" i="1"/>
  <c r="BV106" i="1"/>
  <c r="BV406" i="1"/>
  <c r="AT452" i="1"/>
  <c r="AT384" i="1" s="1"/>
  <c r="AU452" i="1"/>
  <c r="AU384" i="1" s="1"/>
  <c r="AU12" i="1" s="1"/>
  <c r="AU11" i="1" s="1"/>
  <c r="BP452" i="1"/>
  <c r="AT35" i="1"/>
  <c r="AT14" i="1" s="1"/>
  <c r="AT13" i="1" s="1"/>
  <c r="J384" i="1"/>
  <c r="M384" i="1"/>
  <c r="BU384" i="1"/>
  <c r="L13" i="1"/>
  <c r="L18" i="6"/>
  <c r="L16" i="6" s="1"/>
  <c r="C8" i="6"/>
  <c r="I8" i="6"/>
  <c r="L8" i="6" s="1"/>
  <c r="L9" i="6"/>
  <c r="M13" i="1"/>
  <c r="K13" i="1"/>
  <c r="K12" i="1" s="1"/>
  <c r="K11" i="1" s="1"/>
  <c r="J13" i="1"/>
  <c r="CE13" i="1"/>
  <c r="BV146" i="1"/>
  <c r="BB35" i="1"/>
  <c r="BF35" i="1" s="1"/>
  <c r="Q9" i="4"/>
  <c r="D9" i="4"/>
  <c r="V35" i="1"/>
  <c r="BN35" i="1"/>
  <c r="BN26" i="1"/>
  <c r="C16" i="4"/>
  <c r="BV265" i="1"/>
  <c r="BV243" i="1" s="1"/>
  <c r="BV14" i="1"/>
  <c r="C11" i="4"/>
  <c r="BW390" i="1"/>
  <c r="BW389" i="1" s="1"/>
  <c r="CF427" i="1"/>
  <c r="CF426" i="1"/>
  <c r="X452" i="1"/>
  <c r="C15" i="4"/>
  <c r="CF464" i="1"/>
  <c r="BV338" i="1"/>
  <c r="BV337" i="1" s="1"/>
  <c r="C18" i="4"/>
  <c r="BF464" i="1"/>
  <c r="BF463" i="1" s="1"/>
  <c r="BF456" i="1" s="1"/>
  <c r="BT12" i="1"/>
  <c r="BT11" i="1" s="1"/>
  <c r="BN461" i="1"/>
  <c r="BN458" i="1" s="1"/>
  <c r="BN457" i="1" s="1"/>
  <c r="BF335" i="1"/>
  <c r="BF334" i="1" s="1"/>
  <c r="V46" i="1"/>
  <c r="BN51" i="1"/>
  <c r="BN46" i="1" s="1"/>
  <c r="C12" i="4"/>
  <c r="BN149" i="1"/>
  <c r="BN147" i="1" s="1"/>
  <c r="BN146" i="1" s="1"/>
  <c r="V64" i="1"/>
  <c r="BN65" i="1"/>
  <c r="BN64" i="1" s="1"/>
  <c r="BO422" i="1"/>
  <c r="BO421" i="1" s="1"/>
  <c r="BO420" i="1" s="1"/>
  <c r="BO419" i="1" s="1"/>
  <c r="BO406" i="1" s="1"/>
  <c r="BG47" i="1"/>
  <c r="BC46" i="1"/>
  <c r="BG46" i="1" s="1"/>
  <c r="BN428" i="1"/>
  <c r="BN427" i="1" s="1"/>
  <c r="BN426" i="1" s="1"/>
  <c r="CF107" i="1"/>
  <c r="BW106" i="1"/>
  <c r="CF106" i="1" s="1"/>
  <c r="BC35" i="1"/>
  <c r="BC14" i="1" s="1"/>
  <c r="BG37" i="1"/>
  <c r="CF15" i="1"/>
  <c r="BW14" i="1"/>
  <c r="CF147" i="1"/>
  <c r="BW146" i="1"/>
  <c r="CF146" i="1" s="1"/>
  <c r="CF266" i="1"/>
  <c r="BW265" i="1"/>
  <c r="CF265" i="1" s="1"/>
  <c r="BB46" i="1"/>
  <c r="BF48" i="1"/>
  <c r="CF244" i="1"/>
  <c r="V26" i="1"/>
  <c r="BN469" i="1"/>
  <c r="V464" i="1"/>
  <c r="V463" i="1" s="1"/>
  <c r="V456" i="1" s="1"/>
  <c r="CF339" i="1"/>
  <c r="BW338" i="1"/>
  <c r="BC335" i="1"/>
  <c r="BC334" i="1" s="1"/>
  <c r="BK464" i="1"/>
  <c r="BK463" i="1" s="1"/>
  <c r="BK456" i="1" s="1"/>
  <c r="CF420" i="1"/>
  <c r="BF148" i="1"/>
  <c r="BF147" i="1" s="1"/>
  <c r="BF146" i="1" s="1"/>
  <c r="BK13" i="1" l="1"/>
  <c r="BC456" i="1"/>
  <c r="BW456" i="1"/>
  <c r="AM13" i="1"/>
  <c r="AM12" i="1" s="1"/>
  <c r="AM11" i="1" s="1"/>
  <c r="BN106" i="1"/>
  <c r="BC13" i="1"/>
  <c r="BG265" i="1"/>
  <c r="BG243" i="1" s="1"/>
  <c r="BN265" i="1"/>
  <c r="BN243" i="1" s="1"/>
  <c r="Y13" i="1"/>
  <c r="BQ13" i="1"/>
  <c r="AT12" i="1"/>
  <c r="AT11" i="1" s="1"/>
  <c r="V14" i="1"/>
  <c r="BU12" i="1"/>
  <c r="BU11" i="1" s="1"/>
  <c r="BN14" i="1"/>
  <c r="BO13" i="1"/>
  <c r="V265" i="1"/>
  <c r="V243" i="1" s="1"/>
  <c r="BP13" i="1"/>
  <c r="BA385" i="1"/>
  <c r="BA384" i="1" s="1"/>
  <c r="BA12" i="1" s="1"/>
  <c r="BA11" i="1" s="1"/>
  <c r="Y386" i="1"/>
  <c r="AZ386" i="1"/>
  <c r="W13" i="1"/>
  <c r="BJ13" i="1"/>
  <c r="V106" i="1"/>
  <c r="BN419" i="1"/>
  <c r="BN406" i="1" s="1"/>
  <c r="M12" i="1"/>
  <c r="M11" i="1" s="1"/>
  <c r="X13" i="1"/>
  <c r="V146" i="1"/>
  <c r="BB14" i="1"/>
  <c r="BB13" i="1" s="1"/>
  <c r="BN468" i="1"/>
  <c r="BN464" i="1" s="1"/>
  <c r="BN463" i="1" s="1"/>
  <c r="BN456" i="1" s="1"/>
  <c r="BN452" i="1" s="1"/>
  <c r="BO464" i="1"/>
  <c r="BO463" i="1" s="1"/>
  <c r="BO456" i="1" s="1"/>
  <c r="BO452" i="1" s="1"/>
  <c r="W464" i="1"/>
  <c r="W463" i="1" s="1"/>
  <c r="W456" i="1" s="1"/>
  <c r="W452" i="1" s="1"/>
  <c r="L12" i="1"/>
  <c r="L11" i="1" s="1"/>
  <c r="CF390" i="1"/>
  <c r="BV13" i="1"/>
  <c r="CF419" i="1"/>
  <c r="J12" i="1"/>
  <c r="J11" i="1" s="1"/>
  <c r="BJ452" i="1"/>
  <c r="V452" i="1"/>
  <c r="C9" i="4"/>
  <c r="BW243" i="1"/>
  <c r="CF243" i="1" s="1"/>
  <c r="CF463" i="1"/>
  <c r="CF338" i="1"/>
  <c r="BW337" i="1"/>
  <c r="CF337" i="1" s="1"/>
  <c r="BF46" i="1"/>
  <c r="BF14" i="1" s="1"/>
  <c r="BF13" i="1" s="1"/>
  <c r="CF14" i="1"/>
  <c r="CF389" i="1"/>
  <c r="BW387" i="1"/>
  <c r="BW385" i="1" s="1"/>
  <c r="BG335" i="1"/>
  <c r="BG334" i="1" s="1"/>
  <c r="BG35" i="1"/>
  <c r="BG14" i="1" s="1"/>
  <c r="BG13" i="1" s="1"/>
  <c r="BN13" i="1" l="1"/>
  <c r="V13" i="1"/>
  <c r="AZ385" i="1"/>
  <c r="AZ384" i="1" s="1"/>
  <c r="AZ12" i="1" s="1"/>
  <c r="AZ11" i="1" s="1"/>
  <c r="X386" i="1"/>
  <c r="AY386" i="1"/>
  <c r="Y385" i="1"/>
  <c r="Y384" i="1" s="1"/>
  <c r="Y12" i="1" s="1"/>
  <c r="Y11" i="1" s="1"/>
  <c r="BQ386" i="1"/>
  <c r="BQ385" i="1" s="1"/>
  <c r="BQ384" i="1" s="1"/>
  <c r="BQ12" i="1" s="1"/>
  <c r="BQ11" i="1" s="1"/>
  <c r="BW406" i="1"/>
  <c r="CF406" i="1" s="1"/>
  <c r="CF385" i="1"/>
  <c r="BW13" i="1"/>
  <c r="CH13" i="1" s="1"/>
  <c r="AX452" i="1"/>
  <c r="BV452" i="1"/>
  <c r="CF387" i="1"/>
  <c r="CF13" i="1" l="1"/>
  <c r="AY385" i="1"/>
  <c r="AX386" i="1"/>
  <c r="BK386" i="1"/>
  <c r="BK385" i="1" s="1"/>
  <c r="W386" i="1"/>
  <c r="X385" i="1"/>
  <c r="X384" i="1" s="1"/>
  <c r="X12" i="1" s="1"/>
  <c r="X11" i="1" s="1"/>
  <c r="BP386" i="1"/>
  <c r="BP385" i="1" s="1"/>
  <c r="BP384" i="1" s="1"/>
  <c r="BP12" i="1" s="1"/>
  <c r="BP11" i="1" s="1"/>
  <c r="BV384" i="1"/>
  <c r="CF456" i="1"/>
  <c r="BW452" i="1"/>
  <c r="P4" i="1"/>
  <c r="CA5" i="1" s="1"/>
  <c r="BZ5" i="1"/>
  <c r="BF452" i="1"/>
  <c r="BF384" i="1" s="1"/>
  <c r="BF12" i="1" s="1"/>
  <c r="BF11" i="1" s="1"/>
  <c r="BB452" i="1"/>
  <c r="BB384" i="1" s="1"/>
  <c r="BB12" i="1" s="1"/>
  <c r="BB11" i="1" s="1"/>
  <c r="BK452" i="1"/>
  <c r="AY452" i="1"/>
  <c r="BG452" i="1"/>
  <c r="BG384" i="1" s="1"/>
  <c r="BG12" i="1" s="1"/>
  <c r="BG11" i="1" s="1"/>
  <c r="BC452" i="1"/>
  <c r="BC384" i="1" s="1"/>
  <c r="BC12" i="1" s="1"/>
  <c r="BC11" i="1" s="1"/>
  <c r="BV12" i="1" l="1"/>
  <c r="W385" i="1"/>
  <c r="W384" i="1" s="1"/>
  <c r="W12" i="1" s="1"/>
  <c r="W11" i="1" s="1"/>
  <c r="BO386" i="1"/>
  <c r="BO385" i="1" s="1"/>
  <c r="BO384" i="1" s="1"/>
  <c r="BO12" i="1" s="1"/>
  <c r="BO11" i="1" s="1"/>
  <c r="BK384" i="1"/>
  <c r="BK12" i="1" s="1"/>
  <c r="BK11" i="1" s="1"/>
  <c r="AX385" i="1"/>
  <c r="AX384" i="1" s="1"/>
  <c r="AX12" i="1" s="1"/>
  <c r="AX11" i="1" s="1"/>
  <c r="V386" i="1"/>
  <c r="BJ386" i="1"/>
  <c r="BJ385" i="1" s="1"/>
  <c r="BJ384" i="1" s="1"/>
  <c r="BJ12" i="1" s="1"/>
  <c r="BJ11" i="1" s="1"/>
  <c r="AY384" i="1"/>
  <c r="AY12" i="1" s="1"/>
  <c r="AY11" i="1" s="1"/>
  <c r="CF452" i="1"/>
  <c r="BW384" i="1"/>
  <c r="CF384" i="1" s="1"/>
  <c r="BV11" i="1" l="1"/>
  <c r="CH384" i="1"/>
  <c r="V385" i="1"/>
  <c r="V384" i="1" s="1"/>
  <c r="V12" i="1" s="1"/>
  <c r="V11" i="1" s="1"/>
  <c r="BN386" i="1"/>
  <c r="BN385" i="1" s="1"/>
  <c r="BN384" i="1" s="1"/>
  <c r="BN12" i="1" s="1"/>
  <c r="BN11" i="1" s="1"/>
  <c r="BW12" i="1"/>
  <c r="CH12" i="1" s="1"/>
  <c r="BW11" i="1" l="1"/>
  <c r="CH11" i="1" s="1"/>
</calcChain>
</file>

<file path=xl/sharedStrings.xml><?xml version="1.0" encoding="utf-8"?>
<sst xmlns="http://schemas.openxmlformats.org/spreadsheetml/2006/main" count="3263" uniqueCount="850">
  <si>
    <t>Nguồn thu xổ số kiến thiết</t>
  </si>
  <si>
    <t>Nguồn Thu tiền sử dụng đất</t>
  </si>
  <si>
    <t>Nguồn cân đối theo tiêu chí định mức</t>
  </si>
  <si>
    <t>Trong đó</t>
  </si>
  <si>
    <t>DỰ PHÒNG CHƯA PHÂN BỔ</t>
  </si>
  <si>
    <t>B</t>
  </si>
  <si>
    <t>UBND huyện Sa Thầy</t>
  </si>
  <si>
    <t>1159-29/9/09</t>
  </si>
  <si>
    <t>Ia H'Drai</t>
  </si>
  <si>
    <t>Đường từ Sê San 3 đi QL 14C huyện Sa Thầy</t>
  </si>
  <si>
    <t>-</t>
  </si>
  <si>
    <t>Kon Plong</t>
  </si>
  <si>
    <t>UBND huyện Kon Plong</t>
  </si>
  <si>
    <t>Hỗ trợ có mục tiêu cho ngân sách huyện Kon Plong để đầu tư hệ thống cấp nước khu quy hoạch rau hoa xứ lạnh</t>
  </si>
  <si>
    <t>842-02/8/2016</t>
  </si>
  <si>
    <t>2017-</t>
  </si>
  <si>
    <t>UBND huyện Ia H'Drai</t>
  </si>
  <si>
    <t>Hỗ trợ có mục tiêu cho ngân sách huyện Ia H'Drai để đầu tư 3 công trình Trụ sở HĐND-UBND 3 xã Ia Dal, Ia Dom và Ia Tơi</t>
  </si>
  <si>
    <t>Nguồn thu tiền quyền sử dụng rừng</t>
  </si>
  <si>
    <t>522-13/6/2017</t>
  </si>
  <si>
    <t>2017-2018</t>
  </si>
  <si>
    <t>Công ty TNHH MTV Lâm nghiệp Ia HD'Rai</t>
  </si>
  <si>
    <t>Trạm bảo vệ rừng, nhà ở tập thể người lao động làm công tác bảo vệ rừng Công ty TNHH MTV lâm nghiệp Ia H’Drai</t>
  </si>
  <si>
    <t>Ngọc Hồi</t>
  </si>
  <si>
    <t>UBND huyện Ngọc Hồi</t>
  </si>
  <si>
    <t>Huyện Ngọc Hồi</t>
  </si>
  <si>
    <t>UBND huyện Kon Rẫy</t>
  </si>
  <si>
    <t>Huyện Kon Rẫy</t>
  </si>
  <si>
    <t>Sa Thầy</t>
  </si>
  <si>
    <t>Huyện Sa Thầy</t>
  </si>
  <si>
    <t>Kon Tum</t>
  </si>
  <si>
    <t>UBND thành phố Kon Tum</t>
  </si>
  <si>
    <t>V</t>
  </si>
  <si>
    <t>Các dự  án hoàn thành sau năm 2020</t>
  </si>
  <si>
    <t>(2)</t>
  </si>
  <si>
    <t>Kon Rẫy</t>
  </si>
  <si>
    <t>Đăk Glei</t>
  </si>
  <si>
    <t>UBND huyện Đăk Glei</t>
  </si>
  <si>
    <t>Huyện Đăk Glei</t>
  </si>
  <si>
    <t>Đăk Hà</t>
  </si>
  <si>
    <t>UBND huyện Đăk Hà</t>
  </si>
  <si>
    <t>Huyện Đăk Hà</t>
  </si>
  <si>
    <t>Các huyện</t>
  </si>
  <si>
    <t>Phân cấp cho các huyên để đầu tư nhà văn hóa, thể thao huyện</t>
  </si>
  <si>
    <t>980-28/9/2017</t>
  </si>
  <si>
    <t>2018-</t>
  </si>
  <si>
    <t>Đài Phát thanh và truyền hình tỉnh</t>
  </si>
  <si>
    <t>Hiện đại hóa trang thiết bị Trung tâm sản xuất chương trình phát thanh, truyền hình và hệ thống tổng khống chế</t>
  </si>
  <si>
    <t>Sở Văn hóa, thể thao và du lịch</t>
  </si>
  <si>
    <t>Trưng bày bảo tàng ngoài trời</t>
  </si>
  <si>
    <t>1038-29/10/15</t>
  </si>
  <si>
    <t>2016-</t>
  </si>
  <si>
    <t>Đài Truyền thanh huyện Ia H'Drai</t>
  </si>
  <si>
    <t>Các dự án dự kiến hoàn thành trong giai đoạn 2016 - 2020</t>
  </si>
  <si>
    <t>(1)</t>
  </si>
  <si>
    <t>Dự án khởi công mới trong giai đoạn 2016 - 2020</t>
  </si>
  <si>
    <t>b)</t>
  </si>
  <si>
    <t>2010-</t>
  </si>
  <si>
    <t>Sở Văn hóa, Thể thao và Du lịch</t>
  </si>
  <si>
    <t>Sân vận động tỉnh (giai đoạn 2, hạng mục mái che khán đài A)</t>
  </si>
  <si>
    <t>Hoàn thành</t>
  </si>
  <si>
    <t>1002-06/10/14</t>
  </si>
  <si>
    <t>2011-</t>
  </si>
  <si>
    <t>Đài PTTH tỉnh</t>
  </si>
  <si>
    <t>Nhà làm việc và Trung tâm sản xuất chương trình thuộc Đài Phát thanh truyền hình tỉnh Kon Tum</t>
  </si>
  <si>
    <t>982-25/11/13</t>
  </si>
  <si>
    <t>2015 - 2016</t>
  </si>
  <si>
    <t>Kho lưu trử hiện vật Bảo tàng tổng hợp tỉnh</t>
  </si>
  <si>
    <t>Các dự án chuyển tiếp từ giai đoạn 2011 - 2015 sang giai đoạn 2016 - 2020</t>
  </si>
  <si>
    <t>a)</t>
  </si>
  <si>
    <t>THỰC HIỆN DỰ ÁN</t>
  </si>
  <si>
    <t>*</t>
  </si>
  <si>
    <t>CHUẨN BỊ ĐẦU TƯ</t>
  </si>
  <si>
    <t>Lĩnh vực công công và phúc lợi xã hội</t>
  </si>
  <si>
    <t>IV.3</t>
  </si>
  <si>
    <t>Các dự án hoàn thành sau năm 2020</t>
  </si>
  <si>
    <t>Sở Y tế</t>
  </si>
  <si>
    <t>Phân trạm Y tế thôn 9, xã Ia Tơi, huyện Ia H’Drai</t>
  </si>
  <si>
    <t>Cải tạo, mở rộng cơ sở hạ tầng và bổ sung thiết bị y tế cho Trạm Y tế xã Sa Bình, huyện Sa Thầy</t>
  </si>
  <si>
    <t>Cải tạo, mở rộng cơ sở hạ tầng và bổ sung thiết bị y tế cho Trạm Y tế xã Mường Hoong, huyện Đăk Glei</t>
  </si>
  <si>
    <t>Cải tạo, mở rộng cơ sở hạ tầng và đầu tư bổ sung thiết bị y tế cho Trạm Y tế xã Măng Bút, huyện Kon Plông</t>
  </si>
  <si>
    <t>Tu Mơ Rông</t>
  </si>
  <si>
    <t>Cải tạo, mở rộng cơ sở hạ tầng và bổ sung thiết bị y tế cho Trạm Y tế xã Đăk Hà, huyện Tu Mơ Rông</t>
  </si>
  <si>
    <t>Cải tạo, mở rộng cơ sở hạ tầng và bổ sung thiết bị y tế cho Trạm Y tế thị trấn Đăk Rve, huyện Kon Rẫy</t>
  </si>
  <si>
    <t>Cải tạo, mở rộng cơ sở hạ tầng và bổ sung thiết bị y tế cho Trạm Y tế xã Đăk Cấm, thành phố Kon Tum</t>
  </si>
  <si>
    <t>Cải tạo, mở rộng cơ sở hạ tầng và bổ sung thiết bị y tế cho Trạm Y tế thị trấn Plei Kần, huyện Ngọc Hồi</t>
  </si>
  <si>
    <t>Cải tạo, mở rộng cơ sở hạ tầng và bổ sung thiết bị y tế cho Trạm Y tế xã Ngọc Réo, huyện Đăk Hà</t>
  </si>
  <si>
    <t>Cải tạo, mở rộng cơ sở hạ tầng và đầu tư bổ sung thiết bị y tế cho Trạm Y tế xã Ya Xiêr, huyện Sa Thầy</t>
  </si>
  <si>
    <t>Cải tạo, mở rộng cơ sở hạ tầng và bổ sung trang thiết bị y tế cho Trạm Y tế xã Chư Hreng, thành phố Kon Tum</t>
  </si>
  <si>
    <t>Bệnh viện đa khoa tỉnh</t>
  </si>
  <si>
    <t>Nâng cấp Bệnh viện đa khoa tỉnh lên 750 giường bệnh (giai đoạn I)</t>
  </si>
  <si>
    <t>Trạm Y tế xã Đăk Na, huyện Tu Mơ Rông</t>
  </si>
  <si>
    <t>854-19/10/2015</t>
  </si>
  <si>
    <t>Đầu tư xây dựng công trình Trạm Y tế xã Đăk Long, huyện Đăk Hà</t>
  </si>
  <si>
    <t>Trạm Y tế xã Ia Dom, huyện Ia H'Drai</t>
  </si>
  <si>
    <t>1313-31/10/16</t>
  </si>
  <si>
    <t>Cải tạo, mở rộng cơ sở hạ tầng và bổ sung thiết bị y tế cho Trạm Y tế xã Vinh Quang, thành phố Kon Tum.</t>
  </si>
  <si>
    <t>1314-31/10/16</t>
  </si>
  <si>
    <t>Đăk Tô</t>
  </si>
  <si>
    <t>Cải tạo, mở rộng cơ sở hạ tầng và bổ sung thiết bị y tế cho Trạm Y tế xã Tân Cảnh, huyện Đăk Tô</t>
  </si>
  <si>
    <t>1299-31/10/16</t>
  </si>
  <si>
    <t>Bệnh viện Đa khoa khu vực Ngọc Hồi</t>
  </si>
  <si>
    <t>Cổng, nhà trực, đường bê tông nội bộ Bệnh viện Đa khoa Khu vực Ngọc Hồi</t>
  </si>
  <si>
    <t>1002-29/10/15</t>
  </si>
  <si>
    <t>Cải tạo mở rộng CSHT và bổ sung trang thiết bị y tế Bệnh viện đa khoa huyện Đăk Glei</t>
  </si>
  <si>
    <t>1005-01/9/16</t>
  </si>
  <si>
    <t>Trạm y tế xã Ia Tơi, huyện Ia H'Drai</t>
  </si>
  <si>
    <t>1006-01/9/16</t>
  </si>
  <si>
    <t>Đầu tư xây dựng Trạm y tế xã Ia Đal, huyện Ia H'Drai</t>
  </si>
  <si>
    <t>995-29/10/15</t>
  </si>
  <si>
    <t>Trạm Y tế xã Đăk Hring</t>
  </si>
  <si>
    <t>996-29/10/15</t>
  </si>
  <si>
    <t>Trạm Y tế xã Đăk Pxi</t>
  </si>
  <si>
    <t>605-17-8/15</t>
  </si>
  <si>
    <t>2015-2016</t>
  </si>
  <si>
    <t xml:space="preserve">Bệnh viện Đa khoa tỉnh (hạng mục: Hệ thống cấp nước chữa cháy ngoài nhà và sửa chữa lò đốt rác y tế Hoval MZ2) </t>
  </si>
  <si>
    <t>1003-29/12/15</t>
  </si>
  <si>
    <t>2015-</t>
  </si>
  <si>
    <t>Toàn tỉnh</t>
  </si>
  <si>
    <t>Đối ứng dự án Chăm sóc sức khỏe nhân dân các tỉnh Tây Nguyên giai đoạn 2</t>
  </si>
  <si>
    <t>95-13/02/15</t>
  </si>
  <si>
    <t>2013-</t>
  </si>
  <si>
    <t>Nâng cấp Bệnh viện y học cổ truyền tỉnh Kon Tum</t>
  </si>
  <si>
    <t>1340-01/11/16</t>
  </si>
  <si>
    <t>2014-</t>
  </si>
  <si>
    <t xml:space="preserve">Nâng cấp bệnh viện Đa khoa tỉnh từ 400 giường bệnh lên 500 giường bệnh </t>
  </si>
  <si>
    <t xml:space="preserve">(1) </t>
  </si>
  <si>
    <t>Lĩnh vực y tế</t>
  </si>
  <si>
    <t>IV.2</t>
  </si>
  <si>
    <t>Huyện Kon Plong</t>
  </si>
  <si>
    <t>Huyện Ia H'Drai</t>
  </si>
  <si>
    <t>UBND huyện Tu Mơ Rông</t>
  </si>
  <si>
    <t>Huyện Tu Mơ Rông</t>
  </si>
  <si>
    <t>UBND huyện Đăk Tô</t>
  </si>
  <si>
    <t>Huyện Đăk Tô</t>
  </si>
  <si>
    <t>Thành phố Kon Tum</t>
  </si>
  <si>
    <t>Phân cấp cho các huyện, thành phố (lồng ghép thực hiện Chương trình MTQG xây dựng nông thôn mới trong giai đoạn 2016 - 2020)</t>
  </si>
  <si>
    <t>994-29/10/15</t>
  </si>
  <si>
    <t>Sở Giáo dục và Đào tạo</t>
  </si>
  <si>
    <t>Bổ sung cơ sở vật chất trường THPT xã Đăk Tăng, huyện Kon Plông</t>
  </si>
  <si>
    <t>992-29/10/15</t>
  </si>
  <si>
    <t>Bổ sung cơ sở vật chất trường THPT xã Đăk Choong</t>
  </si>
  <si>
    <t>Các dự án khởi công mới đoạn 2016 - 2020</t>
  </si>
  <si>
    <t>b</t>
  </si>
  <si>
    <t>a</t>
  </si>
  <si>
    <t>Lĩnh vực giáo dục và đào tạo</t>
  </si>
  <si>
    <t>IV.1</t>
  </si>
  <si>
    <t>NGUỒN THU XỔ SỐ KIẾN THIẾT</t>
  </si>
  <si>
    <t>Ban quản lý các dự án 98</t>
  </si>
  <si>
    <t>909-28/10/15</t>
  </si>
  <si>
    <t>Sân vườn, đường nội bộ, quảng trường thuộc Khu trung tâm hành chính mới của tỉnh</t>
  </si>
  <si>
    <t>211-10/3/2016</t>
  </si>
  <si>
    <t>Ban quản lý Khu kinh tế</t>
  </si>
  <si>
    <t>Dự án khai thác quỹ đất phát triển hạ tầng Khu kinh tế cửa khẩu quốc tế Bờ Y (giai đoạn I)</t>
  </si>
  <si>
    <t>1508-30/10/2015</t>
  </si>
  <si>
    <t>Dự án khai thác quỹ đất phát triển kết cấu hạ tầng  Đường bao Khu dân cư phía Bắc thành phố Kon Tum (đoạn từ Đường Trần Phú đến cầu treo Kon Klor)</t>
  </si>
  <si>
    <t>1507-30/10/2015</t>
  </si>
  <si>
    <t>Dự án khai thác quỹ đất phát triển kết cấu hạ tầng Đường bao khu dân cư phía Nam thành phố Kon Tum (đoạn từ Đường Hồ Chí Minh đến cầu treo Kon Klor)</t>
  </si>
  <si>
    <t>1406-31/12/2014</t>
  </si>
  <si>
    <t>Dự án đầu tư hạ tầng phát triển quỹ đất Khu đô thị phía Nam cầu Đăk Bla, thành phố Kon Tum</t>
  </si>
  <si>
    <t>Thu từ các dự án khai thác quỹ đất do tỉnh quản lý</t>
  </si>
  <si>
    <t>Bổ sung quỹ phát triển đất</t>
  </si>
  <si>
    <t>Chi phí quản lý đất đai</t>
  </si>
  <si>
    <t>Phân cấp ngân sách các huyện, thành phố được hưởng</t>
  </si>
  <si>
    <t>NGUỒN THU TIỀN SỬ DỤNG ĐẤT</t>
  </si>
  <si>
    <t>Các chủ đầu tư</t>
  </si>
  <si>
    <t>Cấp vốn điều lệ cho doanh nghiệp</t>
  </si>
  <si>
    <t>Bộ Chỉ huy quân sự tỉnh</t>
  </si>
  <si>
    <t>Dự án xây dựng điểm chốt chiến đấu dân quân thường trực tại xã Bờ Y, huyện Ngọc Hồi</t>
  </si>
  <si>
    <t>Trường Cao đẳng cộng đồng</t>
  </si>
  <si>
    <t>Vườn ươm khởi nghiệp nông nghiệp ứng dụng công nghệ cao</t>
  </si>
  <si>
    <t>1056-30/10/15</t>
  </si>
  <si>
    <t>2017-2020</t>
  </si>
  <si>
    <t>22,7ha</t>
  </si>
  <si>
    <t>BQL khai thác các công trình thủy lợi</t>
  </si>
  <si>
    <t>Sửa chữa nâng cấp Thủy lợi Đăk Blồ, huyện Đăk Tô</t>
  </si>
  <si>
    <t>838-28/10/13</t>
  </si>
  <si>
    <t>2014-2017</t>
  </si>
  <si>
    <t>313ha</t>
  </si>
  <si>
    <t>Nâng cấp, cải tạo kênh chính và công trình trên kênh chính Thủy lợi Đăk Hơ Niêng</t>
  </si>
  <si>
    <t>2019-</t>
  </si>
  <si>
    <t>Kon Rẫy, Kon Tum</t>
  </si>
  <si>
    <t>Hồ chứa nước Đăk Pokei (giai đoạn 1)</t>
  </si>
  <si>
    <t>Sở Kế hoạch và Đầu tư</t>
  </si>
  <si>
    <t>Sở Nông nghiệp và PTNT</t>
  </si>
  <si>
    <t>Các huyện, thành phố</t>
  </si>
  <si>
    <t>1073-19/4/2017</t>
  </si>
  <si>
    <t>Sở LĐ,TB&amp;XD; UBND các huyện, thành phố</t>
  </si>
  <si>
    <t>Đối ứng xây dựng 09 Nghĩa trang liệt sỹ trên địa bàn tỉnh</t>
  </si>
  <si>
    <t xml:space="preserve">(2) </t>
  </si>
  <si>
    <t>Phân cấp đầu tư các công trình cấp bách</t>
  </si>
  <si>
    <t>II</t>
  </si>
  <si>
    <t>Đầu tư Hoàn thành giai đoạn 1</t>
  </si>
  <si>
    <t>1124-30/10/15</t>
  </si>
  <si>
    <t>Công viên khu vực đường Trương Quang Trọng, thành phố Kon Tum</t>
  </si>
  <si>
    <t>1185-10/10/16</t>
  </si>
  <si>
    <t>Đường và cầu từ tỉnh lộ 671 đi Quốc lộ 14</t>
  </si>
  <si>
    <t>Sở Giáo dục và đào tạo</t>
  </si>
  <si>
    <t>Trường THCS Liên Việt Kon Tum Thành, phố Kon Tum (giai đoạn 2)</t>
  </si>
  <si>
    <t>1149-31/10/2017</t>
  </si>
  <si>
    <t>Nâng cấp Bệnh viện Đa khoa Khu vực Ngọc Hồi từ 100 giường bệnh lên 250 giường bệnh</t>
  </si>
  <si>
    <t>1148-31/10/17</t>
  </si>
  <si>
    <t>Văn phòng Tỉnh ủy</t>
  </si>
  <si>
    <t>Nhà bảo vệ và nhà xe ô tô Tỉnh ủy</t>
  </si>
  <si>
    <t>1156-31/10/2017</t>
  </si>
  <si>
    <t>Cải tạo trụ sở Ban Tuyên giáo Tỉnh ủy</t>
  </si>
  <si>
    <t>Sửa chữa trụ sở làm việc Tỉnh ủy</t>
  </si>
  <si>
    <t>1046-29/10/15</t>
  </si>
  <si>
    <t>Trụ sở UBND xã Tê Xăng, huyện Tu Mơ Rông</t>
  </si>
  <si>
    <t>1047-29/10/15</t>
  </si>
  <si>
    <t>Trụ sở UBND xã Văn Xuôi, huyện Tu Mơ Rông</t>
  </si>
  <si>
    <t>3847-30/10/15</t>
  </si>
  <si>
    <t>Hỗ trợ NS thành phố xây dựng Cổng chào vào các ngõ thành phố Kon Tum (cổng phía Nam và phía Đông)</t>
  </si>
  <si>
    <t>1062-30/10/15</t>
  </si>
  <si>
    <t>Trụ sở HĐND-UBND xã Măng Cành, huyện Kon Plong</t>
  </si>
  <si>
    <t>Xây dựng điểm dân cư số 64 (Trung tâm hành chính xã VI) thuộc xã Ia Tơi</t>
  </si>
  <si>
    <t>854-30/8/17</t>
  </si>
  <si>
    <t>Bãi xử lý rác thải huyện Đăk Tô</t>
  </si>
  <si>
    <t>1027-29/10/15</t>
  </si>
  <si>
    <t>Trụ sở làm việc Đảng ủy, HĐND-UBND thị trấn Đăk Tô, huyện Đăk Tô</t>
  </si>
  <si>
    <t>1024-29/10/15</t>
  </si>
  <si>
    <t>Trụ sở xã Đăk Long, Đăk Hà</t>
  </si>
  <si>
    <t>1023-29/10/15</t>
  </si>
  <si>
    <t>Trụ sở xã Đăk Ngok, Đăk Hà</t>
  </si>
  <si>
    <t>1016-29/10/15</t>
  </si>
  <si>
    <t>2016-2017</t>
  </si>
  <si>
    <t>Trụ sở làm việc Đảng ủy, HĐND-UBND xã Đăk Blô, huyện Đăk Glei</t>
  </si>
  <si>
    <t>1017-29/10/15</t>
  </si>
  <si>
    <t>Trụ sở làm việc Đảng ủy, HĐND-UBND xã Mường Hoong, huyện Đăk Glei</t>
  </si>
  <si>
    <t>130-28/10/15</t>
  </si>
  <si>
    <t>Trung tâm phát triển quỹ đất</t>
  </si>
  <si>
    <t>Tường rào kẽm gai bảo vệ diện tích đất đã bồi thường thuộc Khu công nghiệp Sao Mai, thành phố Kon Tum</t>
  </si>
  <si>
    <t>Tôn tạo, phục dựng di tích lịch sử Ngục Kon Tum</t>
  </si>
  <si>
    <t>1288-28/10/16</t>
  </si>
  <si>
    <t>Sở Tư pháp</t>
  </si>
  <si>
    <t>Trụ sở làm việc phòng công chứng số 2 tỉnh Kon Tum</t>
  </si>
  <si>
    <t>1131-30/10/15</t>
  </si>
  <si>
    <t>Kiên cố hóa kênh chính, kênh cấp 1 và công trình trên kênh cấp 1 thuộc công trình Hồ chứa nước Đăk Rơn Ga, huyện Đăk Tô, tỉnh Kon Tum</t>
  </si>
  <si>
    <t>10-19/01/17</t>
  </si>
  <si>
    <t>Sở Lao động, Thương binh và Xã hội</t>
  </si>
  <si>
    <t>Nhà bia tưởng niệm các liệt sỹ đã huy sinh trong chiến dịch tết Mậu Thân năm 1968 và Chiến dịch Xuân - Hè năm 1962 trên địa bàn tỉnh Kon Tum</t>
  </si>
  <si>
    <t>141-30/10/15</t>
  </si>
  <si>
    <t>Gia cố mái taluy đất thuộc trụ sở làm việc Trung tâm Dịch vụ việc làm tỉnh Kon Tum</t>
  </si>
  <si>
    <t>Sở Khoa học và Công nghệ</t>
  </si>
  <si>
    <t>Nâng cao năng lực ứng dụng công nghệ cao trong sản xuất nông nghiệp tại thành phố Kon Tum</t>
  </si>
  <si>
    <t>1125-30/10/15</t>
  </si>
  <si>
    <t>Sở Giao thông vận tải</t>
  </si>
  <si>
    <t>Cải tạo, nâng cấp Tỉnh lộ 675 (km40+500-km53+090) huyện Sa Thầy</t>
  </si>
  <si>
    <t>Đầu tư xây dựng bể bơi tại các trường học trên địa bàn các huyện, thành phố</t>
  </si>
  <si>
    <t>1296-31/10/16</t>
  </si>
  <si>
    <t>Trường PTDTNT huyện Ia H'Drai (giai đoạn 1)</t>
  </si>
  <si>
    <t>Bổ sung cơ sở vật chất trường PTDTNT huyện Đăk Hà</t>
  </si>
  <si>
    <t>Bổ sung cơ sở vật chất trường PTDTNT huyện Đăk Tô</t>
  </si>
  <si>
    <t>Bổ sung cơ sở vật chất trường PTDTNT huyện Kon Plông</t>
  </si>
  <si>
    <t>993-29/10/15</t>
  </si>
  <si>
    <t xml:space="preserve">Bổ sung cơ sở vật chất trường PTDTNT huyện Kon Rẫy </t>
  </si>
  <si>
    <t>137A-12/8/16</t>
  </si>
  <si>
    <t>Liên minh hợp tác xã</t>
  </si>
  <si>
    <t>Sửa chữa trụ sở làm việc Liên Minh Hợp tác xã (hạng mục: Sửa chữa nhà làm việc và các hạng mục phụ trợ)</t>
  </si>
  <si>
    <t>138-30/10/15</t>
  </si>
  <si>
    <t>Liên hiệp các Hội KHKT</t>
  </si>
  <si>
    <t>Sữa chữa trụ sở Liên cơ quan (khu nhà phía trước) và các hạng mục phụ trợ</t>
  </si>
  <si>
    <t>Chi cục Thú y</t>
  </si>
  <si>
    <t>Trạm chăn nuôi và thú y huyện Ia Hdrai</t>
  </si>
  <si>
    <t>Trạm thú y huyện Ngọc Hồi</t>
  </si>
  <si>
    <t>Trạm thú y thành phố Kon Tum</t>
  </si>
  <si>
    <t>Trạm kiểm dịch động vật Măng Khênh</t>
  </si>
  <si>
    <t>134-30/10/15</t>
  </si>
  <si>
    <t>Chi cục Kiểm lâm</t>
  </si>
  <si>
    <t>Nhà làm việc của Hạt Kiểm lâm huyện Ia H’Drai trực thuộc Chi cục Kiểm lâm Kon Tum</t>
  </si>
  <si>
    <t>1147-31/10/17</t>
  </si>
  <si>
    <t>Đầu tư cơ sở hạ tầng Khu nông nghiệp ứng dụng công nghệ cao Măng Đen</t>
  </si>
  <si>
    <t>1126-30/10/15</t>
  </si>
  <si>
    <t>Sửa chữa, nâng cấp đập Bà Tri, huyện Đăk Hà</t>
  </si>
  <si>
    <t>Đầu tư hạ tầng Khu du lịch văn hóa, lịch sử Ngục Kon Tum</t>
  </si>
  <si>
    <t>Cầu số 02 qua sông Đăk Bla, thành phố Kon Tum</t>
  </si>
  <si>
    <t>1321-31/10/16</t>
  </si>
  <si>
    <t>Cầu số 01 qua sông Đăk Bla, thành phố Kon Tum</t>
  </si>
  <si>
    <t>Bộ chỉ huy quân sự tỉnh</t>
  </si>
  <si>
    <t>Thao trường bắn, thao trường huấn luyện cấp tỉnh Đăk Rơ Nga</t>
  </si>
  <si>
    <t>1119-30/10/15</t>
  </si>
  <si>
    <t>Đường hầm Sở chỉ huy cơ bản huyện Ngọc Hồi</t>
  </si>
  <si>
    <t>1317-31/10/16</t>
  </si>
  <si>
    <t>Bổ sung cơ sở vật chất doanh trại Trung đoàn BB990/BCHQS tỉnh Kon Tum</t>
  </si>
  <si>
    <t>Trường bắn súng ngắn K54 của Trường Quân sự địa phương</t>
  </si>
  <si>
    <t>Báo Kon Tum</t>
  </si>
  <si>
    <t xml:space="preserve">Hội trường Báo Kon Tum và các hạng mục phụ trợ </t>
  </si>
  <si>
    <t>1011-03/10/2017</t>
  </si>
  <si>
    <t>Ban Tổ chức Tỉnh ủy</t>
  </si>
  <si>
    <t>Sửa chữa, cải tạo Trụ sở làm việc Ban Tổ chức Tỉnh ủy</t>
  </si>
  <si>
    <t>181-19/12/2016</t>
  </si>
  <si>
    <t>Nhà trưng bày, giới thiệu cột mốc biên giới 03 nước Việt Nam - Lào - Campuchia</t>
  </si>
  <si>
    <t>Các dự án khởi công mới trong giai đoạn 2016 - 2020</t>
  </si>
  <si>
    <t>692-27/6/16</t>
  </si>
  <si>
    <t>Cải tạo, sửa chữa Nhà khách Quang Trung</t>
  </si>
  <si>
    <t>1133-30/10/14</t>
  </si>
  <si>
    <t>Đường vào Nhà tang lễ tỉnh Kon Tum</t>
  </si>
  <si>
    <t>1509-28/12/10</t>
  </si>
  <si>
    <t>2006-</t>
  </si>
  <si>
    <t>Đường Tu Mơ Rông - Ngọc Yêu</t>
  </si>
  <si>
    <t>780-02/8/10</t>
  </si>
  <si>
    <t>Nầng cấp tuyến đường Điện Biên Phủ, thị trấn Sa Thầy</t>
  </si>
  <si>
    <t>2252-20/12/14</t>
  </si>
  <si>
    <t>Trụ sở HĐND-UBND xã Sa Nghĩa</t>
  </si>
  <si>
    <t>2209-29/12/14</t>
  </si>
  <si>
    <t>Trụ sở HĐND-UBND xã Sa Nhơn</t>
  </si>
  <si>
    <t>2208-29/12/14</t>
  </si>
  <si>
    <t>Trụ sở HĐND-UBND xã Sa Sơn</t>
  </si>
  <si>
    <t>1018-31/10/12</t>
  </si>
  <si>
    <t>Ngọc hồi</t>
  </si>
  <si>
    <t>Đường Nguyễn Sinh Sắc nối dài (giai đoạn 2)</t>
  </si>
  <si>
    <t>840-28/10/13</t>
  </si>
  <si>
    <t>Thủy lợi Đăk Liêng</t>
  </si>
  <si>
    <t>1114-30/10/14
1223-26/11/15</t>
  </si>
  <si>
    <t>Trường THCS xã Ia Tơi,  huyện Ia H'Drai</t>
  </si>
  <si>
    <t>803-13/8/14</t>
  </si>
  <si>
    <t>2014-2015</t>
  </si>
  <si>
    <t>Cấp nước sinh hoạt thị trấn Đăk Hà, huyện Đăk Hà, tỉnh Kon Tum (hạng mục: mạng lưới đường ống cấp III)</t>
  </si>
  <si>
    <t>1113-30/10/14</t>
  </si>
  <si>
    <t>Trường Tiểu học thị trấn Đăk Glei</t>
  </si>
  <si>
    <t>1052-16/10/14</t>
  </si>
  <si>
    <t>2014-2016</t>
  </si>
  <si>
    <t>Phòng thí nghiệm thực vật tại Trại thực nghiệm Kon Plong</t>
  </si>
  <si>
    <t>1053-16/10/14</t>
  </si>
  <si>
    <t>Nâng cao năng lực của Trung tâm Kỹ thuật Tiêu chuẩn đo lường chất lượng tỉnh Kon Tum</t>
  </si>
  <si>
    <t>1824-23/12/04;
 1480-26/12/07</t>
  </si>
  <si>
    <t>2004-</t>
  </si>
  <si>
    <t>Cty TNHH 1 TV lâm nghiệp Đăk Tô (BQL dự án 5 triệu ha rừng)</t>
  </si>
  <si>
    <t>DA bảo tồn và phát triển Sâm Ngọc Linh có sự tham gia của cộng đồng</t>
  </si>
  <si>
    <t>2009-</t>
  </si>
  <si>
    <t>Công an tỉnh Kon Tum</t>
  </si>
  <si>
    <t>Bồi thường GPMB trại giam</t>
  </si>
  <si>
    <t>59-14/11/13</t>
  </si>
  <si>
    <t>2012-</t>
  </si>
  <si>
    <t>Đường hầm Sở Chỉ huy cơ bản huyện Sa Thầy</t>
  </si>
  <si>
    <t>3848-12/10/12</t>
  </si>
  <si>
    <t>2013-2016</t>
  </si>
  <si>
    <t>Công trình phụ trợ Doanh trại Ban CHQS huyện Ngọc Hồi-Kon Rẫy</t>
  </si>
  <si>
    <t>I.6</t>
  </si>
  <si>
    <t>Chuẩn bị đầu tư các dự án khác</t>
  </si>
  <si>
    <t>1110-30/10/15</t>
  </si>
  <si>
    <t>Sửa chưa trụ sở làm việc Tỉnh ủy và một số hạng mục khác</t>
  </si>
  <si>
    <t>Đường từ Tỉnh lộ 671 đi làng Ya Roong, xã Đăk Cấm, thành phố Kon Tum</t>
  </si>
  <si>
    <t>1118-30/10/15</t>
  </si>
  <si>
    <t>Đầu tư cơ sở hạ tầng thuộc Đề án tái định cư, giãn dân các làng đồng bào dân tộc thiểu số nội thành, thành phố Kon Tum; hạng mục: Hệ thống cấp nước sinh hoạt</t>
  </si>
  <si>
    <t>1132-30/10/15</t>
  </si>
  <si>
    <t>Kè chống sạt lở Đường Nguyễn Lữ</t>
  </si>
  <si>
    <t>1109-30/10/2015</t>
  </si>
  <si>
    <t>Thủy lợi Đăk Sao, huyện Tu Mơ Rông</t>
  </si>
  <si>
    <t>829-13/10/2015</t>
  </si>
  <si>
    <t>Trường mầm non xã Đăk Sao, huyện Tu Mơ Rông</t>
  </si>
  <si>
    <t>Trường mầm non xã Ngọc Lây, huyện Tu Mơ Rông</t>
  </si>
  <si>
    <t>Trường PTDT bán trú tiểu học xã Ngọc Yêu, huyện Tu Mơ Rông</t>
  </si>
  <si>
    <t>1106-30/10/15</t>
  </si>
  <si>
    <t>Nâng cấp Đường Bế Văn Đàn</t>
  </si>
  <si>
    <t>867-22/10/2015</t>
  </si>
  <si>
    <t>Khu sinh hoạt văn hóa thể thao cộng đồng huyện Sa Thầy</t>
  </si>
  <si>
    <t>820-13/10/2015</t>
  </si>
  <si>
    <t>Trường mầm non xã Ya Xiêr</t>
  </si>
  <si>
    <t>828-13/10/2015</t>
  </si>
  <si>
    <t>Trường MN Họa Mi xã Sa Loong</t>
  </si>
  <si>
    <t>863 22/10/2015</t>
  </si>
  <si>
    <t>Trung tâm văn hóa huyện Kon Rẫy</t>
  </si>
  <si>
    <t>824-13/10/2015</t>
  </si>
  <si>
    <t xml:space="preserve">Trường Trung học cơ sở xã Tân Lập, huyện Kon Rẫy </t>
  </si>
  <si>
    <t>Trường THCS thị trấn Đăk Rve, huyện Kon Rẫy</t>
  </si>
  <si>
    <t xml:space="preserve">Trường Tiểu học số 1 thị trấn Đăk Rve, huyện Kon Rẫy </t>
  </si>
  <si>
    <t>779- 05/10/2015</t>
  </si>
  <si>
    <t>Nâng cấp trụ sở HĐND-UBND xã Hiếu, huyện Kon Plong</t>
  </si>
  <si>
    <t>826-13/10/2015</t>
  </si>
  <si>
    <t xml:space="preserve">Trường Phổ thông dân tộc bán trú Tiểu học Đăk Ring </t>
  </si>
  <si>
    <t>Trường mầm non Măng Bút 1, điểm trường thôn Đăk Y Bay. Hạng mục: Nhà lớp học 01 phòng và 01 nhà ở giáo viên.</t>
  </si>
  <si>
    <t>826-30/10/2015</t>
  </si>
  <si>
    <t>Trường Phổ thông dân tộc bán trú Tiểu học Đăk Nên</t>
  </si>
  <si>
    <t>1061-13/10/2015</t>
  </si>
  <si>
    <t>Trường Phổ thông dân tộc bán trú Tiểu học Ngọc Tem, hạng mục:Điểm trường thôn Măng Nách, thôn Đăk Lò, thôn Kíp Linh</t>
  </si>
  <si>
    <t>1116-30/10/15</t>
  </si>
  <si>
    <t>Cấp nước sinh hoạt thôn 9 xã Ia Tơi</t>
  </si>
  <si>
    <t>San ủi, vạch tuyến một số đường quy hoạch trung tâm huyện</t>
  </si>
  <si>
    <t>1116- 30/10/15</t>
  </si>
  <si>
    <t>Đập thủy lợi kết hợp hồ chứa nước xã Ia Đal</t>
  </si>
  <si>
    <t>1117-30/10/15</t>
  </si>
  <si>
    <t>Đường A Dừa, thị trấn Đăk Tô, huyện Đăk Tô</t>
  </si>
  <si>
    <t>Đường giao thông từ Quốc lộ 40B đi suối nước nóng Kon Đào</t>
  </si>
  <si>
    <t>823-13/10/2015</t>
  </si>
  <si>
    <t>Trường THCS 24/4 xã Tân Cảnh</t>
  </si>
  <si>
    <t>1114-30/10/15</t>
  </si>
  <si>
    <t xml:space="preserve">Đường liên xã từ trung tâm xã Đăk Ngok đi tổ dân phố 10 thị trấn Đăk Hà </t>
  </si>
  <si>
    <t>Đường Hoàng Thị Loan</t>
  </si>
  <si>
    <t>864-22/10/2015</t>
  </si>
  <si>
    <t>Nhà Văn hóa TTN huyện Đăk Hà</t>
  </si>
  <si>
    <t>830-13/10/2015</t>
  </si>
  <si>
    <t>Trường MN xã Đăk Ngọc</t>
  </si>
  <si>
    <t>Trường TH xã Đăk Long</t>
  </si>
  <si>
    <t>1107- 30/10/15</t>
  </si>
  <si>
    <t>Đường Lê Hồng Phong nối dài, thị trấn Đăk Glei</t>
  </si>
  <si>
    <t>875-22/10/2015</t>
  </si>
  <si>
    <t>Nhà đa năng huyện Đăk Glei</t>
  </si>
  <si>
    <t>822-13/10/2015</t>
  </si>
  <si>
    <t>TrườngTHCS xã Đăk Kroong</t>
  </si>
  <si>
    <t>Trường mầm non xã Đăk Pét, huyện Đăk Glei (03 điểm trường)</t>
  </si>
  <si>
    <t>Trường MN trung tâm thị trấn ĐăkGlei</t>
  </si>
  <si>
    <t>865-22/10/2015</t>
  </si>
  <si>
    <t>893-26/10/2015</t>
  </si>
  <si>
    <t>Sở Lao động, thương binh và xã hội</t>
  </si>
  <si>
    <t>1113-30/10/15</t>
  </si>
  <si>
    <t>Sở Giao thông Vận tải</t>
  </si>
  <si>
    <t xml:space="preserve">Sửa chữa nền, mặt đường Tỉnh lộ 676 đoạn từ Km32+00 – Km53+700 huyện Kon Plông, tỉnh Kon Tum </t>
  </si>
  <si>
    <t>Sửa chữa mặt đường đảm bảo giao thông Tỉnh lộ 673 đoạn từ lý trình Km14+00 – Km18+00; Km33+455 – Km36+527 huyện Đăk Glei, tỉnh Kon Tum</t>
  </si>
  <si>
    <t>Trường Phổ thông Dân tộc nội trú huyện Ia H'Drai (giai đoạn 1)</t>
  </si>
  <si>
    <t>Xây dựng bể bơi tại các trường học trên địa bàn tỉnh Kon Tum</t>
  </si>
  <si>
    <t>Hỗ trợ để thực hiện Công tác bồi thường GPMB dự án Đường giao thông vào Trại Tạm giam Công an tỉnh</t>
  </si>
  <si>
    <t>1115-30/10/15</t>
  </si>
  <si>
    <t>BQL Khu nông nghiệp ứng dụng công nghệ cao Măng Đen</t>
  </si>
  <si>
    <t>889-26/10/15</t>
  </si>
  <si>
    <t>906-28/10/15</t>
  </si>
  <si>
    <t>Dự án đầu tư xây dựng công trình Mở rộng trạm bơm Vinh Quang đảm bảo tưới cho cánh đồng Cà Tiên</t>
  </si>
  <si>
    <t>911-28/10/2015</t>
  </si>
  <si>
    <t>Đường nội bộ (mặt cắt 4-4, đoạn từ nút 40 đến nút 41) thuộc khu trung tâm hành chính mới của tỉnh</t>
  </si>
  <si>
    <t>463-31/5/2017</t>
  </si>
  <si>
    <t>I.5</t>
  </si>
  <si>
    <t>Văn phòng UBND tỉnh+ Sở Thông tin và Truyển thông + Văn phòng Tỉnh Ủy</t>
  </si>
  <si>
    <t>Đầu tư xây dựng và hoàn thiện chính quyền điện tử tỉnh Kon Tum giai đoạn 2016 - 2020</t>
  </si>
  <si>
    <t>1085-30/10/15
1168-06/10/16</t>
  </si>
  <si>
    <t>Thủy lợi làng Lung</t>
  </si>
  <si>
    <t>1432-16/12/10</t>
  </si>
  <si>
    <t>Đường giao thông từ thị trấn Đăk Glei đến xã Đăk Nhoong</t>
  </si>
  <si>
    <t>Đối ứng các dự án sử dụng vốn Trung ương</t>
  </si>
  <si>
    <t>Vay lại vốn nước ngoài để thực hiện các dự án ODA</t>
  </si>
  <si>
    <t>Dự án hỗ trợ xử lý chất thải bệnh viện II Kon Tum</t>
  </si>
  <si>
    <t>Trung tâm nước sinh hoạt và VSMT nông thôn</t>
  </si>
  <si>
    <t>Mở rộng quy mô vệ sinh và nước sạch nông thôn dựa trên kết quả giai đoạn 2016 - 2020</t>
  </si>
  <si>
    <t>2017-2022</t>
  </si>
  <si>
    <t>Dự án phát triển khu vực biên giới tỉnh Kon Tum - Đầu tư nâng cấp Tỉnh lộ 675A</t>
  </si>
  <si>
    <t>2016-2020</t>
  </si>
  <si>
    <t>Dự án chuyển đổi nông nghiệp bền vững tại Việt Nam</t>
  </si>
  <si>
    <t>Sửa chữa nâng cấp đảm bảo an toàn hồ chứa</t>
  </si>
  <si>
    <t>1734-BNN; 30/7/2013</t>
  </si>
  <si>
    <t>2014-2018</t>
  </si>
  <si>
    <t>Dự án Phát triển cơ sở hạ tầng nông thôn phục vụ sản xuất cho các tỉnh Tây Nguyên</t>
  </si>
  <si>
    <t>551-31/10/13</t>
  </si>
  <si>
    <t>2014-2019</t>
  </si>
  <si>
    <t>Dự án giảm nghèo Khu vực Tây nguyên - tỉnh Kon Tum</t>
  </si>
  <si>
    <t>Dự án ODA</t>
  </si>
  <si>
    <t>Bố trí đối ứng các dự án ODA và dự án sử dụng vốn ngân sách trung ương</t>
  </si>
  <si>
    <t>I.4</t>
  </si>
  <si>
    <t>Các dự án quyết toán hoàn thành khác</t>
  </si>
  <si>
    <t>Trả nợ quyết toán các dự án hoàn thành khác</t>
  </si>
  <si>
    <t>c)</t>
  </si>
  <si>
    <t>565-04/6/09</t>
  </si>
  <si>
    <t>Kè chống sạt lở bờ sông Pô Kô đoạn qua thị trấn Đăk Glei</t>
  </si>
  <si>
    <t>126-15/02/12</t>
  </si>
  <si>
    <t>BQL rừng phòng hộ Tu Mơ Rông</t>
  </si>
  <si>
    <t>Trụ sở làm việc Ban quản lý rừng phòng hộ Tu Mơ Rông</t>
  </si>
  <si>
    <t>Các dự án đang thi công dở dang</t>
  </si>
  <si>
    <t>427-01/7/2015</t>
  </si>
  <si>
    <t>2005-</t>
  </si>
  <si>
    <t>Kè chống sạt lở bờ sông Đăk Bla (đoạn thượng lưu)</t>
  </si>
  <si>
    <t>375-16/4/10</t>
  </si>
  <si>
    <t>Thủy lợi Đăk Toa</t>
  </si>
  <si>
    <t>894-01/11/2013</t>
  </si>
  <si>
    <t xml:space="preserve">Hồ chứa nước Đăk Rơn Ga </t>
  </si>
  <si>
    <t>1479-22/12/10</t>
  </si>
  <si>
    <t>Dự án tuyến nam Quảng Nam (Tam Kỳ - Trà My - Tăc Pỏ - Đăk Tô) đoạn qua địa bàn tỉnh Kon Tum</t>
  </si>
  <si>
    <t>72-23/01/14</t>
  </si>
  <si>
    <t>Sửa chữa, nâng cấp hồ chứa Đăk Hnia</t>
  </si>
  <si>
    <t>439-10/5/07
1338-27/10/09</t>
  </si>
  <si>
    <t>2008-</t>
  </si>
  <si>
    <t>Đường giao thông Đăk Kôi - Đăk Pxi</t>
  </si>
  <si>
    <t>1600- 16/12/09</t>
  </si>
  <si>
    <t>Thủy lợi ĐắkXít, huyện Đăk Hà</t>
  </si>
  <si>
    <t>560-21/6/11</t>
  </si>
  <si>
    <t>Trường Cao đẳng kinh tế kỹ thuật</t>
  </si>
  <si>
    <t>525-12/6/12</t>
  </si>
  <si>
    <t>2013-2015</t>
  </si>
  <si>
    <t>Trung tâm dạy nghề huyện Sa Thầy</t>
  </si>
  <si>
    <t>1007-30/10/12</t>
  </si>
  <si>
    <t>Trung tâm dạy nghề huyện Đăk Glei</t>
  </si>
  <si>
    <t>510-07/6/12</t>
  </si>
  <si>
    <t>Trung tâm dạy nghề huyện Kon Rẫy</t>
  </si>
  <si>
    <t>405-27/4/10</t>
  </si>
  <si>
    <t>Sửa chữa Nhà trưng bày triển lãm và Nhà Văn hóa Trung tâm Văn hóa tỉnh</t>
  </si>
  <si>
    <t>876-03/8/08</t>
  </si>
  <si>
    <t>09-12</t>
  </si>
  <si>
    <t xml:space="preserve"> Đường Ngọc Tem - Rô Manh, huyện Kon Plong</t>
  </si>
  <si>
    <t>1247-15/11/11</t>
  </si>
  <si>
    <t>2012-2015</t>
  </si>
  <si>
    <t>Đường liên xã Đăk Xú - PleiKần (điểm đầu nối với quốc lộ 14C và điểm cuối nối với Quốc lộ 40)</t>
  </si>
  <si>
    <t>881-08/9/2011</t>
  </si>
  <si>
    <t>Đường nông thôn liên xã và cầu Đăk Ang, huyện Ngọc Hồi</t>
  </si>
  <si>
    <t>1053-07/10/10</t>
  </si>
  <si>
    <t>Khu căn cứ Tỉnh ủy</t>
  </si>
  <si>
    <t>66-25/01/08</t>
  </si>
  <si>
    <t>2009-2011</t>
  </si>
  <si>
    <t>Đường vào khu du lịch Hồ Plei Krông Đăk Hà</t>
  </si>
  <si>
    <t>734-20/7/10</t>
  </si>
  <si>
    <t>Trả nợ CBĐT dự án Bố trí, sắp xếp dân cư vùng thiên tai và vùng đặc biệt khó khăn trên địa bàn huyện Tu Mơ Rông</t>
  </si>
  <si>
    <t>1537-31/12/10</t>
  </si>
  <si>
    <t>Bộ Chỉ huy Biên phòng tỉnh</t>
  </si>
  <si>
    <t>Nâng cấp đường giao thông khu vực biên giới từ xã Đăk Man đến xã Đăk Blô</t>
  </si>
  <si>
    <t>1536-31/12/10</t>
  </si>
  <si>
    <t>Đường giao thông khu vực biên giới vào đồn biên phòng Hồ Le (703) đến cửa khẩu phụ Hồ Đá</t>
  </si>
  <si>
    <t>152-05/11/09</t>
  </si>
  <si>
    <t>Đường vào khu công nghiệp - Khu kinh tế cửa khẩu quốc tế Bờ Y</t>
  </si>
  <si>
    <t>1194-29/10/10</t>
  </si>
  <si>
    <t>Đường cứu hộ, cứu nạn từ trung tâm thị trấn Đăk Rve đi xã Tân Lập, Đăk Ruồng, Đăk Tờ Re, huyện Kon Rẫy</t>
  </si>
  <si>
    <t>1335-29/10/09</t>
  </si>
  <si>
    <t>Trả nợ CBĐT dự án Nhà thi đấu đa năng</t>
  </si>
  <si>
    <t>1107-18/10/10</t>
  </si>
  <si>
    <t>Kè chống sạt lở sông Đăk Tờ Kan (đoạn cầu 42)</t>
  </si>
  <si>
    <t>535-31/5/2010</t>
  </si>
  <si>
    <t>Hệ thống điện chiếu sáng đường NT18 và đường N5 Khu kinh tế cửa khẩu quốc tế Bờ Y</t>
  </si>
  <si>
    <t>279-31/12/2008</t>
  </si>
  <si>
    <t>Khu nghĩa trang Bờ Y</t>
  </si>
  <si>
    <t>462-20/5/2011</t>
  </si>
  <si>
    <t>Đường N13 (Đoạn Km7+243 đến ngã tư thị trấn Plei Kần) - Khu kinh tế cửa khẩu quốc tế Bờ Y</t>
  </si>
  <si>
    <t>206-6/10/2008</t>
  </si>
  <si>
    <t>Đường N24 (đường vào khu công nghệ cao)</t>
  </si>
  <si>
    <t>532-14/6/2011</t>
  </si>
  <si>
    <t>Đường D4 (khu đô thị phía Bắc)</t>
  </si>
  <si>
    <t>235-31/10/08</t>
  </si>
  <si>
    <t>Đường vào khu thương mại quốc tế</t>
  </si>
  <si>
    <t>214-10/3/11</t>
  </si>
  <si>
    <t>Đường từ Trung tâm thị trấn Đăk Glei đến trung tâm xã Xốp</t>
  </si>
  <si>
    <t>1347-01/12/10</t>
  </si>
  <si>
    <t>Dự án tuyến nam Quảng Nam (Tam Kỳ-Trà My-Tăc Pỏ-Đăk Tô) đoạn qua địa bàn tỉnh Kon Tum (giai đoạn II)</t>
  </si>
  <si>
    <t xml:space="preserve">999-24/09/2010 </t>
  </si>
  <si>
    <t>Trả nợ Dự án Kè chống sạt lở bờ sông  Đăk Pne</t>
  </si>
  <si>
    <t>Các dự án hoàn thành hoặc dừng đầu tư</t>
  </si>
  <si>
    <t>TRẢ NỢ</t>
  </si>
  <si>
    <t>I.3</t>
  </si>
  <si>
    <t>Vay tín dụng đầu tư phát triển của Nhà nước cho chương trình kiên cố hóa kênh mương và giao thông nông thôn</t>
  </si>
  <si>
    <t>CÁC KHOẢN TRẢ NỢ VAY, HỖ TRỢ KHÁC</t>
  </si>
  <si>
    <t>I.2</t>
  </si>
  <si>
    <t>Phân cấp hỗ trợ, bổ sung khác</t>
  </si>
  <si>
    <t>g</t>
  </si>
  <si>
    <t>Phân cấp đầu tư các công trình giáo dục (lồng ghép thực hiện CT MTQG xây dựng NTM)</t>
  </si>
  <si>
    <t>f</t>
  </si>
  <si>
    <t>Phân cấp đầu tư các xã trọng điểm ĐBKK (đã thực hiện năm 2016)</t>
  </si>
  <si>
    <t>e</t>
  </si>
  <si>
    <t>Phân cấp đầu tư thực hiện Quyết định 755/QĐ-TTg</t>
  </si>
  <si>
    <t>d</t>
  </si>
  <si>
    <t>Phân cấp đầu tư các xã biên giới</t>
  </si>
  <si>
    <t>c</t>
  </si>
  <si>
    <t xml:space="preserve">Phân cấp đầu tư vùng kinh tế động lực </t>
  </si>
  <si>
    <t>Phân cấp cân đối theo tiêu chí quy định tại NQ 24/2015/NQ-HĐND</t>
  </si>
  <si>
    <t>Phân cấp cho các huyện, thành phố</t>
  </si>
  <si>
    <t>I.1</t>
  </si>
  <si>
    <t>I</t>
  </si>
  <si>
    <t>NGUỒN CÂN ĐỐI NSĐP THEO TIÊU CHI QUY ĐỊNH TẠI QĐ 40/2015/QĐ-TTG</t>
  </si>
  <si>
    <t>A</t>
  </si>
  <si>
    <t>Thanh toán nợ XDCB</t>
  </si>
  <si>
    <t xml:space="preserve">Thu hồi các khoản ứng trước </t>
  </si>
  <si>
    <t>Thu hồi vốn ứng</t>
  </si>
  <si>
    <t>Tổng số</t>
  </si>
  <si>
    <t>Trong đó: NSĐP</t>
  </si>
  <si>
    <t>Tổng số (tất cả các nguồn vốn)</t>
  </si>
  <si>
    <t>Trong đó:</t>
  </si>
  <si>
    <t>Giải ngân kế hoạch 2018</t>
  </si>
  <si>
    <t>Giải ngân kế hoạch 2017 kéo dài</t>
  </si>
  <si>
    <t>Giải ngân kế hoạch 2017</t>
  </si>
  <si>
    <t>Giải ngân kế hoạch 2016 kéo dài</t>
  </si>
  <si>
    <t>Trđó:NSĐP</t>
  </si>
  <si>
    <t>Tổng mức đầu tư</t>
  </si>
  <si>
    <t>Số QĐ, ngày tháng năm phê duyệt</t>
  </si>
  <si>
    <t>Ghi chú</t>
  </si>
  <si>
    <t>Kế hoạch đầu tư công trung hạn còn lại chưa bố trí</t>
  </si>
  <si>
    <t>Giải ngân trong năm 2018</t>
  </si>
  <si>
    <t>Kế hoạch năm 2017 kéo dài</t>
  </si>
  <si>
    <t>Kế hoạch 2018</t>
  </si>
  <si>
    <t>Giải ngân trong năm 2017</t>
  </si>
  <si>
    <t>Kế hoạch năm 2016 kéo dài</t>
  </si>
  <si>
    <t>Kế hoạch năm 2017</t>
  </si>
  <si>
    <t>Thực hiện Kế hoạch năm 2016</t>
  </si>
  <si>
    <t>Kế hoạch năm 2016</t>
  </si>
  <si>
    <t>Tổng Kế hoạch trung hạn đã bố trí đến kế hoạch năm 2018</t>
  </si>
  <si>
    <t>Lũy kế vốn đã bố trí đến hết kế hoạch năm 2015</t>
  </si>
  <si>
    <t>Quyết định đầu tư</t>
  </si>
  <si>
    <t>Thời gian
KC-HT</t>
  </si>
  <si>
    <t>Năng lực thiết kế</t>
  </si>
  <si>
    <t>Địa điểm xây dựng</t>
  </si>
  <si>
    <t>Chủ đầu tư</t>
  </si>
  <si>
    <t>Nguồn vốn/ Danh mục dự án</t>
  </si>
  <si>
    <t>TT</t>
  </si>
  <si>
    <t>ĐVT: Triệu đồng</t>
  </si>
  <si>
    <t>Kế hoạch trung hạn 5 năm 2016-2020 dự kiến điều chỉnh</t>
  </si>
  <si>
    <t>Hỗ trợ đầu tư các xã điểm về đích đạt chuẩn nông thôn mới đến năm 2020</t>
  </si>
  <si>
    <t>Nguồn</t>
  </si>
  <si>
    <t>Loại</t>
  </si>
  <si>
    <t>tt</t>
  </si>
  <si>
    <t>pcap</t>
  </si>
  <si>
    <t>khac</t>
  </si>
  <si>
    <t>ht</t>
  </si>
  <si>
    <t>x</t>
  </si>
  <si>
    <t>kcm</t>
  </si>
  <si>
    <t>cbđt</t>
  </si>
  <si>
    <t>Nhóm</t>
  </si>
  <si>
    <t>dat</t>
  </si>
  <si>
    <t>xskt</t>
  </si>
  <si>
    <t>kHAC</t>
  </si>
  <si>
    <t>DAT</t>
  </si>
  <si>
    <t>XSKT</t>
  </si>
  <si>
    <t>k</t>
  </si>
  <si>
    <t>Mã số dự án</t>
  </si>
  <si>
    <t>Mã ngành kinh tế</t>
  </si>
  <si>
    <t>1206-31/10/2018</t>
  </si>
  <si>
    <t>1193-30/10/2018</t>
  </si>
  <si>
    <t>1192-30/10/2018</t>
  </si>
  <si>
    <t>1183-30/10/2018</t>
  </si>
  <si>
    <t>1155-31/10/2017</t>
  </si>
  <si>
    <t>2020-</t>
  </si>
  <si>
    <t>770-11/8/2017</t>
  </si>
  <si>
    <t>192-08/02/17</t>
  </si>
  <si>
    <t>1153-31/10/2017</t>
  </si>
  <si>
    <t>1154-31/10/2017</t>
  </si>
  <si>
    <t>Sử dụng vốn EU</t>
  </si>
  <si>
    <t>1203-31/10/2018</t>
  </si>
  <si>
    <t>Đơn vị</t>
  </si>
  <si>
    <t>Nguồn cân đối NSĐP theo tiêu chí quy định tại Quyết định số 40/2015/QĐ-TTg</t>
  </si>
  <si>
    <t>Nguồn thu XSKT</t>
  </si>
  <si>
    <t>Tổng</t>
  </si>
  <si>
    <t>Phân cấp đầu tư vùng kinh tế động lực</t>
  </si>
  <si>
    <t>Phân cấp đầu tư nhà văn hóa, thể thao huyện</t>
  </si>
  <si>
    <t xml:space="preserve">Đối ứng Tiểu dự án 2-Cấp điện nông thôn từ lưới điện quốc gia tỉnh Kon Tum giai đoạn 2018-2020 - EU tài trợ </t>
  </si>
  <si>
    <t>Sở Công thương</t>
  </si>
  <si>
    <t>Quy hoạch tỉnh Kon Tum thời kỳ 2021 - 2030</t>
  </si>
  <si>
    <t>Mở rông trạm bơm Vinh Quang đảm bảo tưới cho cánh đồng Cà Tiên</t>
  </si>
  <si>
    <t>Đầu tư hệ thống máy phát thanh FM 10kw và thiết bị phụ trợ</t>
  </si>
  <si>
    <t>Đầu tư cơ sở vật chất phục vụ công tác đào tạo, bồi dưỡng tại Trường Chính trị tỉnh Kon Tum</t>
  </si>
  <si>
    <t>Trung tâm Văn hóa - Nghệ thuật tỉnh Kon Tum</t>
  </si>
  <si>
    <t>Nhà thi đấu tổng hợp tỉnh Kon Tum</t>
  </si>
  <si>
    <t>Ban quản lý Khu kinh tế tỉnh</t>
  </si>
  <si>
    <t>Trường Chính trị tỉnh</t>
  </si>
  <si>
    <t>Tổng cộng</t>
  </si>
  <si>
    <t>Phân cấp đầu tư thực hiện QĐ 755</t>
  </si>
  <si>
    <t>Phân cấp dầu tư các xã trọng điểm ĐBKK</t>
  </si>
  <si>
    <t>Hỗ trợ người có công với cách mạng về nhà ở theo QĐ22</t>
  </si>
  <si>
    <t>III</t>
  </si>
  <si>
    <t>IV</t>
  </si>
  <si>
    <t>Bổ sung</t>
  </si>
  <si>
    <t>Đã bổ sung</t>
  </si>
  <si>
    <t>BS mới</t>
  </si>
  <si>
    <t>Kon Tẫy</t>
  </si>
  <si>
    <t>1190-30/10/2018</t>
  </si>
  <si>
    <t>1121-22/9/2016;
1122-22/9/2016</t>
  </si>
  <si>
    <t>Kon Tum; Ngọc Hồi</t>
  </si>
  <si>
    <t>NSĐP điều chỉnh tăng</t>
  </si>
  <si>
    <t>NSĐP điều chỉnh giảm</t>
  </si>
  <si>
    <t>đ</t>
  </si>
  <si>
    <t>h</t>
  </si>
  <si>
    <t>Phân cấp thực hiện QĐ 22/2013/QĐ-TTg về hỗ trợ cho nười có công với cách mạng về nhà ở</t>
  </si>
  <si>
    <t>i</t>
  </si>
  <si>
    <t xml:space="preserve">Huyện Đăk Hà </t>
  </si>
  <si>
    <t xml:space="preserve">Huyện Ngọc Hồi </t>
  </si>
  <si>
    <t xml:space="preserve">Huyện Ia Hdrai </t>
  </si>
  <si>
    <t>Bổ sung 6,7 tỷ đồng đầu tư đường và điện vào thôn 1 xã Ia Tơi</t>
  </si>
  <si>
    <t>Bổ sung 1,0 tỷ đồng tiền thưởng CTMTQG xây dựng NTM</t>
  </si>
  <si>
    <t>1211/31/10/2018</t>
  </si>
  <si>
    <t>4638/QĐ-BNN 9/11/2015</t>
  </si>
  <si>
    <t>3102/QĐ-BNN ngày 21/7/2016</t>
  </si>
  <si>
    <t>669-14/7/2017</t>
  </si>
  <si>
    <t>1055-30/10/2015</t>
  </si>
  <si>
    <t>Ban quản lý đầu tư xây dựng các dự án nông nghiệp và PTNT</t>
  </si>
  <si>
    <t>1157-31/10/2017</t>
  </si>
  <si>
    <t>1144-31/10/2017</t>
  </si>
  <si>
    <t>1087-18/10/2018</t>
  </si>
  <si>
    <t>Bệnh viện Y dược cổ truyền - Phục hồi chức năng</t>
  </si>
  <si>
    <t>Các khoản bổ sung mới</t>
  </si>
  <si>
    <t>Phân cấp hỗ trợ, bổ sung khác (1)</t>
  </si>
  <si>
    <t>Phân cấp đầu tư từ nguồn thu tiền sử dụng đất trong cân đối</t>
  </si>
  <si>
    <t>KẾ HOẠCH VỐN ĐẦU TƯ CÔNG TRUNG HẠN GIAI ĐOẠN 2016 - 2020 - NGUỒN THU ĐỂ LẠI CHƯA ĐƯA VÀO CÂN ĐỐI NGÂN SÁCH NHÀ NƯỚC</t>
  </si>
  <si>
    <t>ĐVT:Triệu đồng</t>
  </si>
  <si>
    <t>STT</t>
  </si>
  <si>
    <t>Nội dung</t>
  </si>
  <si>
    <t>Thời gian khởi công - hoàn thành</t>
  </si>
  <si>
    <t>Đã bố trí đến 2015</t>
  </si>
  <si>
    <t>Dự kiến nguồn thu từ các dự án/ hoạt động</t>
  </si>
  <si>
    <t>Thực hiện năm 2016</t>
  </si>
  <si>
    <t>Thực hiện năm 2017</t>
  </si>
  <si>
    <t>Kế hoạch năm 2018</t>
  </si>
  <si>
    <t>Tổng vốn đã bố trí trong gai đoạn 2016 - 2018</t>
  </si>
  <si>
    <t>Nhu cầu vốn giai đoạn còn lại</t>
  </si>
  <si>
    <t>Số QĐ, ngày tháng năm</t>
  </si>
  <si>
    <t>Thực nguồn</t>
  </si>
  <si>
    <t>Giải ngân</t>
  </si>
  <si>
    <t>Trong đó: Thanh toán nợ XDCB</t>
  </si>
  <si>
    <t>Thuộc nguồn năm 2017</t>
  </si>
  <si>
    <t>Thuộc nguồn năm 2016</t>
  </si>
  <si>
    <t>Thuộc nguồn năm 2016 về trước</t>
  </si>
  <si>
    <t>Thuộc nguồn năm 2018</t>
  </si>
  <si>
    <t>Thuộc nguồn năm 2017 về trước</t>
  </si>
  <si>
    <t>TỔNG SỐ</t>
  </si>
  <si>
    <t>PHÂN BỔ CHI TIẾT THỰC HIỆN DỰ ÁN</t>
  </si>
  <si>
    <t>Dự án khai thác quỹ đất phát triển kết cấu hạ tầng tại Trung tâm thể dục thể thao</t>
  </si>
  <si>
    <t>23 ha</t>
  </si>
  <si>
    <t>Từ 2018-</t>
  </si>
  <si>
    <t>243.476 m2</t>
  </si>
  <si>
    <t>Đường giao thông đấu nối từ Khu dân cư Hoàng Thành ra Quốc lộ 24 theo hình thức BT</t>
  </si>
  <si>
    <t>Nhà đầu tư</t>
  </si>
  <si>
    <t>735-06/7/2016</t>
  </si>
  <si>
    <t>Trụ sở làm việc của các Sở, ban ngành thuộc khối tổng hợp</t>
  </si>
  <si>
    <t>5248m2</t>
  </si>
  <si>
    <t>913-22/8/2016</t>
  </si>
  <si>
    <t>Trụ sở làm việc của các Sở, ban ngành thuộc khối văn hóa xã hội</t>
  </si>
  <si>
    <t>Trụ sở làm việc các đơn vị sự nghiệp thuộc tỉnh</t>
  </si>
  <si>
    <t>4950 m2</t>
  </si>
  <si>
    <t>910-28/10/2015</t>
  </si>
  <si>
    <t>Nguồn thu từ việc chuyển nhượng CSHT tại Khu kinh tế cửa thẩu quốc tế Bờ Y và Công trình cấp nước sinh hoạt thị trấn Đăk Tô</t>
  </si>
  <si>
    <t>Nâng cấp đường D8 Khu I, Khu kinh tế cửa khẩu quốc tế Bờ Y</t>
  </si>
  <si>
    <t>504-12/5/2016</t>
  </si>
  <si>
    <t>Tuyến đường liên khối (từ khối 1 đi khối 7) thị trấn Đăk Tô</t>
  </si>
  <si>
    <t>Nguồn vượt thu thuế XNK tại cửa khẩu</t>
  </si>
  <si>
    <t>Khắc phục, sửa chữa đường nội bộ Trạm kiểm soát liên hợp cửa khẩu quốc tế Bờ Y</t>
  </si>
  <si>
    <t>Ban quản lý khu kinh tế tỉnh</t>
  </si>
  <si>
    <t xml:space="preserve">2667-28/10/2016 </t>
  </si>
  <si>
    <t>Đang trình chủ trương</t>
  </si>
  <si>
    <t>Phí sử dụng các công trình kết cấu hạ tầng trong khu kinh tế cửa khẩu quốc tế Bờ Y</t>
  </si>
  <si>
    <t>Đường lên cột mốc biên giới Việt Nam - Lào - Campuchia</t>
  </si>
  <si>
    <t>153-11/11/09</t>
  </si>
  <si>
    <t>Nguồn thu để lại của các đơn vị sự nghiệp công lập</t>
  </si>
  <si>
    <t>Nguồn khai thác trích dưỡng nhựa thông các năm 2010, 2011, 2012, 2013</t>
  </si>
  <si>
    <t>Bể nước phòng cháy, chữa cháy của BQL rừng phòng hộ Đăk Hà</t>
  </si>
  <si>
    <t>Ban quản lý rừng phòng hộ Đăk Hà</t>
  </si>
  <si>
    <t>349-05/4/2016</t>
  </si>
  <si>
    <t>Sửa chữa nhà làm việc BQL rừng phòng hộ Đăk Nhoong</t>
  </si>
  <si>
    <t>Ban quản lý rừng phòng hộ Đăk Nhoong</t>
  </si>
  <si>
    <t>Nguồn thu cho thuê lại quyền sử dụng đất gắn với sử dụng hạ tầng kỹ thuật KCN Hòa Bình</t>
  </si>
  <si>
    <t>Hệ thống quan trắc nước thải tự động tại nhà máy xử lý nước thải tập trung Khu Công nghiệp Hòa Bình - giai đoạn 1</t>
  </si>
  <si>
    <t>Công ty đầu tư và phát triển hạ tầng Khu kinh tế</t>
  </si>
  <si>
    <t>Nguồn thu tại Bệnh viện Đa khoa tỉnh</t>
  </si>
  <si>
    <t>Nhà cầu nối giữa khoa khám bệnh với Khu điều trị của Bệnh viện đa khoa tỉnh</t>
  </si>
  <si>
    <t>Bệnh viện Đa khoa tỉnh</t>
  </si>
  <si>
    <t>DỰ PHÒNG</t>
  </si>
  <si>
    <t>Mua sắm trang thiết bị y tế để nâng cấp Bệnh viện Đa khoa tỉnh từ bệnh viện hạng II lên bệnh viện hạng I quy mô 750 giường bệnh</t>
  </si>
  <si>
    <t>Hỗ trợ ngân sách huyện Sa Thầy thực hiện các dự án cấp bách</t>
  </si>
  <si>
    <t>Đầu tư cơ sở hạ tầng khai thác quỹ đất, mở rộng không gian đô thị Khu trung tâm phường Ngô Mây, thành phố Kon Tum</t>
  </si>
  <si>
    <t>889-22/8/2018</t>
  </si>
  <si>
    <t>633-22/6/2018</t>
  </si>
  <si>
    <t>Dự án đầu tư chỉnh trang đô thị, tạo quỹ đất để thực hiện quy hoạch Khu phức hợp đô thị tại Phường Quang Trung, thành phố Kon Tum, tỉnh Kon Tum</t>
  </si>
  <si>
    <t>Dự án đầu tư chỉnh trang đô thị, tạo quỹ đất để thực hiện quy hoạch Khu du lịch - đô thị sinh thái nghỉ dưỡng kết hợp thể thao tại xã Đăk Rơ Wa, thành phố Kon Tum, tỉnh Kon Tum</t>
  </si>
  <si>
    <t>Dự án đầu tư chỉnh trang đô thị, tạo quỹ đất để thực hiện quy hoạch Tổ hợp khách sạn, trung tâm thương mại, dịch vụ tại phường Thống Nhất, thành phố Kon Tum, tỉnh Kon Tum</t>
  </si>
  <si>
    <t>NGUỒN BÁN CÂY ĐỨNG DA RỪNG BỀN VỮNG ĐĂK TÔ VÀ HỖ TRỢ DOẠNH NGHIỆP NHÀ NƯỚC</t>
  </si>
  <si>
    <t>Nguồn vốn</t>
  </si>
  <si>
    <t xml:space="preserve">Phân bổ thực hiện </t>
  </si>
  <si>
    <t xml:space="preserve">Dự phòng </t>
  </si>
  <si>
    <t>Vốn đầu tư trong cân đối NSĐP</t>
  </si>
  <si>
    <t xml:space="preserve">Vốn đầu tư cân đối NSĐP theo tiêu chí </t>
  </si>
  <si>
    <t>Nguồn thu tiền sử dụng đất</t>
  </si>
  <si>
    <t xml:space="preserve">Nguồn vốn vay </t>
  </si>
  <si>
    <t>Vốn ODA vay lại theo quy định của Chính phủ</t>
  </si>
  <si>
    <t>Chi từ nguồn thu để lại chưa đưa vào cân đối ngân sách địa phương</t>
  </si>
  <si>
    <t>Các nguồn thu để lại khác</t>
  </si>
  <si>
    <t>Nguồn vượt thu thuế xuất nhập khẩu tại Khu kinh tế cửa khẩu quốc tế Bờ Y</t>
  </si>
  <si>
    <t>Các nguồn vốn khác</t>
  </si>
  <si>
    <t>Nguồn bán cây đứng DA rừng bền vững Đăk Tô và hỗ trợ doanh nghiệp nhà nước</t>
  </si>
  <si>
    <t>Tăng (+)/ Giảm (-)</t>
  </si>
  <si>
    <t>PHÂN CẤP ĐẦU TƯ CHO CÁC HUYỆN, THÀNH PHỐ TRONG KẾ HOẠCH TRUNG HẠN GIAI ĐOẠN 2016 - 2020</t>
  </si>
  <si>
    <t>PHỤ LỤC 01</t>
  </si>
  <si>
    <t>PHỤ LỤC 02</t>
  </si>
  <si>
    <t>PHỤ LỤC 03</t>
  </si>
  <si>
    <t>PHỤ LUC 04</t>
  </si>
  <si>
    <t xml:space="preserve">Ghi chú: </t>
  </si>
  <si>
    <t>Nhà ở xã hội - Nhà ở tái định cư</t>
  </si>
  <si>
    <t>985-17/9/2018</t>
  </si>
  <si>
    <t>Chi tiết tại Phụ lục số 03</t>
  </si>
  <si>
    <t>Trung ương giao</t>
  </si>
  <si>
    <t>Cầu qua sông Đăk Bla (từ xã Vinh Quang đi phường Nguyên Trãi, TP Kon Tum - Cầu số 3)</t>
  </si>
  <si>
    <t>1266-26/11/2018</t>
  </si>
  <si>
    <t>827-13/10/2015</t>
  </si>
  <si>
    <t>1188-30/10/2015</t>
  </si>
  <si>
    <t>135-27/02/2017</t>
  </si>
  <si>
    <t>866-22/10/2015</t>
  </si>
  <si>
    <t>1456a-30/11/2016</t>
  </si>
  <si>
    <t>216-27/02/2018</t>
  </si>
  <si>
    <t>603-28/06/2017</t>
  </si>
  <si>
    <t>145-06/03/2017</t>
  </si>
  <si>
    <t>78-09/06/2017</t>
  </si>
  <si>
    <t>(1) Đã bao gồm 1.000 triệu đồng tiền thưởng Chương trình MTQG xây dựng nông thôn mới và 7.600 triệu đồng hỗ trợ xây dựng đường và điện vào thôn 1 xã Ia Tơi đã được Thường trực Hội đồng nhân dân tỉnh thống nhất chủ trương</t>
  </si>
  <si>
    <t>Trung tâm Phát triển quỹ đất tỉnh</t>
  </si>
  <si>
    <t>Công Ty TNHH MTV Lâm nghiệp Đăk Tô</t>
  </si>
  <si>
    <t>PHÂN BỔ CHI TIẾT</t>
  </si>
  <si>
    <t>1344-29/11/2018</t>
  </si>
  <si>
    <t>1343-29/11/2018</t>
  </si>
  <si>
    <t>1294a-22/11/2018</t>
  </si>
  <si>
    <t>68/TB-HĐND, 23/11/2018</t>
  </si>
  <si>
    <t>Hệ thống xử lý nước thải tập trung Khu Công nghiệp Sao Mai (giai đoạn 1)</t>
  </si>
  <si>
    <t>Quyết định đầu tư/Quyết định phê duyệt chủ trương đầu tư</t>
  </si>
  <si>
    <t>Khai thác quỹ đất để phát triển kết cấu hạ tầng Khu du lịch Ngục Kon Tum</t>
  </si>
  <si>
    <t>4229/QĐ-BNN-KH, 26/10/2015</t>
  </si>
  <si>
    <t>2774/QĐ-H41-H45-21/5/2013</t>
  </si>
  <si>
    <t>495-28/02/2018</t>
  </si>
  <si>
    <t>69/TB-HĐND, 30/11/2018</t>
  </si>
  <si>
    <t>Quỹ phát triển đất</t>
  </si>
  <si>
    <t>Ban quản lý đầu tư xây dựng các công trình Nông nghiệp và PTNT</t>
  </si>
  <si>
    <t>Kế hoạch trung hạn 5 năm 2016-2020 đã giao</t>
  </si>
  <si>
    <t>I.7</t>
  </si>
  <si>
    <t>BỐ TRÍ BỒI THƯỜNG GPMB</t>
  </si>
  <si>
    <t>Bồi thường, GPMB</t>
  </si>
  <si>
    <t>Hệ thống xử lý nước thải tập trung Cụm công nghiệp Đăk La, huyện Đăk Hà, tỉnh Kon Tum</t>
  </si>
  <si>
    <t>Công ty Đầu tư phát triển hạ tầng Khu kinh tế tỉnh Kon Tum</t>
  </si>
  <si>
    <t>234-14/3/19</t>
  </si>
  <si>
    <t>Đường Nguyễn Hữu Cầu nối dài (đoạn Trần Nhân Tông - Trường Chinh)</t>
  </si>
  <si>
    <t>430-04/5/19</t>
  </si>
  <si>
    <t>1150-31/10/2017
TB26-16/5/2019</t>
  </si>
  <si>
    <t>912-22/8/2016
510-23/5/2018</t>
  </si>
  <si>
    <t>Dự án đầu tư hạ tầng, tạo quỹ đất phát triển khu sản xuất theo quy hoạch</t>
  </si>
  <si>
    <t>TB 09-14/3/19</t>
  </si>
  <si>
    <t>Đường dẫn vào cầu số 03 qua sông Đăk Bla gắn với chỉnh trang đô thị</t>
  </si>
  <si>
    <t>TB 08-14/3/19; 
TB 11-14/3/19</t>
  </si>
  <si>
    <t>Đường dẫn vào cầu số 01 qua sông Đăk Bla gắn với chỉnh trang đô thị</t>
  </si>
  <si>
    <t>Đường Trường Chinh (đoạn từ đường Phan Đình Phùng đến đường Đào Duy Từ - phạm vi cầu nối qua sông Đăk Bla)</t>
  </si>
  <si>
    <t>TB 12-14/3/19</t>
  </si>
  <si>
    <t>Dự án đầu tư kết cấu hạ tầng khu vực phía Nam sông Đăk Bla thuộc Đồ án quy hoạch chi tiết Khu trung tâm hành chính mới, dịch vụ thương mại và dân cư tỉnh Kon Tum</t>
  </si>
  <si>
    <t>Chỉnh trang đô thị, tạo quỹ đất để thực hiện quy hoạch Khu công nghiệp, Cụm công nghiệp</t>
  </si>
  <si>
    <t xml:space="preserve">Ban Quản lý Khu kinh tế tỉnh </t>
  </si>
  <si>
    <t>TB 04-25/01/19</t>
  </si>
  <si>
    <t>Chỉnh trang đô thị, tạo quỹ đất để thực hiện quy hoạch Khu công nghiệp Sao Mai</t>
  </si>
  <si>
    <t>Kế hoạch trung hạn 5 năm 2016-2020</t>
  </si>
  <si>
    <t>Đầu tư các công trình cấp bách khác</t>
  </si>
  <si>
    <t>Hỗ trợ thực hiện CT MTQG xây dựng NTM</t>
  </si>
  <si>
    <t xml:space="preserve">Xây dựng điểm dân cư số 64 (Trung tâm hành chính xã VI) thuộc xã Ia Tơi để thực hiện Đề án di dân, bố trí, sắp xếp dân cư trên địa bàn huyện Ia H'Drai </t>
  </si>
  <si>
    <t>1295-31/10/16
36/TB-HĐND-28/6/2039</t>
  </si>
  <si>
    <t>NQ 10/NQ-HĐND, 18/7/20149</t>
  </si>
  <si>
    <t>Trạm y tế xã Ngọc Linh huyện Đăk Glei</t>
  </si>
  <si>
    <t>1016-23/6/2019</t>
  </si>
  <si>
    <t>Chuyển từ vốn cân đối theo tiêu chí sang XSKT</t>
  </si>
  <si>
    <t>Chuyển sang đầu tư từ nguồn thu XSKT</t>
  </si>
  <si>
    <t>Hoàn thành thừa vốn</t>
  </si>
  <si>
    <t>Tiểu dự án 2: Các hạng mục do khối Chính quyền thực hiện</t>
  </si>
  <si>
    <t>Tiểu dự án 1: Các hạng mục do khối Đảng thực hiện</t>
  </si>
  <si>
    <t xml:space="preserve">Bổ sung </t>
  </si>
  <si>
    <t>Đối ứng Chương trình đầu tư phát triển mạng lưới y tếcơ sở vùng khó khăn</t>
  </si>
  <si>
    <t>3828-28/8/2019</t>
  </si>
  <si>
    <t>Cải tạo, sửa chữa và chỉnh trang Hội trường Ngọc Linh</t>
  </si>
  <si>
    <t>Văn phòng UBND tỉnh</t>
  </si>
  <si>
    <t>1182-24/10/2019</t>
  </si>
  <si>
    <t>Chuyển sang tiếp tục đầu tư từ nguồn thu XSKT</t>
  </si>
  <si>
    <t>38/NQ-HĐND, 24/9/2019</t>
  </si>
  <si>
    <t>41/NQ-HĐND, 24/9/2019</t>
  </si>
  <si>
    <t>(Kèm Nghị quyết số            /2019/NQ-HĐND ngày        tháng      năm 2019 của Hội đồng nhân dân tỉnh Kon Tum)</t>
  </si>
  <si>
    <t>Kế hoạch trung hạn 5 năm 2016-2020 điều chỉnh</t>
  </si>
  <si>
    <t>KẾ HOẠCH ĐẦU TƯ PHÁT TRIỂN NGUỒN NSĐP GIAI ĐOẠN 2016-2020 ĐIỀU CHỈNH, BỔ SUNG</t>
  </si>
  <si>
    <t>Kế hoạch trung hạn giai đoạn 2016 - 2020 điều chỉnh</t>
  </si>
  <si>
    <t>Kế hoạch trung hạn giai đoạn 2016 - 2020 địa phương đã giao</t>
  </si>
  <si>
    <t xml:space="preserve">TỔNG CÁC NGUỒN VỐN ĐẦU TƯ CÔNG TRUNG HẠN GIAI ĐOẠN 2016 - 2020
 DO ĐỊA PHƯƠNG QUẢN LÝ </t>
  </si>
  <si>
    <t>16</t>
  </si>
  <si>
    <t>17</t>
  </si>
  <si>
    <t>1217-31/10/2019</t>
  </si>
  <si>
    <t>Nâng cấp Bệnh viện Y dược cổ truyền - Phục hồi chức năng tỉnh Kon Tum lên 165 giường</t>
  </si>
  <si>
    <t>472-09/5/2019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</si>
</sst>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09">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_₫_-;\-* #,##0\ _₫_-;_-* &quot;-&quot;\ _₫_-;_-@_-"/>
    <numFmt numFmtId="165" formatCode="_-* #,##0.00\ _₫_-;\-* #,##0.00\ _₫_-;_-* &quot;-&quot;??\ _₫_-;_-@_-"/>
    <numFmt numFmtId="166" formatCode="#,##0.000"/>
    <numFmt numFmtId="167" formatCode="#,##0.0"/>
    <numFmt numFmtId="168" formatCode="##.##%"/>
    <numFmt numFmtId="169" formatCode="_(* #,##0_);_(* \(#,##0\);_(* \-??_);_(@_)"/>
    <numFmt numFmtId="170" formatCode="_(* #,##0_);_(* \(#,##0\);_(* &quot;-&quot;??_);_(@_)"/>
    <numFmt numFmtId="171" formatCode="\\#,##0.00;[Red]&quot;\\\\\\-&quot;#,##0.00"/>
    <numFmt numFmtId="172" formatCode="\\#,##0;[Red]&quot;\\-&quot;#,##0"/>
    <numFmt numFmtId="173" formatCode="&quot;\&quot;#,##0;[Red]&quot;\&quot;&quot;\&quot;\-#,##0"/>
    <numFmt numFmtId="174" formatCode="&quot;\&quot;#,##0.00;[Red]&quot;\&quot;&quot;\&quot;&quot;\&quot;&quot;\&quot;&quot;\&quot;&quot;\&quot;\-#,##0.00"/>
    <numFmt numFmtId="175" formatCode="#.##00"/>
    <numFmt numFmtId="176" formatCode="_-* #,##0_-;\-* #,##0_-;_-* &quot;-&quot;_-;_-@_-"/>
    <numFmt numFmtId="177" formatCode="_-* #,##0.00_-;\-* #,##0.00_-;_-* \-??_-;_-@_-"/>
    <numFmt numFmtId="178" formatCode="\$#,##0_);[Red]&quot;($&quot;#,##0\)"/>
    <numFmt numFmtId="179" formatCode="\$#,##0\ ;&quot;($&quot;#,##0\)"/>
    <numFmt numFmtId="180" formatCode="_ * #,##0_)\ &quot;$&quot;_ ;_ * \(#,##0\)\ &quot;$&quot;_ ;_ * &quot;-&quot;_)\ &quot;$&quot;_ ;_ @_ "/>
    <numFmt numFmtId="181" formatCode="_-&quot;$&quot;* #,##0_-;\-&quot;$&quot;* #,##0_-;_-&quot;$&quot;* &quot;-&quot;_-;_-@_-"/>
    <numFmt numFmtId="182" formatCode="_-* #,##0\ _F_-;\-* #,##0\ _F_-;_-* &quot;-&quot;\ _F_-;_-@_-"/>
    <numFmt numFmtId="183" formatCode="_-* #,##0\ &quot;F&quot;_-;\-* #,##0\ &quot;F&quot;_-;_-* &quot;-&quot;\ &quot;F&quot;_-;_-@_-"/>
    <numFmt numFmtId="184" formatCode="_-* #,##0\ &quot;$&quot;_-;\-* #,##0\ &quot;$&quot;_-;_-* &quot;-&quot;\ &quot;$&quot;_-;_-@_-"/>
    <numFmt numFmtId="185" formatCode="_ * #,##0_)&quot;$&quot;_ ;_ * \(#,##0\)&quot;$&quot;_ ;_ * &quot;-&quot;_)&quot;$&quot;_ ;_ @_ "/>
    <numFmt numFmtId="186" formatCode="_-* #,##0\ &quot;€&quot;_-;\-* #,##0\ &quot;€&quot;_-;_-* &quot;-&quot;\ &quot;€&quot;_-;_-@_-"/>
    <numFmt numFmtId="187" formatCode="_-&quot;€&quot;* #,##0_-;\-&quot;€&quot;* #,##0_-;_-&quot;€&quot;* &quot;-&quot;_-;_-@_-"/>
    <numFmt numFmtId="188" formatCode="_-&quot;ñ&quot;* #,##0_-;\-&quot;ñ&quot;* #,##0_-;_-&quot;ñ&quot;* &quot;-&quot;_-;_-@_-"/>
    <numFmt numFmtId="189" formatCode="_-* #,##0.00_-;\-* #,##0.00_-;_-* &quot;-&quot;??_-;_-@_-"/>
    <numFmt numFmtId="190" formatCode="_-* #,##0.00\ _€_-;\-* #,##0.00\ _€_-;_-* &quot;-&quot;??\ _€_-;_-@_-"/>
    <numFmt numFmtId="191" formatCode="_ * #,##0.00_ ;_ * \-#,##0.00_ ;_ * &quot;-&quot;??_ ;_ @_ "/>
    <numFmt numFmtId="192" formatCode="_-* #,##0.00\ _V_N_D_-;\-* #,##0.00\ _V_N_D_-;_-* &quot;-&quot;??\ _V_N_D_-;_-@_-"/>
    <numFmt numFmtId="193" formatCode="_-* #,##0.00\ _F_-;\-* #,##0.00\ _F_-;_-* &quot;-&quot;??\ _F_-;_-@_-"/>
    <numFmt numFmtId="194" formatCode="_ * #,##0.00_)\ _$_ ;_ * \(#,##0.00\)\ _$_ ;_ * &quot;-&quot;??_)\ _$_ ;_ @_ "/>
    <numFmt numFmtId="195" formatCode="_ * #,##0.00_)_$_ ;_ * \(#,##0.00\)_$_ ;_ * &quot;-&quot;??_)_$_ ;_ @_ "/>
    <numFmt numFmtId="196" formatCode="_-* #,##0.00\ _ñ_-;\-* #,##0.00\ _ñ_-;_-* &quot;-&quot;??\ _ñ_-;_-@_-"/>
    <numFmt numFmtId="197" formatCode="_-* #,##0.00\ _ñ_-;_-* #,##0.00\ _ñ\-;_-* &quot;-&quot;??\ _ñ_-;_-@_-"/>
    <numFmt numFmtId="198" formatCode="_(&quot;$&quot;\ * #,##0_);_(&quot;$&quot;\ * \(#,##0\);_(&quot;$&quot;\ * &quot;-&quot;_);_(@_)"/>
    <numFmt numFmtId="199" formatCode="_-* #,##0.00000000_-;\-* #,##0.00000000_-;_-* &quot;-&quot;??_-;_-@_-"/>
    <numFmt numFmtId="200" formatCode="_-* #,##0\ &quot;ñ&quot;_-;\-* #,##0\ &quot;ñ&quot;_-;_-* &quot;-&quot;\ &quot;ñ&quot;_-;_-@_-"/>
    <numFmt numFmtId="201" formatCode="_-* #,##0\ _€_-;\-* #,##0\ _€_-;_-* &quot;-&quot;\ _€_-;_-@_-"/>
    <numFmt numFmtId="202" formatCode="_ * #,##0_ ;_ * \-#,##0_ ;_ * &quot;-&quot;_ ;_ @_ "/>
    <numFmt numFmtId="203" formatCode="_-* #,##0\ _V_N_D_-;\-* #,##0\ _V_N_D_-;_-* &quot;-&quot;\ _V_N_D_-;_-@_-"/>
    <numFmt numFmtId="204" formatCode="_ * #,##0_)\ _$_ ;_ * \(#,##0\)\ _$_ ;_ * &quot;-&quot;_)\ _$_ ;_ @_ "/>
    <numFmt numFmtId="205" formatCode="_ * #,##0_)_$_ ;_ * \(#,##0\)_$_ ;_ * &quot;-&quot;_)_$_ ;_ @_ "/>
    <numFmt numFmtId="206" formatCode="_-* #,##0\ _$_-;\-* #,##0\ _$_-;_-* &quot;-&quot;\ _$_-;_-@_-"/>
    <numFmt numFmtId="207" formatCode="_-* #,##0\ _ñ_-;\-* #,##0\ _ñ_-;_-* &quot;-&quot;\ _ñ_-;_-@_-"/>
    <numFmt numFmtId="208" formatCode="_-* #,##0\ _ñ_-;_-* #,##0\ _ñ\-;_-* &quot;-&quot;\ _ñ_-;_-@_-"/>
    <numFmt numFmtId="209" formatCode="_ &quot;\&quot;* #,##0_ ;_ &quot;\&quot;* \-#,##0_ ;_ &quot;\&quot;* &quot;-&quot;_ ;_ @_ "/>
    <numFmt numFmtId="210" formatCode="&quot;£&quot;#,##0;\-&quot;£&quot;#,##0"/>
    <numFmt numFmtId="211" formatCode="_-\$* #,##0_-;&quot;-$&quot;* #,##0_-;_-\$* \-_-;_-@_-"/>
    <numFmt numFmtId="212" formatCode="_-* #,##0\ _F_-;\-* #,##0\ _F_-;_-* &quot;- &quot;_F_-;_-@_-"/>
    <numFmt numFmtId="213" formatCode="&quot;\&quot;#,##0.00;[Red]&quot;\&quot;\-#,##0.00"/>
    <numFmt numFmtId="214" formatCode="&quot;\&quot;#,##0;[Red]&quot;\&quot;\-#,##0"/>
    <numFmt numFmtId="215" formatCode="\£###,0\.00;[Red]&quot;-£&quot;###,0\.00"/>
    <numFmt numFmtId="216" formatCode="_ * #,##0_)\ &quot;F&quot;_ ;_ * \(#,##0\)\ &quot;F&quot;_ ;_ * &quot;-&quot;_)\ &quot;F&quot;_ ;_ @_ "/>
    <numFmt numFmtId="217" formatCode="_ &quot;\&quot;* #,##0.00_ ;_ &quot;\&quot;* \-#,##0.00_ ;_ &quot;\&quot;* &quot;-&quot;??_ ;_ @_ "/>
    <numFmt numFmtId="218" formatCode="_ * #,##0_ ;_ * \-#,##0_ ;_ * \-_ ;_ @_ "/>
    <numFmt numFmtId="219" formatCode="_ * #,##0.00_ ;_ * \-#,##0.00_ ;_ * \-??_ ;_ @_ "/>
    <numFmt numFmtId="220" formatCode="\$#,##0_);&quot;($&quot;#,##0\)"/>
    <numFmt numFmtId="221" formatCode="_ * #,##0.00_)&quot;€&quot;_ ;_ * \(#,##0.00\)&quot;€&quot;_ ;_ * &quot;-&quot;??_)&quot;€&quot;_ ;_ @_ "/>
    <numFmt numFmtId="222" formatCode="#,##0.0_);\(#,##0.0\)"/>
    <numFmt numFmtId="223" formatCode="_ &quot;\&quot;* #,##0.00_ ;_ &quot;\&quot;* &quot;\&quot;&quot;\&quot;&quot;\&quot;&quot;\&quot;&quot;\&quot;&quot;\&quot;&quot;\&quot;&quot;\&quot;&quot;\&quot;&quot;\&quot;&quot;\&quot;&quot;\&quot;\-#,##0.00_ ;_ &quot;\&quot;* &quot;-&quot;??_ ;_ @_ "/>
    <numFmt numFmtId="224" formatCode="_(* #,##0.0000_);_(* \(#,##0.0000\);_(* \-??_);_(@_)"/>
    <numFmt numFmtId="225" formatCode="_ * #,##0.00_ ;_ * &quot;\&quot;&quot;\&quot;&quot;\&quot;&quot;\&quot;&quot;\&quot;&quot;\&quot;&quot;\&quot;&quot;\&quot;&quot;\&quot;&quot;\&quot;&quot;\&quot;&quot;\&quot;\-#,##0.00_ ;_ * &quot;-&quot;??_ ;_ @_ "/>
    <numFmt numFmtId="226" formatCode="0.0%;[Red]\(0.0%\)"/>
    <numFmt numFmtId="227" formatCode="&quot;\&quot;#,##0;&quot;\&quot;&quot;\&quot;&quot;\&quot;&quot;\&quot;&quot;\&quot;&quot;\&quot;&quot;\&quot;&quot;\&quot;&quot;\&quot;&quot;\&quot;&quot;\&quot;&quot;\&quot;&quot;\&quot;&quot;\&quot;\-#,##0"/>
    <numFmt numFmtId="228" formatCode="_ * #,##0.00_)\£_ ;_ * \(#,##0.00&quot;)£&quot;_ ;_ * \-??_)\£_ ;_ @_ "/>
    <numFmt numFmtId="229" formatCode="&quot;\&quot;#,##0;[Red]&quot;\&quot;&quot;\&quot;&quot;\&quot;&quot;\&quot;&quot;\&quot;&quot;\&quot;&quot;\&quot;&quot;\&quot;&quot;\&quot;&quot;\&quot;&quot;\&quot;&quot;\&quot;&quot;\&quot;&quot;\&quot;\-#,##0"/>
    <numFmt numFmtId="230" formatCode="_-\$* #,##0.00_-;&quot;-$&quot;* #,##0.00_-;_-\$* \-??_-;_-@_-"/>
    <numFmt numFmtId="231" formatCode="_ * #,##0_ ;_ * &quot;\&quot;&quot;\&quot;&quot;\&quot;&quot;\&quot;&quot;\&quot;&quot;\&quot;&quot;\&quot;&quot;\&quot;&quot;\&quot;&quot;\&quot;&quot;\&quot;&quot;\&quot;\-#,##0_ ;_ * &quot;-&quot;_ ;_ @_ "/>
    <numFmt numFmtId="232" formatCode="0.0%;\(0.0%\)"/>
    <numFmt numFmtId="233" formatCode="&quot;\&quot;#,##0.00;&quot;\&quot;&quot;\&quot;&quot;\&quot;&quot;\&quot;&quot;\&quot;&quot;\&quot;&quot;\&quot;&quot;\&quot;&quot;\&quot;&quot;\&quot;&quot;\&quot;&quot;\&quot;&quot;\&quot;&quot;\&quot;\-#,##0.00"/>
    <numFmt numFmtId="234" formatCode="##,###.##"/>
    <numFmt numFmtId="235" formatCode="_-* #,##0.00\ &quot;F&quot;_-;\-* #,##0.00\ &quot;F&quot;_-;_-* &quot;-&quot;??\ &quot;F&quot;_-;_-@_-"/>
    <numFmt numFmtId="236" formatCode="#0.##"/>
    <numFmt numFmtId="237" formatCode="0.000_)"/>
    <numFmt numFmtId="238" formatCode="#,##0_)_%;\(#,##0\)_%;"/>
    <numFmt numFmtId="239" formatCode="_(* #,##0_);_(* \(#,##0\);_(* \-_);_(@_)"/>
    <numFmt numFmtId="240" formatCode="_(* #,##0.0_);_(* \(#,##0.0\);_(* &quot;-&quot;??_);_(@_)"/>
    <numFmt numFmtId="241" formatCode="_._.* #,##0.0_)_%;_._.* \(#,##0.0\)_%"/>
    <numFmt numFmtId="242" formatCode="#,##0.0_)_%;\(#,##0.0\)_%;\ \ .0_)_%"/>
    <numFmt numFmtId="243" formatCode="_._.* #,##0.00_)_%;_._.* \(#,##0.00\)_%"/>
    <numFmt numFmtId="244" formatCode="#,##0.00_)_%;\(#,##0.00\)_%;\ \ .00_)_%"/>
    <numFmt numFmtId="245" formatCode="_._.* #,##0.000_)_%;_._.* \(#,##0.000\)_%"/>
    <numFmt numFmtId="246" formatCode="#,##0.000_)_%;\(#,##0.000\)_%;\ \ .000_)_%"/>
    <numFmt numFmtId="247" formatCode="_(* #,##0.00_);_(* \(#,##0.00\);_(* \-??_);_(@_)"/>
    <numFmt numFmtId="248" formatCode="_-&quot;£&quot;* #,##0.00_-;\-&quot;£&quot;* #,##0.00_-;_-&quot;£&quot;* &quot;-&quot;??_-;_-@_-"/>
    <numFmt numFmtId="249" formatCode="_-* #,##0_-;\-* #,##0_-;_-* &quot;-&quot;??_-;_-@_-"/>
    <numFmt numFmtId="250" formatCode="_(* #,##0.00_);_(* \(#,##0.00\);_(* &quot;-&quot;&quot;?&quot;&quot;?&quot;_);_(@_)"/>
    <numFmt numFmtId="251" formatCode="_-* #,##0\ &quot;þ&quot;_-;\-* #,##0\ &quot;þ&quot;_-;_-* &quot;-&quot;\ &quot;þ&quot;_-;_-@_-"/>
    <numFmt numFmtId="252" formatCode="&quot;\&quot;#,##0.00;\-&quot;\&quot;#,##0.00"/>
    <numFmt numFmtId="253" formatCode="_-* #,##0\ _₫_-;\-* #,##0\ _₫_-;_-* &quot;-&quot;??\ _₫_-;_-@_-"/>
    <numFmt numFmtId="254" formatCode="\t#\ ??/??"/>
    <numFmt numFmtId="255" formatCode="_-* #,##0.00\ _V_N_D_-;\-* #,##0.00\ _V_N_D_-;_-* \-??\ _V_N_D_-;_-@_-"/>
    <numFmt numFmtId="256" formatCode="_-* #,##0.00\ _$_-;\-* #,##0.00\ _$_-;_-* &quot;-&quot;??\ _$_-;_-@_-"/>
    <numFmt numFmtId="257" formatCode="_-[$€-2]* #,##0.00_-;\-[$€-2]* #,##0.00_-;_-[$€-2]* &quot;-&quot;??_-"/>
    <numFmt numFmtId="258" formatCode="_(* #,##0.0_);_(* \(#,##0.0\);_(* &quot;-&quot;?_);_(@_)"/>
    <numFmt numFmtId="259" formatCode="&quot;CHF &quot;#,##0;&quot;CHF -&quot;#,##0"/>
    <numFmt numFmtId="260" formatCode="&quot;CHF&quot;\ #,##0;&quot;CHF&quot;\ \-#,##0"/>
    <numFmt numFmtId="261" formatCode="0.000%"/>
    <numFmt numFmtId="262" formatCode="0.0"/>
    <numFmt numFmtId="263" formatCode="&quot;£&quot;#,##0.00;[Red]\-&quot;£&quot;#,##0.00"/>
    <numFmt numFmtId="264" formatCode="#,##0;\(#,##0\)"/>
    <numFmt numFmtId="265" formatCode="_._.* \(#,##0\)_%;_._.* #,##0_)_%;_._.* 0_)_%;_._.@_)_%"/>
    <numFmt numFmtId="266" formatCode="_._.&quot;$&quot;* \(#,##0\)_%;_._.&quot;$&quot;* #,##0_)_%;_._.&quot;$&quot;* 0_)_%;_._.@_)_%"/>
    <numFmt numFmtId="267" formatCode="* \(#,##0\);* #,##0_);&quot;-&quot;??_);@"/>
    <numFmt numFmtId="268" formatCode="_ &quot;R&quot;\ * #,##0_ ;_ &quot;R&quot;\ * \-#,##0_ ;_ &quot;R&quot;\ * &quot;-&quot;_ ;_ @_ "/>
    <numFmt numFmtId="269" formatCode="&quot;£&quot;#,##0;[Red]\-&quot;£&quot;#,##0"/>
    <numFmt numFmtId="270" formatCode="_-* #,##0_-;\-* #,##0_-;_-* \-_-;_-@_-"/>
    <numFmt numFmtId="271" formatCode="00####"/>
    <numFmt numFmtId="272" formatCode="##,##0%"/>
    <numFmt numFmtId="273" formatCode="#,###%"/>
    <numFmt numFmtId="274" formatCode="##.##"/>
    <numFmt numFmtId="275" formatCode="###,###"/>
    <numFmt numFmtId="276" formatCode="###.###"/>
    <numFmt numFmtId="277" formatCode="##,###.####"/>
    <numFmt numFmtId="278" formatCode="_ * #,##0.00_ ;_ * &quot;\&quot;&quot;\&quot;&quot;\&quot;&quot;\&quot;&quot;\&quot;&quot;\&quot;\-#,##0.00_ ;_ * &quot;-&quot;??_ ;_ @_ "/>
    <numFmt numFmtId="279" formatCode="&quot;$&quot;* #,##0_)_%;&quot;$&quot;* \(#,##0\)_%;&quot;$&quot;* &quot;-&quot;??_)_%;@_)_%"/>
    <numFmt numFmtId="280" formatCode="&quot;\&quot;#,##0.00;&quot;\&quot;&quot;\&quot;&quot;\&quot;&quot;\&quot;&quot;\&quot;&quot;\&quot;&quot;\&quot;&quot;\&quot;\-#,##0.00"/>
    <numFmt numFmtId="281" formatCode="_._.&quot;$&quot;* #,##0.0_)_%;_._.&quot;$&quot;* \(#,##0.0\)_%"/>
    <numFmt numFmtId="282" formatCode="&quot;$&quot;* #,##0.0_)_%;&quot;$&quot;* \(#,##0.0\)_%;&quot;$&quot;* \ .0_)_%"/>
    <numFmt numFmtId="283" formatCode="_._.&quot;$&quot;* #,##0.00_)_%;_._.&quot;$&quot;* \(#,##0.00\)_%"/>
    <numFmt numFmtId="284" formatCode="&quot;$&quot;* #,##0.00_)_%;&quot;$&quot;* \(#,##0.00\)_%;&quot;$&quot;* \ .00_)_%"/>
    <numFmt numFmtId="285" formatCode="_._.&quot;$&quot;* #,##0.000_)_%;_._.&quot;$&quot;* \(#,##0.000\)_%"/>
    <numFmt numFmtId="286" formatCode="&quot;$&quot;* #,##0.000_)_%;&quot;$&quot;* \(#,##0.000\)_%;&quot;$&quot;* \ .000_)_%"/>
    <numFmt numFmtId="287" formatCode="_-* #,##0.00\ &quot;€&quot;_-;\-* #,##0.00\ &quot;€&quot;_-;_-* &quot;-&quot;??\ &quot;€&quot;_-;_-@_-"/>
    <numFmt numFmtId="288" formatCode="_(\$* #,##0.00_);_(\$* \(#,##0.00\);_(\$* \-??_);_(@_)"/>
    <numFmt numFmtId="289" formatCode="_ * #,##0_ ;_ * &quot;\&quot;&quot;\&quot;&quot;\&quot;&quot;\&quot;&quot;\&quot;&quot;\&quot;\-#,##0_ ;_ * &quot;-&quot;_ ;_ @_ "/>
    <numFmt numFmtId="290" formatCode="\$#,##0\ ;\(\$#,##0\)"/>
    <numFmt numFmtId="291" formatCode="&quot;$&quot;#,##0\ ;\(&quot;$&quot;#,##0\)"/>
    <numFmt numFmtId="292" formatCode="\t0.00%"/>
    <numFmt numFmtId="293" formatCode="##,##0.##"/>
    <numFmt numFmtId="294" formatCode="* #,##0_);* \(#,##0\);&quot;-&quot;??_);@"/>
    <numFmt numFmtId="295" formatCode="?\,???.??__;[Red]&quot;- &quot;?\,???.??__"/>
    <numFmt numFmtId="296" formatCode="&quot;US$&quot;#,##0.00;&quot;(US$&quot;#,##0.00\)"/>
    <numFmt numFmtId="297" formatCode="\U\S\$#,##0.00;\(\U\S\$#,##0.00\)"/>
    <numFmt numFmtId="298" formatCode="_(\§\g\ #,##0_);_(\§\g\ \(#,##0\);_(\§\g\ &quot;-&quot;??_);_(@_)"/>
    <numFmt numFmtId="299" formatCode="_(\§\g\ #,##0_);_(\§\g\ \(#,##0\);_(\§\g\ &quot;-&quot;_);_(@_)"/>
    <numFmt numFmtId="300" formatCode="_ * ###,0&quot;.&quot;00_ ;_ * \-###,0&quot;.&quot;00_ ;_ * &quot;-&quot;??_ ;_ @_ "/>
    <numFmt numFmtId="301" formatCode="_-&quot;£&quot;* #,##0_-;\-&quot;£&quot;* #,##0_-;_-&quot;£&quot;* &quot;-&quot;_-;_-@_-"/>
    <numFmt numFmtId="302" formatCode="\§\g#,##0_);\(\§\g#,##0\)"/>
    <numFmt numFmtId="303" formatCode="_-&quot;VND&quot;* #,##0_-;\-&quot;VND&quot;* #,##0_-;_-&quot;VND&quot;* &quot;-&quot;_-;_-@_-"/>
    <numFmt numFmtId="304" formatCode="_(&quot;Rp&quot;* #,##0.00_);_(&quot;Rp&quot;* \(#,##0.00\);_(&quot;Rp&quot;* &quot;-&quot;??_);_(@_)"/>
    <numFmt numFmtId="305" formatCode="#,##0.00\ &quot;FB&quot;;[Red]\-#,##0.00\ &quot;FB&quot;"/>
    <numFmt numFmtId="306" formatCode="#,##0\ &quot;$&quot;;\-#,##0\ &quot;$&quot;"/>
    <numFmt numFmtId="307" formatCode="&quot;$&quot;#,##0;\-&quot;$&quot;#,##0"/>
    <numFmt numFmtId="308" formatCode="_-* #,##0\ _F_B_-;\-* #,##0\ _F_B_-;_-* &quot;-&quot;\ _F_B_-;_-@_-"/>
    <numFmt numFmtId="309" formatCode="_-[$€]* #,##0.00_-;\-[$€]* #,##0.00_-;_-[$€]* \-??_-;_-@_-"/>
    <numFmt numFmtId="310" formatCode="_-[$€]* #,##0.00_-;\-[$€]* #,##0.00_-;_-[$€]* &quot;-&quot;??_-;_-@_-"/>
    <numFmt numFmtId="311" formatCode="_ * #,##0.00_)_d_ ;_ * \(#,##0.00\)_d_ ;_ * &quot;-&quot;??_)_d_ ;_ @_ "/>
    <numFmt numFmtId="312" formatCode="#,##0_);\-#,##0_)"/>
    <numFmt numFmtId="313" formatCode="#,###;\-#,###;&quot;&quot;;_(@_)"/>
    <numFmt numFmtId="314" formatCode="&quot;€&quot;#,##0;\-&quot;€&quot;#,##0"/>
    <numFmt numFmtId="315" formatCode="#,##0\ &quot;$&quot;_);\(#,##0\ &quot;$&quot;\)"/>
    <numFmt numFmtId="316" formatCode="0.000"/>
    <numFmt numFmtId="317" formatCode="#,###"/>
    <numFmt numFmtId="318" formatCode="&quot;\&quot;#,##0;[Red]\-&quot;\&quot;#,##0"/>
    <numFmt numFmtId="319" formatCode="_ * #,##0_)&quot; $&quot;_ ;_ * \(#,##0&quot;) $&quot;_ ;_ * \-_)&quot; $&quot;_ ;_ @_ "/>
    <numFmt numFmtId="320" formatCode="#,##0.00_);\-#,##0.00_)"/>
    <numFmt numFmtId="321" formatCode="0_)%;\(0\)%"/>
    <numFmt numFmtId="322" formatCode="_._._(* 0_)%;_._.* \(0\)%"/>
    <numFmt numFmtId="323" formatCode="_(0_)%;\(0\)%"/>
    <numFmt numFmtId="324" formatCode="0%_);\(0%\)"/>
    <numFmt numFmtId="325" formatCode="#,##0.000_);\(#,##0.000\)"/>
    <numFmt numFmtId="326" formatCode="_ &quot;\&quot;* #,##0_ ;_ &quot;\&quot;* &quot;\&quot;&quot;\&quot;&quot;\&quot;&quot;\&quot;&quot;\&quot;&quot;\&quot;&quot;\&quot;&quot;\&quot;&quot;\&quot;&quot;\&quot;&quot;\&quot;&quot;\&quot;&quot;\&quot;&quot;\&quot;\-#,##0_ ;_ &quot;\&quot;* &quot;-&quot;_ ;_ @_ "/>
    <numFmt numFmtId="327" formatCode="_(0.0_)%;\(0.0\)%"/>
    <numFmt numFmtId="328" formatCode="_._._(* 0.0_)%;_._.* \(0.0\)%"/>
    <numFmt numFmtId="329" formatCode="_(0.00_)%;\(0.00\)%"/>
    <numFmt numFmtId="330" formatCode="_._._(* 0.00_)%;_._.* \(0.00\)%"/>
    <numFmt numFmtId="331" formatCode="_(0.000_)%;\(0.000\)%"/>
    <numFmt numFmtId="332" formatCode="_._._(* 0.000_)%;_._.* \(0.000\)%"/>
    <numFmt numFmtId="333" formatCode="#"/>
    <numFmt numFmtId="334" formatCode="_-&quot;Z$&quot;* #,##0_-;\-&quot;Z$&quot;* #,##0_-;_-&quot;Z$&quot;* &quot;-&quot;_-;_-@_-"/>
    <numFmt numFmtId="335" formatCode="&quot;¡Ì&quot;#,##0;[Red]\-&quot;¡Ì&quot;#,##0"/>
    <numFmt numFmtId="336" formatCode="&quot;$&quot;\ #,##0;[Red]&quot;$&quot;\ \-#,##0"/>
    <numFmt numFmtId="337" formatCode="_(&quot;€&quot;\ * #,##0_);_(&quot;€&quot;\ * \(#,##0\);_(&quot;€&quot;\ * &quot;-&quot;_);_(@_)"/>
    <numFmt numFmtId="338" formatCode="_ &quot;$&quot;\ * ###,0&quot;.&quot;00_ ;_ &quot;$&quot;\ * \-###,0&quot;.&quot;00_ ;_ &quot;$&quot;\ * &quot;-&quot;??_ ;_ @_ "/>
    <numFmt numFmtId="339" formatCode="#,##0.00&quot; F&quot;;[Red]\-#,##0.00&quot; F&quot;"/>
    <numFmt numFmtId="340" formatCode="#,##0.00\ &quot;F&quot;;[Red]\-#,##0.00\ &quot;F&quot;"/>
    <numFmt numFmtId="341" formatCode="#,##0.00\ \ "/>
    <numFmt numFmtId="342" formatCode="_-* ###,0&quot;.&quot;00\ _F_B_-;\-* ###,0&quot;.&quot;00\ _F_B_-;_-* &quot;-&quot;??\ _F_B_-;_-@_-"/>
    <numFmt numFmtId="343" formatCode="_ * #,##0_ ;_ * \-#,##0_ ;_ * &quot;-&quot;??_ ;_ @_ "/>
    <numFmt numFmtId="344" formatCode="\£#,##0;[Red]&quot;-£&quot;#,##0"/>
    <numFmt numFmtId="345" formatCode="0.00000"/>
    <numFmt numFmtId="346" formatCode="_-* #,##0.0\ _F_-;\-* #,##0.0\ _F_-;_-* \-??\ _F_-;_-@_-"/>
    <numFmt numFmtId="347" formatCode="0.00000000000E+00;\?"/>
    <numFmt numFmtId="348" formatCode="&quot;VND&quot;#,##0_);&quot;(VND&quot;#,##0\)"/>
    <numFmt numFmtId="349" formatCode="_(* #.##0.00_);_(* \(#.##0.00\);_(* &quot;-&quot;??_);_(@_)"/>
    <numFmt numFmtId="350" formatCode="_-* #,##0.0\ _F_-;\-* #,##0.0\ _F_-;_-* &quot;-&quot;??\ _F_-;_-@_-"/>
    <numFmt numFmtId="351" formatCode="#,##0.00\ \ \ \ "/>
    <numFmt numFmtId="352" formatCode="&quot;$&quot;#,##0;[Red]\-&quot;$&quot;#,##0"/>
    <numFmt numFmtId="353" formatCode="#,##0\ &quot;F&quot;;[Red]\-#,##0\ &quot;F&quot;"/>
    <numFmt numFmtId="354" formatCode="\\#,##0;[Red]&quot;-\&quot;#,##0"/>
    <numFmt numFmtId="355" formatCode="_ * #.##._ ;_ * \-#.##._ ;_ * &quot;-&quot;??_ ;_ @_ⴆ"/>
    <numFmt numFmtId="356" formatCode="#,##0&quot; F&quot;;\-#,##0&quot; F&quot;"/>
    <numFmt numFmtId="357" formatCode="&quot;\&quot;#,##0.00;[Red]&quot;\&quot;&quot;\&quot;&quot;\&quot;&quot;\&quot;&quot;\&quot;&quot;\&quot;&quot;\&quot;&quot;\&quot;&quot;\&quot;&quot;\&quot;&quot;\&quot;&quot;\&quot;&quot;\&quot;&quot;\&quot;\-#,##0.00"/>
    <numFmt numFmtId="358" formatCode="#,##0&quot; F&quot;;[Red]\-#,##0&quot; F&quot;"/>
    <numFmt numFmtId="359" formatCode="_ &quot;\&quot;* #,##0_ ;_ &quot;\&quot;* &quot;\&quot;&quot;\&quot;&quot;\&quot;&quot;\&quot;&quot;\&quot;&quot;\&quot;&quot;\&quot;&quot;\&quot;&quot;\&quot;&quot;\&quot;&quot;\&quot;&quot;\&quot;&quot;\&quot;\-#,##0_ ;_ &quot;\&quot;* &quot;-&quot;_ ;_ @_ "/>
    <numFmt numFmtId="360" formatCode="_-* #,##0&quot; F&quot;_-;\-* #,##0&quot; F&quot;_-;_-* &quot;- F&quot;_-;_-@_-"/>
    <numFmt numFmtId="361" formatCode="_-* #,##0\ _F_-;\-* #,##0\ _F_-;_-* &quot;-&quot;??\ _F_-;_-@_-"/>
    <numFmt numFmtId="362" formatCode="0.000\ "/>
    <numFmt numFmtId="363" formatCode="#,##0\ &quot;Lt&quot;;[Red]\-#,##0\ &quot;Lt&quot;"/>
    <numFmt numFmtId="364" formatCode="#,##0.00&quot; F&quot;;\-#,##0.00&quot; F&quot;"/>
    <numFmt numFmtId="365" formatCode="_-* #,##0&quot; DM&quot;_-;\-* #,##0&quot; DM&quot;_-;_-* &quot;- DM&quot;_-;_-@_-"/>
    <numFmt numFmtId="366" formatCode="#,##0.00000"/>
  </numFmts>
  <fonts count="278">
    <font>
      <sz val="11"/>
      <color theme="1"/>
      <name val="Calibri"/>
      <family val="2"/>
      <scheme val="minor"/>
    </font>
    <font>
      <sz val="10"/>
      <color theme="1"/>
      <name val="Arial Narrow"/>
      <family val="2"/>
    </font>
    <font>
      <sz val="10"/>
      <color theme="1"/>
      <name val="Arial Narrow"/>
      <family val="2"/>
    </font>
    <font>
      <sz val="10"/>
      <color theme="1"/>
      <name val="Arial Narrow"/>
      <family val="2"/>
    </font>
    <font>
      <sz val="10"/>
      <color theme="1"/>
      <name val="Arial Narrow"/>
      <family val="2"/>
    </font>
    <font>
      <sz val="10"/>
      <color theme="1"/>
      <name val="Arial Narrow"/>
      <family val="2"/>
    </font>
    <font>
      <sz val="10"/>
      <color theme="1"/>
      <name val="Arial Narrow"/>
      <family val="2"/>
    </font>
    <font>
      <sz val="10"/>
      <color theme="1"/>
      <name val="Arial Narrow"/>
      <family val="2"/>
    </font>
    <font>
      <sz val="10"/>
      <color theme="1"/>
      <name val="Arial Narrow"/>
      <family val="2"/>
    </font>
    <font>
      <sz val="10"/>
      <color theme="1"/>
      <name val="Arial Narrow"/>
      <family val="2"/>
    </font>
    <font>
      <sz val="10"/>
      <color theme="1"/>
      <name val="Arial Narrow"/>
      <family val="2"/>
    </font>
    <font>
      <sz val="10"/>
      <color theme="1"/>
      <name val="Arial Narrow"/>
      <family val="2"/>
    </font>
    <font>
      <sz val="10"/>
      <color rgb="FFFF0000"/>
      <name val="Arial Narrow"/>
      <family val="2"/>
    </font>
    <font>
      <b/>
      <sz val="10"/>
      <color theme="1"/>
      <name val="Arial Narrow"/>
      <family val="2"/>
    </font>
    <font>
      <sz val="10"/>
      <color theme="0"/>
      <name val="Arial Narrow"/>
      <family val="2"/>
    </font>
    <font>
      <sz val="11"/>
      <color theme="1"/>
      <name val="Calibri"/>
      <family val="2"/>
      <scheme val="minor"/>
    </font>
    <font>
      <sz val="10"/>
      <name val="Arial Narrow"/>
      <family val="2"/>
    </font>
    <font>
      <sz val="13"/>
      <color theme="1"/>
      <name val="Times New Roman"/>
      <family val="2"/>
    </font>
    <font>
      <sz val="10"/>
      <name val="Arial"/>
      <family val="2"/>
    </font>
    <font>
      <b/>
      <sz val="10"/>
      <name val="Arial Narrow"/>
      <family val="2"/>
    </font>
    <font>
      <sz val="11"/>
      <color theme="1"/>
      <name val="Arial Narrow"/>
      <family val="2"/>
    </font>
    <font>
      <b/>
      <sz val="10"/>
      <color rgb="FFFF0000"/>
      <name val="Arial Narrow"/>
      <family val="2"/>
    </font>
    <font>
      <sz val="11"/>
      <color indexed="8"/>
      <name val="Calibri"/>
      <family val="2"/>
    </font>
    <font>
      <b/>
      <i/>
      <sz val="10"/>
      <name val="Arial Narrow"/>
      <family val="2"/>
    </font>
    <font>
      <i/>
      <sz val="10"/>
      <name val="Arial Narrow"/>
      <family val="2"/>
    </font>
    <font>
      <sz val="10"/>
      <color indexed="8"/>
      <name val="Arial Narrow"/>
      <family val="2"/>
    </font>
    <font>
      <sz val="11"/>
      <color indexed="8"/>
      <name val="Arial Narrow"/>
      <family val="2"/>
    </font>
    <font>
      <sz val="11"/>
      <color rgb="FFFF0000"/>
      <name val="Calibri"/>
      <family val="2"/>
    </font>
    <font>
      <sz val="11"/>
      <name val="Calibri"/>
      <family val="2"/>
    </font>
    <font>
      <sz val="12"/>
      <name val="Arial Narrow"/>
      <family val="2"/>
    </font>
    <font>
      <sz val="14"/>
      <color theme="0"/>
      <name val="Times New Roman"/>
      <family val="1"/>
    </font>
    <font>
      <sz val="14"/>
      <color indexed="8"/>
      <name val="Times New Roman"/>
      <family val="1"/>
    </font>
    <font>
      <i/>
      <sz val="14"/>
      <color indexed="8"/>
      <name val="Times New Roman"/>
      <family val="1"/>
    </font>
    <font>
      <b/>
      <sz val="14"/>
      <color indexed="8"/>
      <name val="Times New Roman"/>
      <family val="1"/>
    </font>
    <font>
      <sz val="12"/>
      <name val="Arial"/>
      <family val="2"/>
    </font>
    <font>
      <sz val="12"/>
      <name val=".VnTime"/>
      <family val="2"/>
    </font>
    <font>
      <sz val="10"/>
      <color indexed="8"/>
      <name val="MS Sans Serif"/>
      <family val="2"/>
    </font>
    <font>
      <sz val="12"/>
      <name val="돋움체"/>
      <family val="3"/>
      <charset val="129"/>
    </font>
    <font>
      <b/>
      <sz val="10"/>
      <name val="SVNtimes new roman"/>
      <family val="2"/>
    </font>
    <font>
      <sz val="9"/>
      <name val="Arial"/>
      <family val="2"/>
    </font>
    <font>
      <sz val="12"/>
      <name val="VNtimes New Roman"/>
    </font>
    <font>
      <sz val="12"/>
      <name val="VNtimes new roman"/>
      <family val="2"/>
    </font>
    <font>
      <sz val="10"/>
      <name val="Mangal"/>
      <family val="2"/>
    </font>
    <font>
      <sz val="10"/>
      <name val=".VnTime"/>
      <family val="2"/>
    </font>
    <font>
      <sz val="10"/>
      <name val="MS Sans Serif"/>
      <family val="2"/>
    </font>
    <font>
      <sz val="12"/>
      <name val=".VnArial"/>
      <family val="2"/>
    </font>
    <font>
      <sz val="10"/>
      <name val="??"/>
      <family val="3"/>
      <charset val="129"/>
    </font>
    <font>
      <sz val="12"/>
      <name val="????"/>
      <family val="1"/>
      <charset val="136"/>
    </font>
    <font>
      <sz val="10"/>
      <name val="AngsanaUPC"/>
      <family val="1"/>
    </font>
    <font>
      <sz val="10"/>
      <name val="Arial"/>
      <family val="2"/>
      <charset val="1"/>
    </font>
    <font>
      <sz val="12"/>
      <name val="|??¢¥¢¬¨Ï"/>
      <family val="1"/>
      <charset val="129"/>
    </font>
    <font>
      <sz val="14"/>
      <name val="뼻뮝"/>
      <family val="3"/>
      <charset val="129"/>
    </font>
    <font>
      <b/>
      <sz val="12"/>
      <name val="Arial"/>
      <family val="2"/>
    </font>
    <font>
      <sz val="11"/>
      <name val=".vntime"/>
      <family val="2"/>
    </font>
    <font>
      <sz val="10"/>
      <name val="???"/>
      <family val="3"/>
      <charset val="129"/>
    </font>
    <font>
      <sz val="10"/>
      <name val="VNI-Times"/>
    </font>
    <font>
      <sz val="12"/>
      <name val="VNI-Times"/>
    </font>
    <font>
      <sz val="10"/>
      <name val="Helv"/>
      <family val="2"/>
    </font>
    <font>
      <sz val="10"/>
      <color indexed="8"/>
      <name val="Arial"/>
      <family val="2"/>
    </font>
    <font>
      <sz val="10"/>
      <color indexed="8"/>
      <name val="Arial"/>
      <family val="2"/>
      <charset val="163"/>
    </font>
    <font>
      <sz val="12"/>
      <name val="VNI-Helve"/>
    </font>
    <font>
      <sz val="12"/>
      <name val="???"/>
    </font>
    <font>
      <sz val="13"/>
      <name val=".VnTime"/>
      <family val="2"/>
    </font>
    <font>
      <sz val="12"/>
      <name val="Courier"/>
      <family val="3"/>
    </font>
    <font>
      <sz val="11"/>
      <name val="‚l‚r ‚oƒSƒVƒbƒN"/>
      <family val="3"/>
      <charset val="128"/>
    </font>
    <font>
      <sz val="12"/>
      <name val="바탕체"/>
      <family val="1"/>
      <charset val="129"/>
    </font>
    <font>
      <sz val="11"/>
      <name val="–¾’©"/>
      <family val="1"/>
      <charset val="128"/>
    </font>
    <font>
      <sz val="10"/>
      <name val="Times New Roman"/>
      <family val="1"/>
    </font>
    <font>
      <sz val="14"/>
      <name val="VnTime"/>
    </font>
    <font>
      <sz val="10"/>
      <name val=".VnArial"/>
      <family val="2"/>
    </font>
    <font>
      <sz val="10"/>
      <name val=".VnArial NarrowH"/>
      <family val="2"/>
    </font>
    <font>
      <b/>
      <u/>
      <sz val="14"/>
      <color indexed="8"/>
      <name val=".VnBook-AntiquaH"/>
      <family val="2"/>
    </font>
    <font>
      <b/>
      <sz val="10"/>
      <name val=".VnTimeh"/>
      <family val="2"/>
    </font>
    <font>
      <b/>
      <sz val="12"/>
      <name val=".VnTime"/>
      <family val="2"/>
    </font>
    <font>
      <b/>
      <u/>
      <sz val="10"/>
      <name val="VNI-Times"/>
    </font>
    <font>
      <b/>
      <sz val="10"/>
      <name val=".VnArial"/>
      <family val="2"/>
    </font>
    <font>
      <sz val="12"/>
      <name val=".VnArial Narrow"/>
      <family val="2"/>
    </font>
    <font>
      <sz val="10"/>
      <name val="VnTimes"/>
    </font>
    <font>
      <sz val="12"/>
      <color indexed="8"/>
      <name val="¹ÙÅÁÃ¼"/>
      <family val="1"/>
      <charset val="129"/>
    </font>
    <font>
      <i/>
      <sz val="12"/>
      <color indexed="8"/>
      <name val=".VnBook-AntiquaH"/>
      <family val="2"/>
    </font>
    <font>
      <b/>
      <sz val="12"/>
      <color indexed="8"/>
      <name val=".VnBook-Antiqua"/>
      <family val="2"/>
    </font>
    <font>
      <i/>
      <sz val="12"/>
      <color indexed="8"/>
      <name val=".VnBook-Antiqua"/>
      <family val="2"/>
    </font>
    <font>
      <sz val="14"/>
      <name val=".VnTimeH"/>
      <family val="2"/>
    </font>
    <font>
      <sz val="11"/>
      <color indexed="9"/>
      <name val="Arial Narrow"/>
      <family val="2"/>
    </font>
    <font>
      <sz val="14"/>
      <name val=".VnTime"/>
      <family val="2"/>
    </font>
    <font>
      <sz val="14"/>
      <name val="VNI-Times"/>
    </font>
    <font>
      <sz val="12"/>
      <name val="¹UAAA¼"/>
      <family val="3"/>
      <charset val="129"/>
    </font>
    <font>
      <sz val="12"/>
      <name val="¹ÙÅÁÃ¼"/>
      <charset val="129"/>
    </font>
    <font>
      <sz val="8"/>
      <name val="Times New Roman"/>
      <family val="1"/>
    </font>
    <font>
      <b/>
      <sz val="12"/>
      <color indexed="63"/>
      <name val="VNI-Times"/>
    </font>
    <font>
      <sz val="9"/>
      <name val="Arial MT"/>
    </font>
    <font>
      <sz val="11"/>
      <color indexed="20"/>
      <name val="Arial Narrow"/>
      <family val="2"/>
    </font>
    <font>
      <sz val="12"/>
      <name val="Tms Rmn"/>
    </font>
    <font>
      <sz val="10"/>
      <name val="Times New Roman"/>
      <family val="1"/>
      <charset val="163"/>
    </font>
    <font>
      <sz val="11"/>
      <name val="µ¸¿ò"/>
      <charset val="129"/>
    </font>
    <font>
      <sz val="12"/>
      <name val="System"/>
      <family val="1"/>
      <charset val="129"/>
    </font>
    <font>
      <sz val="10"/>
      <name val="±¼¸²A¼"/>
      <family val="3"/>
      <charset val="129"/>
    </font>
    <font>
      <sz val="12"/>
      <name val="¹ÙÅÁÃ¼"/>
      <family val="1"/>
      <charset val="129"/>
    </font>
    <font>
      <b/>
      <sz val="11"/>
      <color indexed="52"/>
      <name val="Arial Narrow"/>
      <family val="2"/>
    </font>
    <font>
      <b/>
      <sz val="10"/>
      <name val="Arial"/>
      <family val="2"/>
    </font>
    <font>
      <b/>
      <sz val="10"/>
      <name val="Helv"/>
      <family val="2"/>
    </font>
    <font>
      <b/>
      <sz val="8"/>
      <color indexed="12"/>
      <name val="Arial"/>
      <family val="2"/>
    </font>
    <font>
      <sz val="8"/>
      <color indexed="8"/>
      <name val="Arial"/>
      <family val="2"/>
    </font>
    <font>
      <b/>
      <sz val="11"/>
      <name val="Arial"/>
      <family val="2"/>
    </font>
    <font>
      <sz val="8"/>
      <name val="SVNtimes new roman"/>
      <family val="2"/>
    </font>
    <font>
      <b/>
      <sz val="11"/>
      <color indexed="9"/>
      <name val="Arial Narrow"/>
      <family val="2"/>
    </font>
    <font>
      <sz val="10"/>
      <name val="VNI-Aptima"/>
    </font>
    <font>
      <b/>
      <sz val="8"/>
      <name val="Arial"/>
      <family val="2"/>
    </font>
    <font>
      <sz val="11"/>
      <name val="Tms Rmn"/>
    </font>
    <font>
      <sz val="12"/>
      <color theme="1"/>
      <name val="Calibri"/>
      <family val="2"/>
      <scheme val="minor"/>
    </font>
    <font>
      <sz val="11"/>
      <name val="Times New Roman"/>
      <family val="1"/>
    </font>
    <font>
      <u val="singleAccounting"/>
      <sz val="11"/>
      <name val="Times New Roman"/>
      <family val="1"/>
    </font>
    <font>
      <sz val="10"/>
      <name val="Arial"/>
      <family val="2"/>
      <charset val="163"/>
    </font>
    <font>
      <sz val="12"/>
      <name val="Times New Roman"/>
      <family val="1"/>
    </font>
    <font>
      <sz val="11"/>
      <color indexed="8"/>
      <name val="Times New Roman"/>
      <family val="2"/>
    </font>
    <font>
      <sz val="10"/>
      <color indexed="8"/>
      <name val="Times New Roman"/>
      <family val="2"/>
    </font>
    <font>
      <sz val="13"/>
      <name val="Times New Roman"/>
      <family val="1"/>
    </font>
    <font>
      <sz val="14"/>
      <color indexed="8"/>
      <name val="Times New Roman"/>
      <family val="2"/>
    </font>
    <font>
      <sz val="11"/>
      <name val="UVnTime"/>
    </font>
    <font>
      <sz val="12"/>
      <color indexed="8"/>
      <name val="Times New Roman"/>
      <family val="2"/>
    </font>
    <font>
      <sz val="13"/>
      <color indexed="8"/>
      <name val="Times New Roman"/>
      <family val="2"/>
    </font>
    <font>
      <sz val="11"/>
      <color indexed="8"/>
      <name val="Arial"/>
      <family val="2"/>
    </font>
    <font>
      <sz val="11"/>
      <color indexed="8"/>
      <name val="Calibri"/>
      <family val="2"/>
      <charset val="163"/>
    </font>
    <font>
      <sz val="11"/>
      <color indexed="8"/>
      <name val="Arial"/>
      <family val="2"/>
      <charset val="163"/>
    </font>
    <font>
      <sz val="12"/>
      <color indexed="8"/>
      <name val="Calibri"/>
      <family val="2"/>
    </font>
    <font>
      <b/>
      <sz val="16"/>
      <name val="Times New Roman"/>
      <family val="1"/>
    </font>
    <font>
      <b/>
      <sz val="12"/>
      <name val="VNTime"/>
      <family val="2"/>
    </font>
    <font>
      <sz val="10"/>
      <name val="MS Serif"/>
      <family val="1"/>
    </font>
    <font>
      <sz val="11"/>
      <name val="VNtimes new roman"/>
      <family val="2"/>
    </font>
    <font>
      <sz val="11"/>
      <color indexed="12"/>
      <name val="Times New Roman"/>
      <family val="1"/>
    </font>
    <font>
      <sz val="11"/>
      <name val="VNcentury Gothic"/>
      <family val="2"/>
    </font>
    <font>
      <b/>
      <sz val="15"/>
      <name val="VNcentury Gothic"/>
      <family val="2"/>
    </font>
    <font>
      <sz val="12"/>
      <name val="SVNtimes new roman"/>
      <family val="2"/>
    </font>
    <font>
      <sz val="12"/>
      <name val="???"/>
      <family val="3"/>
      <charset val="129"/>
    </font>
    <font>
      <sz val="10"/>
      <name val="SVNtimes new roman"/>
      <family val="2"/>
    </font>
    <font>
      <sz val="14"/>
      <name val="Times New Roman"/>
      <family val="1"/>
    </font>
    <font>
      <sz val="11"/>
      <color indexed="63"/>
      <name val="Calibri"/>
      <family val="2"/>
    </font>
    <font>
      <b/>
      <sz val="12"/>
      <name val="VNTimeH"/>
      <family val="2"/>
    </font>
    <font>
      <sz val="10"/>
      <name val="Arial CE"/>
      <charset val="238"/>
    </font>
    <font>
      <sz val="10"/>
      <name val="Arial CE"/>
    </font>
    <font>
      <sz val="10"/>
      <color indexed="16"/>
      <name val="MS Serif"/>
      <family val="1"/>
    </font>
    <font>
      <sz val="11"/>
      <color indexed="8"/>
      <name val="Calibri"/>
      <family val="2"/>
      <charset val="1"/>
    </font>
    <font>
      <i/>
      <sz val="11"/>
      <color indexed="23"/>
      <name val="Arial Narrow"/>
      <family val="2"/>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Arial Narrow"/>
      <family val="2"/>
    </font>
    <font>
      <sz val="8"/>
      <name val="Arial"/>
      <family val="2"/>
    </font>
    <font>
      <b/>
      <sz val="11"/>
      <name val="Times New Roman"/>
      <family val="1"/>
    </font>
    <font>
      <sz val="10"/>
      <name val=".VnArialH"/>
      <family val="2"/>
    </font>
    <font>
      <b/>
      <sz val="12"/>
      <color indexed="9"/>
      <name val="Tms Rmn"/>
    </font>
    <font>
      <sz val="14"/>
      <color indexed="12"/>
      <name val=".VnArialH"/>
      <family val="2"/>
    </font>
    <font>
      <b/>
      <sz val="15"/>
      <color indexed="56"/>
      <name val="Arial Narrow"/>
      <family val="2"/>
    </font>
    <font>
      <b/>
      <sz val="13"/>
      <color indexed="56"/>
      <name val="Arial Narrow"/>
      <family val="2"/>
    </font>
    <font>
      <b/>
      <sz val="11"/>
      <color indexed="56"/>
      <name val="Arial Narrow"/>
      <family val="2"/>
    </font>
    <font>
      <b/>
      <sz val="18"/>
      <name val="Arial"/>
      <family val="2"/>
    </font>
    <font>
      <b/>
      <sz val="8"/>
      <name val="MS Sans Serif"/>
      <family val="2"/>
    </font>
    <font>
      <b/>
      <sz val="10"/>
      <name val=".VnTime"/>
      <family val="2"/>
    </font>
    <font>
      <b/>
      <sz val="14"/>
      <name val=".VnTimeH"/>
      <family val="2"/>
    </font>
    <font>
      <u/>
      <sz val="12"/>
      <color indexed="12"/>
      <name val="Times New Roman"/>
      <family val="1"/>
    </font>
    <font>
      <sz val="12"/>
      <name val="??"/>
      <family val="1"/>
      <charset val="129"/>
    </font>
    <font>
      <sz val="12"/>
      <name val="뼻뮝"/>
      <family val="1"/>
      <charset val="129"/>
    </font>
    <font>
      <sz val="12"/>
      <name val="±¼¸²Ã¼"/>
      <family val="3"/>
      <charset val="129"/>
    </font>
    <font>
      <sz val="10"/>
      <name val=" "/>
      <family val="1"/>
      <charset val="136"/>
    </font>
    <font>
      <sz val="11"/>
      <color indexed="62"/>
      <name val="Arial Narrow"/>
      <family val="2"/>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Arial Narrow"/>
      <family val="2"/>
    </font>
    <font>
      <i/>
      <sz val="10"/>
      <name val=".VnTime"/>
      <family val="2"/>
    </font>
    <font>
      <sz val="8"/>
      <name val="VNarial"/>
      <family val="2"/>
    </font>
    <font>
      <sz val="10"/>
      <name val="Helv"/>
    </font>
    <font>
      <sz val="10"/>
      <name val=".VnAvant"/>
      <family val="2"/>
    </font>
    <font>
      <sz val="11"/>
      <color indexed="60"/>
      <name val="Arial Narrow"/>
      <family val="2"/>
    </font>
    <font>
      <sz val="7"/>
      <name val="Small Fonts"/>
      <family val="2"/>
    </font>
    <font>
      <sz val="12"/>
      <name val="Times New Roman"/>
      <family val="1"/>
      <charset val="163"/>
    </font>
    <font>
      <sz val="11"/>
      <color theme="1"/>
      <name val="Arial"/>
      <family val="2"/>
    </font>
    <font>
      <sz val="11"/>
      <color theme="1"/>
      <name val="Calibri"/>
      <family val="2"/>
    </font>
    <font>
      <sz val="12"/>
      <color theme="1"/>
      <name val="Times New Roman"/>
      <family val="2"/>
    </font>
    <font>
      <sz val="12"/>
      <color theme="1"/>
      <name val="Arial"/>
      <family val="2"/>
    </font>
    <font>
      <sz val="11"/>
      <color theme="1"/>
      <name val="Arial"/>
      <family val="2"/>
      <charset val="163"/>
    </font>
    <font>
      <sz val="12"/>
      <color theme="1"/>
      <name val="Times New Roman"/>
      <family val="2"/>
      <charset val="163"/>
    </font>
    <font>
      <sz val="13"/>
      <name val="Arial"/>
      <family val="2"/>
    </font>
    <font>
      <sz val="14"/>
      <color theme="1"/>
      <name val="Calibri"/>
      <family val="2"/>
      <scheme val="minor"/>
    </font>
    <font>
      <sz val="11"/>
      <color theme="1"/>
      <name val="Calibri"/>
      <family val="2"/>
      <charset val="163"/>
      <scheme val="minor"/>
    </font>
    <font>
      <sz val="11"/>
      <color indexed="8"/>
      <name val="Helvetica Neue"/>
    </font>
    <font>
      <sz val="11"/>
      <name val="VNI-Aptima"/>
    </font>
    <font>
      <b/>
      <sz val="11"/>
      <name val="Arial"/>
      <family val="2"/>
      <charset val="163"/>
    </font>
    <font>
      <b/>
      <sz val="11"/>
      <color indexed="63"/>
      <name val="Arial Narrow"/>
      <family val="2"/>
    </font>
    <font>
      <sz val="14"/>
      <name val=".VnArial Narrow"/>
      <family val="2"/>
    </font>
    <font>
      <sz val="12"/>
      <color indexed="8"/>
      <name val="Times New Roman"/>
      <family val="1"/>
    </font>
    <font>
      <b/>
      <sz val="10"/>
      <name val="MS Sans Serif"/>
      <family val="2"/>
    </font>
    <font>
      <sz val="8"/>
      <name val="Wingdings"/>
      <charset val="2"/>
    </font>
    <font>
      <sz val="8"/>
      <name val="Helv"/>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11"/>
      <name val="3C_Times_T"/>
    </font>
    <font>
      <sz val="8"/>
      <name val="MS Sans Serif"/>
      <family val="2"/>
    </font>
    <font>
      <b/>
      <sz val="10.5"/>
      <name val=".VnAvantH"/>
      <family val="2"/>
    </font>
    <font>
      <sz val="10"/>
      <name val="3C_Times_T"/>
    </font>
    <font>
      <sz val="10"/>
      <name val="VNbook-Antiqua"/>
    </font>
    <font>
      <sz val="11"/>
      <color indexed="18"/>
      <name val="VNI-Times"/>
    </font>
    <font>
      <b/>
      <sz val="8"/>
      <color indexed="8"/>
      <name val="Helv"/>
    </font>
    <font>
      <sz val="10"/>
      <name val="Symbol"/>
      <family val="1"/>
      <charset val="2"/>
    </font>
    <font>
      <sz val="13"/>
      <name val=".VnArial"/>
      <family val="2"/>
    </font>
    <font>
      <sz val="12"/>
      <name val="VNTime"/>
    </font>
    <font>
      <b/>
      <sz val="10"/>
      <name val="VNI-Univer"/>
    </font>
    <font>
      <sz val="10"/>
      <name val=".VnBook-Antiqua"/>
      <family val="2"/>
    </font>
    <font>
      <sz val="8"/>
      <name val=".VnHelvetIns"/>
      <family val="2"/>
    </font>
    <font>
      <b/>
      <sz val="12"/>
      <name val="VNI-Times"/>
    </font>
    <font>
      <sz val="12"/>
      <color indexed="8"/>
      <name val=".VnTime"/>
      <family val="2"/>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font>
    <font>
      <b/>
      <sz val="11"/>
      <name val=".VnTimeh"/>
      <family val="2"/>
    </font>
    <font>
      <b/>
      <sz val="10"/>
      <name val=".VnArialH"/>
      <family val="2"/>
    </font>
    <font>
      <b/>
      <sz val="11"/>
      <color indexed="8"/>
      <name val="Arial Narrow"/>
      <family val="2"/>
    </font>
    <font>
      <sz val="10"/>
      <name val=".VnArial Narrow"/>
      <family val="2"/>
    </font>
    <font>
      <sz val="10"/>
      <name val="VNtimes new roman"/>
      <family val="2"/>
    </font>
    <font>
      <sz val="10"/>
      <name val="VNtimes new roman"/>
      <family val="1"/>
    </font>
    <font>
      <sz val="10"/>
      <name val="VNtimes new roman"/>
    </font>
    <font>
      <sz val="14"/>
      <name val="VnTime"/>
      <family val="2"/>
    </font>
    <font>
      <sz val="8"/>
      <name val=".VnTime"/>
      <family val="2"/>
    </font>
    <font>
      <b/>
      <sz val="8"/>
      <name val="VN Helvetica"/>
    </font>
    <font>
      <b/>
      <sz val="10"/>
      <name val="VN AvantGBook"/>
    </font>
    <font>
      <b/>
      <sz val="16"/>
      <name val=".VnTime"/>
      <family val="2"/>
    </font>
    <font>
      <sz val="9"/>
      <name val=".VnTime"/>
      <family val="2"/>
    </font>
    <font>
      <sz val="11"/>
      <color indexed="10"/>
      <name val="Arial Narrow"/>
      <family val="2"/>
    </font>
    <font>
      <b/>
      <i/>
      <sz val="12"/>
      <name val=".VnTime"/>
      <family val="2"/>
    </font>
    <font>
      <sz val="14"/>
      <name val=".VnArial"/>
      <family val="2"/>
    </font>
    <font>
      <sz val="16"/>
      <name val="AngsanaUPC"/>
      <family val="3"/>
    </font>
    <font>
      <sz val="10"/>
      <name val="명조"/>
      <family val="3"/>
      <charset val="129"/>
    </font>
    <font>
      <sz val="11"/>
      <name val="ＭＳ 明朝"/>
      <family val="1"/>
      <charset val="128"/>
    </font>
    <font>
      <sz val="11"/>
      <name val="Calibri"/>
      <family val="2"/>
      <scheme val="minor"/>
    </font>
    <font>
      <b/>
      <sz val="14"/>
      <color theme="1"/>
      <name val="Times New Roman"/>
      <family val="1"/>
    </font>
    <font>
      <sz val="10"/>
      <color indexed="8"/>
      <name val="VNI-Times"/>
      <family val="2"/>
    </font>
    <font>
      <sz val="10"/>
      <color indexed="9"/>
      <name val="VNI-Times"/>
      <family val="2"/>
    </font>
    <font>
      <sz val="10"/>
      <color indexed="20"/>
      <name val="VNI-Times"/>
      <family val="2"/>
    </font>
    <font>
      <b/>
      <i/>
      <sz val="14"/>
      <name val="VNTime"/>
      <family val="2"/>
    </font>
    <font>
      <b/>
      <sz val="10"/>
      <color indexed="52"/>
      <name val="VNI-Times"/>
      <family val="2"/>
    </font>
    <font>
      <b/>
      <sz val="12"/>
      <color theme="0"/>
      <name val="Times New Roman"/>
      <family val="2"/>
    </font>
    <font>
      <b/>
      <sz val="10"/>
      <color indexed="9"/>
      <name val="VNI-Times"/>
      <family val="2"/>
    </font>
    <font>
      <i/>
      <sz val="14"/>
      <color theme="1"/>
      <name val="Times New Roman"/>
      <family val="1"/>
    </font>
    <font>
      <i/>
      <sz val="10"/>
      <color theme="1"/>
      <name val="Arial Narrow"/>
      <family val="2"/>
    </font>
    <font>
      <b/>
      <sz val="11"/>
      <color theme="1"/>
      <name val="Calibri"/>
      <family val="2"/>
      <scheme val="minor"/>
    </font>
    <font>
      <b/>
      <i/>
      <sz val="10"/>
      <color theme="1"/>
      <name val="Arial Narrow"/>
      <family val="2"/>
    </font>
    <font>
      <b/>
      <i/>
      <sz val="11"/>
      <color theme="1"/>
      <name val="Calibri"/>
      <family val="2"/>
      <scheme val="minor"/>
    </font>
    <font>
      <sz val="10"/>
      <color theme="1"/>
      <name val="Calibri"/>
      <family val="2"/>
      <scheme val="minor"/>
    </font>
    <font>
      <b/>
      <sz val="14"/>
      <name val="Times New Roman"/>
      <family val="1"/>
    </font>
    <font>
      <b/>
      <sz val="13"/>
      <name val="Times New Roman"/>
      <family val="1"/>
    </font>
    <font>
      <i/>
      <sz val="13"/>
      <name val="Times New Roman"/>
      <family val="1"/>
    </font>
    <font>
      <sz val="13"/>
      <color theme="1"/>
      <name val="Times New Roman"/>
      <family val="1"/>
    </font>
    <font>
      <b/>
      <sz val="12"/>
      <color theme="1"/>
      <name val="Times New Roman"/>
      <family val="1"/>
    </font>
    <font>
      <u/>
      <sz val="11"/>
      <color theme="10"/>
      <name val="Calibri"/>
      <family val="2"/>
      <scheme val="minor"/>
    </font>
    <font>
      <b/>
      <sz val="13"/>
      <color theme="1"/>
      <name val="Times New Roman"/>
      <family val="1"/>
    </font>
    <font>
      <i/>
      <sz val="12"/>
      <color theme="1"/>
      <name val="Times New Roman"/>
      <family val="1"/>
    </font>
    <font>
      <i/>
      <sz val="13"/>
      <color theme="1"/>
      <name val="Times New Roman"/>
      <family val="1"/>
    </font>
    <font>
      <sz val="14"/>
      <color rgb="FFFF0000"/>
      <name val="Times New Roman"/>
      <family val="1"/>
    </font>
    <font>
      <i/>
      <sz val="10"/>
      <color rgb="FFFF0000"/>
      <name val="Arial Narrow"/>
      <family val="2"/>
    </font>
    <font>
      <i/>
      <sz val="11"/>
      <color theme="1"/>
      <name val="Calibri"/>
      <family val="2"/>
      <scheme val="minor"/>
    </font>
    <font>
      <i/>
      <sz val="18"/>
      <color theme="1"/>
      <name val="Arial"/>
      <family val="2"/>
    </font>
  </fonts>
  <fills count="65">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indexed="9"/>
        <bgColor indexed="64"/>
      </patternFill>
    </fill>
    <fill>
      <patternFill patternType="solid">
        <fgColor indexed="22"/>
        <bgColor indexed="64"/>
      </patternFill>
    </fill>
    <fill>
      <patternFill patternType="solid">
        <fgColor indexed="22"/>
        <bgColor indexed="31"/>
      </patternFill>
    </fill>
    <fill>
      <patternFill patternType="solid">
        <fgColor indexed="31"/>
      </patternFill>
    </fill>
    <fill>
      <patternFill patternType="solid">
        <fgColor indexed="31"/>
        <bgColor indexed="22"/>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27"/>
        <bgColor indexed="64"/>
      </patternFill>
    </fill>
    <fill>
      <patternFill patternType="solid">
        <fgColor indexed="40"/>
        <bgColor indexed="49"/>
      </patternFill>
    </fill>
    <fill>
      <patternFill patternType="solid">
        <fgColor indexed="40"/>
        <bgColor indexed="64"/>
      </patternFill>
    </fill>
    <fill>
      <patternFill patternType="solid">
        <fgColor indexed="26"/>
        <bgColor indexed="9"/>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15"/>
        <bgColor indexed="35"/>
      </patternFill>
    </fill>
    <fill>
      <patternFill patternType="solid">
        <fgColor indexed="35"/>
        <bgColor indexed="64"/>
      </patternFill>
    </fill>
    <fill>
      <patternFill patternType="solid">
        <fgColor indexed="41"/>
        <bgColor indexed="27"/>
      </patternFill>
    </fill>
    <fill>
      <patternFill patternType="solid">
        <fgColor rgb="FFA5A5A5"/>
      </patternFill>
    </fill>
  </fills>
  <borders count="69">
    <border>
      <left/>
      <right/>
      <top/>
      <bottom/>
      <diagonal/>
    </border>
    <border>
      <left style="thin">
        <color auto="1"/>
      </left>
      <right style="thin">
        <color auto="1"/>
      </right>
      <top style="hair">
        <color auto="1"/>
      </top>
      <bottom style="hair">
        <color auto="1"/>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thin">
        <color indexed="8"/>
      </top>
      <bottom style="thin">
        <color indexed="8"/>
      </bottom>
      <diagonal/>
    </border>
    <border>
      <left/>
      <right/>
      <top style="double">
        <color indexed="8"/>
      </top>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style="thin">
        <color indexed="64"/>
      </left>
      <right/>
      <top/>
      <bottom/>
      <diagonal/>
    </border>
    <border>
      <left/>
      <right/>
      <top style="double">
        <color indexed="8"/>
      </top>
      <bottom style="double">
        <color indexed="8"/>
      </bottom>
      <diagonal/>
    </border>
    <border>
      <left/>
      <right/>
      <top style="double">
        <color indexed="64"/>
      </top>
      <bottom style="double">
        <color indexed="64"/>
      </bottom>
      <diagonal/>
    </border>
    <border>
      <left style="thick">
        <color indexed="64"/>
      </left>
      <right/>
      <top style="thick">
        <color indexed="64"/>
      </top>
      <bottom/>
      <diagonal/>
    </border>
    <border>
      <left/>
      <right/>
      <top style="medium">
        <color indexed="8"/>
      </top>
      <bottom style="medium">
        <color indexed="8"/>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medium">
        <color indexed="64"/>
      </left>
      <right style="medium">
        <color indexed="64"/>
      </right>
      <top style="medium">
        <color indexed="64"/>
      </top>
      <bottom style="medium">
        <color indexed="64"/>
      </bottom>
      <diagonal/>
    </border>
    <border>
      <left/>
      <right/>
      <top/>
      <bottom style="medium">
        <color indexed="8"/>
      </bottom>
      <diagonal/>
    </border>
    <border>
      <left style="thin">
        <color indexed="8"/>
      </left>
      <right style="thin">
        <color indexed="8"/>
      </right>
      <top style="thin">
        <color indexed="8"/>
      </top>
      <bottom style="hair">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double">
        <color indexed="64"/>
      </top>
      <bottom/>
      <diagonal/>
    </border>
    <border>
      <left style="thin">
        <color indexed="8"/>
      </left>
      <right/>
      <top style="thin">
        <color indexed="8"/>
      </top>
      <bottom style="thin">
        <color indexed="8"/>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thin">
        <color indexed="64"/>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hair">
        <color indexed="64"/>
      </top>
      <bottom style="thin">
        <color indexed="64"/>
      </bottom>
      <diagonal/>
    </border>
    <border>
      <left style="thin">
        <color indexed="8"/>
      </left>
      <right style="thin">
        <color indexed="8"/>
      </right>
      <top style="hair">
        <color indexed="8"/>
      </top>
      <bottom style="hair">
        <color indexed="8"/>
      </bottom>
      <diagonal/>
    </border>
    <border>
      <left style="thin">
        <color auto="1"/>
      </left>
      <right style="thin">
        <color auto="1"/>
      </right>
      <top style="hair">
        <color auto="1"/>
      </top>
      <bottom style="hair">
        <color auto="1"/>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s>
  <cellStyleXfs count="19424">
    <xf numFmtId="0" fontId="0" fillId="0" borderId="0"/>
    <xf numFmtId="0" fontId="15" fillId="0" borderId="0"/>
    <xf numFmtId="0" fontId="15" fillId="0" borderId="0"/>
    <xf numFmtId="0" fontId="17" fillId="0" borderId="0"/>
    <xf numFmtId="0" fontId="18" fillId="0" borderId="0"/>
    <xf numFmtId="0" fontId="20" fillId="0" borderId="0"/>
    <xf numFmtId="0" fontId="18" fillId="0" borderId="0"/>
    <xf numFmtId="0" fontId="22" fillId="0" borderId="0"/>
    <xf numFmtId="0" fontId="18" fillId="0" borderId="0"/>
    <xf numFmtId="0" fontId="22" fillId="0" borderId="0"/>
    <xf numFmtId="0" fontId="18" fillId="0" borderId="0"/>
    <xf numFmtId="0" fontId="15" fillId="0" borderId="0"/>
    <xf numFmtId="0" fontId="26" fillId="0" borderId="0"/>
    <xf numFmtId="0" fontId="18" fillId="0" borderId="0"/>
    <xf numFmtId="0" fontId="18" fillId="0" borderId="0"/>
    <xf numFmtId="0" fontId="25" fillId="0" borderId="0"/>
    <xf numFmtId="0" fontId="29" fillId="0" borderId="0"/>
    <xf numFmtId="0" fontId="34"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Protection="0"/>
    <xf numFmtId="0" fontId="36" fillId="0" borderId="0"/>
    <xf numFmtId="0" fontId="36" fillId="0" borderId="0"/>
    <xf numFmtId="3" fontId="37" fillId="0" borderId="7"/>
    <xf numFmtId="3" fontId="37" fillId="0" borderId="7"/>
    <xf numFmtId="168" fontId="38" fillId="0" borderId="15">
      <alignment horizontal="center"/>
      <protection hidden="1"/>
    </xf>
    <xf numFmtId="169" fontId="29" fillId="0" borderId="0" applyBorder="0"/>
    <xf numFmtId="170" fontId="39" fillId="0" borderId="0" applyProtection="0"/>
    <xf numFmtId="170" fontId="40" fillId="0" borderId="16" applyFont="0" applyBorder="0"/>
    <xf numFmtId="170" fontId="41" fillId="0" borderId="16" applyFont="0" applyBorder="0"/>
    <xf numFmtId="169" fontId="42" fillId="0" borderId="0" applyBorder="0"/>
    <xf numFmtId="169" fontId="22" fillId="0" borderId="0" applyBorder="0"/>
    <xf numFmtId="169" fontId="22" fillId="0" borderId="0" applyBorder="0"/>
    <xf numFmtId="169" fontId="22" fillId="0" borderId="0" applyBorder="0"/>
    <xf numFmtId="169" fontId="22" fillId="0" borderId="0" applyBorder="0"/>
    <xf numFmtId="169" fontId="22" fillId="0" borderId="0" applyBorder="0"/>
    <xf numFmtId="169" fontId="22" fillId="0" borderId="0" applyBorder="0"/>
    <xf numFmtId="169" fontId="22" fillId="0" borderId="0" applyBorder="0"/>
    <xf numFmtId="169" fontId="22" fillId="0" borderId="0" applyBorder="0"/>
    <xf numFmtId="169" fontId="22" fillId="0" borderId="0" applyBorder="0"/>
    <xf numFmtId="169" fontId="22" fillId="0" borderId="0" applyBorder="0"/>
    <xf numFmtId="169" fontId="22" fillId="0" borderId="0" applyBorder="0"/>
    <xf numFmtId="169" fontId="22" fillId="0" borderId="0" applyBorder="0"/>
    <xf numFmtId="169" fontId="22" fillId="0" borderId="0" applyBorder="0"/>
    <xf numFmtId="169" fontId="22" fillId="0" borderId="0" applyBorder="0"/>
    <xf numFmtId="169" fontId="22" fillId="0" borderId="0" applyBorder="0"/>
    <xf numFmtId="169" fontId="22" fillId="0" borderId="0" applyBorder="0"/>
    <xf numFmtId="169" fontId="22" fillId="0" borderId="0" applyBorder="0"/>
    <xf numFmtId="169" fontId="22" fillId="0" borderId="0" applyBorder="0"/>
    <xf numFmtId="169" fontId="29" fillId="0" borderId="0" applyBorder="0"/>
    <xf numFmtId="0" fontId="43" fillId="0" borderId="0"/>
    <xf numFmtId="0" fontId="43" fillId="0" borderId="0"/>
    <xf numFmtId="0" fontId="43" fillId="0" borderId="0"/>
    <xf numFmtId="0" fontId="44" fillId="0" borderId="0" applyNumberFormat="0" applyFill="0" applyAlignment="0"/>
    <xf numFmtId="171" fontId="29" fillId="0" borderId="0" applyFill="0" applyBorder="0" applyAlignment="0" applyProtection="0"/>
    <xf numFmtId="0" fontId="29" fillId="0" borderId="0" applyFill="0" applyBorder="0" applyAlignment="0" applyProtection="0"/>
    <xf numFmtId="172" fontId="29" fillId="0" borderId="0" applyFill="0" applyBorder="0" applyAlignment="0" applyProtection="0"/>
    <xf numFmtId="173"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5" fillId="0" borderId="0" applyFont="0" applyFill="0" applyBorder="0" applyAlignment="0" applyProtection="0"/>
    <xf numFmtId="0" fontId="46" fillId="0" borderId="17"/>
    <xf numFmtId="175" fontId="43" fillId="0" borderId="0" applyFont="0" applyFill="0" applyBorder="0" applyAlignment="0" applyProtection="0"/>
    <xf numFmtId="176" fontId="47" fillId="0" borderId="0" applyFont="0" applyFill="0" applyBorder="0" applyAlignment="0" applyProtection="0"/>
    <xf numFmtId="177" fontId="44" fillId="0" borderId="0" applyFill="0" applyBorder="0" applyAlignment="0" applyProtection="0"/>
    <xf numFmtId="178" fontId="29" fillId="0" borderId="0" applyFill="0" applyBorder="0" applyAlignment="0" applyProtection="0"/>
    <xf numFmtId="0" fontId="4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Protection="0"/>
    <xf numFmtId="0" fontId="49" fillId="0" borderId="0"/>
    <xf numFmtId="0" fontId="18" fillId="0" borderId="0" applyProtection="0"/>
    <xf numFmtId="0" fontId="50" fillId="0" borderId="0"/>
    <xf numFmtId="40" fontId="51" fillId="0" borderId="0" applyFont="0" applyFill="0" applyBorder="0" applyAlignment="0" applyProtection="0"/>
    <xf numFmtId="40" fontId="44" fillId="0" borderId="0" applyFill="0" applyBorder="0" applyAlignment="0" applyProtection="0"/>
    <xf numFmtId="38" fontId="44" fillId="0" borderId="0" applyFill="0" applyBorder="0" applyAlignment="0" applyProtection="0"/>
    <xf numFmtId="3" fontId="44" fillId="0" borderId="0" applyFill="0" applyBorder="0" applyAlignment="0" applyProtection="0"/>
    <xf numFmtId="179" fontId="44" fillId="0" borderId="0" applyFill="0" applyBorder="0" applyAlignment="0" applyProtection="0"/>
    <xf numFmtId="0" fontId="44" fillId="0" borderId="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Protection="0"/>
    <xf numFmtId="2" fontId="44" fillId="0" borderId="0" applyFill="0" applyBorder="0" applyAlignment="0" applyProtection="0"/>
    <xf numFmtId="0" fontId="52" fillId="0" borderId="18">
      <alignment horizontal="left" vertical="center"/>
    </xf>
    <xf numFmtId="0" fontId="52" fillId="0" borderId="0" applyNumberFormat="0" applyFill="0" applyBorder="0" applyAlignment="0" applyProtection="0"/>
    <xf numFmtId="0" fontId="34" fillId="0" borderId="0"/>
    <xf numFmtId="0" fontId="34" fillId="0" borderId="0"/>
    <xf numFmtId="0" fontId="53" fillId="0" borderId="0"/>
    <xf numFmtId="0" fontId="44" fillId="0" borderId="19" applyNumberFormat="0" applyFill="0" applyAlignment="0" applyProtection="0"/>
    <xf numFmtId="0" fontId="43" fillId="0" borderId="0"/>
    <xf numFmtId="0" fontId="52" fillId="0" borderId="0" applyNumberFormat="0" applyFill="0" applyBorder="0" applyProtection="0">
      <alignment vertical="center"/>
    </xf>
    <xf numFmtId="176" fontId="35" fillId="0" borderId="0" applyFont="0" applyFill="0" applyBorder="0" applyAlignment="0" applyProtection="0"/>
    <xf numFmtId="0" fontId="18" fillId="0" borderId="0"/>
    <xf numFmtId="0" fontId="54" fillId="0" borderId="0"/>
    <xf numFmtId="180" fontId="55" fillId="0" borderId="0" applyFont="0" applyFill="0" applyBorder="0" applyAlignment="0" applyProtection="0"/>
    <xf numFmtId="181" fontId="56" fillId="0" borderId="0" applyFont="0" applyFill="0" applyBorder="0" applyAlignment="0" applyProtection="0"/>
    <xf numFmtId="42" fontId="55" fillId="0" borderId="0" applyFon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182" fontId="35" fillId="0" borderId="0" applyFont="0" applyFill="0" applyBorder="0" applyAlignment="0" applyProtection="0"/>
    <xf numFmtId="42" fontId="55" fillId="0" borderId="0" applyFont="0" applyFill="0" applyBorder="0" applyAlignment="0" applyProtection="0"/>
    <xf numFmtId="180" fontId="55" fillId="0" borderId="0" applyFont="0" applyFill="0" applyBorder="0" applyAlignment="0" applyProtection="0"/>
    <xf numFmtId="42" fontId="55" fillId="0" borderId="0" applyFon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57" fillId="0" borderId="0"/>
    <xf numFmtId="42" fontId="55" fillId="0" borderId="0" applyFont="0" applyFill="0" applyBorder="0" applyAlignment="0" applyProtection="0"/>
    <xf numFmtId="180" fontId="55" fillId="0" borderId="0" applyFont="0" applyFill="0" applyBorder="0" applyAlignment="0" applyProtection="0"/>
    <xf numFmtId="0" fontId="57" fillId="0" borderId="0"/>
    <xf numFmtId="42" fontId="55" fillId="0" borderId="0" applyFont="0" applyFill="0" applyBorder="0" applyAlignment="0" applyProtection="0"/>
    <xf numFmtId="0" fontId="58" fillId="0" borderId="0">
      <alignment vertical="top"/>
    </xf>
    <xf numFmtId="0" fontId="59" fillId="0" borderId="0">
      <alignment vertical="top"/>
    </xf>
    <xf numFmtId="0" fontId="59" fillId="0" borderId="0">
      <alignment vertical="top"/>
    </xf>
    <xf numFmtId="0" fontId="44" fillId="0" borderId="0"/>
    <xf numFmtId="183" fontId="56" fillId="0" borderId="0" applyFont="0" applyFill="0" applyBorder="0" applyAlignment="0" applyProtection="0"/>
    <xf numFmtId="0" fontId="43" fillId="0" borderId="0" applyNumberFormat="0" applyFill="0" applyBorder="0" applyAlignment="0" applyProtection="0"/>
    <xf numFmtId="42" fontId="55" fillId="0" borderId="0" applyFont="0" applyFill="0" applyBorder="0" applyAlignment="0" applyProtection="0"/>
    <xf numFmtId="184" fontId="55" fillId="0" borderId="0" applyFont="0" applyFill="0" applyBorder="0" applyAlignment="0" applyProtection="0"/>
    <xf numFmtId="184" fontId="55" fillId="0" borderId="0" applyFont="0" applyFill="0" applyBorder="0" applyAlignment="0" applyProtection="0"/>
    <xf numFmtId="184" fontId="55" fillId="0" borderId="0" applyFont="0" applyFill="0" applyBorder="0" applyAlignment="0" applyProtection="0"/>
    <xf numFmtId="184" fontId="55" fillId="0" borderId="0" applyFont="0" applyFill="0" applyBorder="0" applyAlignment="0" applyProtection="0"/>
    <xf numFmtId="185" fontId="55" fillId="0" borderId="0" applyFon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42" fontId="55" fillId="0" borderId="0" applyFont="0" applyFill="0" applyBorder="0" applyAlignment="0" applyProtection="0"/>
    <xf numFmtId="0" fontId="57" fillId="0" borderId="0"/>
    <xf numFmtId="180" fontId="55" fillId="0" borderId="0" applyFont="0" applyFill="0" applyBorder="0" applyAlignment="0" applyProtection="0"/>
    <xf numFmtId="0" fontId="57" fillId="0" borderId="0"/>
    <xf numFmtId="0" fontId="43" fillId="0" borderId="0" applyNumberFormat="0" applyFill="0" applyBorder="0" applyAlignment="0" applyProtection="0"/>
    <xf numFmtId="0" fontId="44" fillId="0" borderId="0"/>
    <xf numFmtId="183" fontId="56" fillId="0" borderId="0" applyFon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57" fillId="0" borderId="0"/>
    <xf numFmtId="42" fontId="55" fillId="0" borderId="0" applyFont="0" applyFill="0" applyBorder="0" applyAlignment="0" applyProtection="0"/>
    <xf numFmtId="42" fontId="55" fillId="0" borderId="0" applyFon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57" fillId="0" borderId="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57" fillId="0" borderId="0"/>
    <xf numFmtId="42" fontId="55" fillId="0" borderId="0" applyFont="0" applyFill="0" applyBorder="0" applyAlignment="0" applyProtection="0"/>
    <xf numFmtId="0" fontId="57" fillId="0" borderId="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57" fillId="0" borderId="0"/>
    <xf numFmtId="0" fontId="57" fillId="0" borderId="0"/>
    <xf numFmtId="0" fontId="57" fillId="0" borderId="0"/>
    <xf numFmtId="185" fontId="55" fillId="0" borderId="0" applyFont="0" applyFill="0" applyBorder="0" applyAlignment="0" applyProtection="0"/>
    <xf numFmtId="42" fontId="55" fillId="0" borderId="0" applyFont="0" applyFill="0" applyBorder="0" applyAlignment="0" applyProtection="0"/>
    <xf numFmtId="42" fontId="55" fillId="0" borderId="0" applyFont="0" applyFill="0" applyBorder="0" applyAlignment="0" applyProtection="0"/>
    <xf numFmtId="42" fontId="55" fillId="0" borderId="0" applyFont="0" applyFill="0" applyBorder="0" applyAlignment="0" applyProtection="0"/>
    <xf numFmtId="42" fontId="55"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57" fillId="0" borderId="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42" fontId="55" fillId="0" borderId="0" applyFont="0" applyFill="0" applyBorder="0" applyAlignment="0" applyProtection="0"/>
    <xf numFmtId="185" fontId="55" fillId="0" borderId="0" applyFon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42" fontId="55" fillId="0" borderId="0" applyFont="0" applyFill="0" applyBorder="0" applyAlignment="0" applyProtection="0"/>
    <xf numFmtId="0" fontId="57" fillId="0" borderId="0"/>
    <xf numFmtId="0" fontId="57" fillId="0" borderId="0"/>
    <xf numFmtId="180" fontId="55" fillId="0" borderId="0" applyFont="0" applyFill="0" applyBorder="0" applyAlignment="0" applyProtection="0"/>
    <xf numFmtId="0" fontId="57" fillId="0" borderId="0"/>
    <xf numFmtId="0" fontId="44" fillId="0" borderId="0"/>
    <xf numFmtId="0" fontId="57" fillId="0" borderId="0"/>
    <xf numFmtId="0" fontId="57" fillId="0" borderId="0"/>
    <xf numFmtId="181" fontId="56" fillId="0" borderId="0" applyFont="0" applyFill="0" applyBorder="0" applyAlignment="0" applyProtection="0"/>
    <xf numFmtId="42" fontId="55" fillId="0" borderId="0" applyFont="0" applyFill="0" applyBorder="0" applyAlignment="0" applyProtection="0"/>
    <xf numFmtId="186" fontId="55" fillId="0" borderId="0" applyFont="0" applyFill="0" applyBorder="0" applyAlignment="0" applyProtection="0"/>
    <xf numFmtId="42" fontId="55" fillId="0" borderId="0" applyFont="0" applyFill="0" applyBorder="0" applyAlignment="0" applyProtection="0"/>
    <xf numFmtId="181" fontId="56" fillId="0" borderId="0" applyFont="0" applyFill="0" applyBorder="0" applyAlignment="0" applyProtection="0"/>
    <xf numFmtId="187" fontId="56" fillId="0" borderId="0" applyFont="0" applyFill="0" applyBorder="0" applyAlignment="0" applyProtection="0"/>
    <xf numFmtId="181" fontId="56" fillId="0" borderId="0" applyFont="0" applyFill="0" applyBorder="0" applyAlignment="0" applyProtection="0"/>
    <xf numFmtId="181" fontId="56" fillId="0" borderId="0" applyFont="0" applyFill="0" applyBorder="0" applyAlignment="0" applyProtection="0"/>
    <xf numFmtId="181" fontId="56" fillId="0" borderId="0" applyFont="0" applyFill="0" applyBorder="0" applyAlignment="0" applyProtection="0"/>
    <xf numFmtId="181" fontId="56" fillId="0" borderId="0" applyFont="0" applyFill="0" applyBorder="0" applyAlignment="0" applyProtection="0"/>
    <xf numFmtId="187" fontId="56" fillId="0" borderId="0" applyFont="0" applyFill="0" applyBorder="0" applyAlignment="0" applyProtection="0"/>
    <xf numFmtId="181" fontId="56" fillId="0" borderId="0" applyFont="0" applyFill="0" applyBorder="0" applyAlignment="0" applyProtection="0"/>
    <xf numFmtId="181" fontId="56" fillId="0" borderId="0" applyFont="0" applyFill="0" applyBorder="0" applyAlignment="0" applyProtection="0"/>
    <xf numFmtId="181" fontId="56" fillId="0" borderId="0" applyFont="0" applyFill="0" applyBorder="0" applyAlignment="0" applyProtection="0"/>
    <xf numFmtId="188" fontId="56" fillId="0" borderId="0" applyFont="0" applyFill="0" applyBorder="0" applyAlignment="0" applyProtection="0"/>
    <xf numFmtId="189" fontId="56" fillId="0" borderId="0" applyFont="0" applyFill="0" applyBorder="0" applyAlignment="0" applyProtection="0"/>
    <xf numFmtId="43" fontId="55" fillId="0" borderId="0" applyFont="0" applyFill="0" applyBorder="0" applyAlignment="0" applyProtection="0"/>
    <xf numFmtId="190" fontId="55" fillId="0" borderId="0" applyFont="0" applyFill="0" applyBorder="0" applyAlignment="0" applyProtection="0"/>
    <xf numFmtId="43" fontId="55" fillId="0" borderId="0" applyFont="0" applyFill="0" applyBorder="0" applyAlignment="0" applyProtection="0"/>
    <xf numFmtId="189" fontId="55" fillId="0" borderId="0" applyFont="0" applyFill="0" applyBorder="0" applyAlignment="0" applyProtection="0"/>
    <xf numFmtId="165" fontId="55" fillId="0" borderId="0" applyFont="0" applyFill="0" applyBorder="0" applyAlignment="0" applyProtection="0"/>
    <xf numFmtId="191" fontId="55" fillId="0" borderId="0" applyFont="0" applyFill="0" applyBorder="0" applyAlignment="0" applyProtection="0"/>
    <xf numFmtId="192" fontId="55" fillId="0" borderId="0" applyFont="0" applyFill="0" applyBorder="0" applyAlignment="0" applyProtection="0"/>
    <xf numFmtId="193" fontId="55" fillId="0" borderId="0" applyFont="0" applyFill="0" applyBorder="0" applyAlignment="0" applyProtection="0"/>
    <xf numFmtId="192" fontId="55" fillId="0" borderId="0" applyFont="0" applyFill="0" applyBorder="0" applyAlignment="0" applyProtection="0"/>
    <xf numFmtId="165" fontId="55" fillId="0" borderId="0" applyFont="0" applyFill="0" applyBorder="0" applyAlignment="0" applyProtection="0"/>
    <xf numFmtId="194" fontId="55" fillId="0" borderId="0" applyFont="0" applyFill="0" applyBorder="0" applyAlignment="0" applyProtection="0"/>
    <xf numFmtId="43" fontId="55" fillId="0" borderId="0" applyFont="0" applyFill="0" applyBorder="0" applyAlignment="0" applyProtection="0"/>
    <xf numFmtId="189" fontId="55" fillId="0" borderId="0" applyFont="0" applyFill="0" applyBorder="0" applyAlignment="0" applyProtection="0"/>
    <xf numFmtId="189" fontId="55" fillId="0" borderId="0" applyFont="0" applyFill="0" applyBorder="0" applyAlignment="0" applyProtection="0"/>
    <xf numFmtId="189" fontId="55" fillId="0" borderId="0" applyFont="0" applyFill="0" applyBorder="0" applyAlignment="0" applyProtection="0"/>
    <xf numFmtId="43" fontId="55" fillId="0" borderId="0" applyFont="0" applyFill="0" applyBorder="0" applyAlignment="0" applyProtection="0"/>
    <xf numFmtId="193" fontId="55" fillId="0" borderId="0" applyFont="0" applyFill="0" applyBorder="0" applyAlignment="0" applyProtection="0"/>
    <xf numFmtId="195"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192" fontId="55" fillId="0" borderId="0" applyFont="0" applyFill="0" applyBorder="0" applyAlignment="0" applyProtection="0"/>
    <xf numFmtId="192" fontId="55" fillId="0" borderId="0" applyFont="0" applyFill="0" applyBorder="0" applyAlignment="0" applyProtection="0"/>
    <xf numFmtId="191" fontId="55" fillId="0" borderId="0" applyFont="0" applyFill="0" applyBorder="0" applyAlignment="0" applyProtection="0"/>
    <xf numFmtId="191"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89" fontId="55" fillId="0" borderId="0" applyFont="0" applyFill="0" applyBorder="0" applyAlignment="0" applyProtection="0"/>
    <xf numFmtId="165" fontId="55"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189" fontId="55" fillId="0" borderId="0" applyFont="0" applyFill="0" applyBorder="0" applyAlignment="0" applyProtection="0"/>
    <xf numFmtId="189" fontId="55" fillId="0" borderId="0" applyFont="0" applyFill="0" applyBorder="0" applyAlignment="0" applyProtection="0"/>
    <xf numFmtId="189" fontId="55" fillId="0" borderId="0" applyFont="0" applyFill="0" applyBorder="0" applyAlignment="0" applyProtection="0"/>
    <xf numFmtId="193" fontId="55" fillId="0" borderId="0" applyFont="0" applyFill="0" applyBorder="0" applyAlignment="0" applyProtection="0"/>
    <xf numFmtId="193" fontId="55" fillId="0" borderId="0" applyFont="0" applyFill="0" applyBorder="0" applyAlignment="0" applyProtection="0"/>
    <xf numFmtId="193" fontId="55" fillId="0" borderId="0" applyFont="0" applyFill="0" applyBorder="0" applyAlignment="0" applyProtection="0"/>
    <xf numFmtId="193" fontId="55" fillId="0" borderId="0" applyFont="0" applyFill="0" applyBorder="0" applyAlignment="0" applyProtection="0"/>
    <xf numFmtId="195" fontId="55" fillId="0" borderId="0" applyFont="0" applyFill="0" applyBorder="0" applyAlignment="0" applyProtection="0"/>
    <xf numFmtId="193" fontId="55" fillId="0" borderId="0" applyFont="0" applyFill="0" applyBorder="0" applyAlignment="0" applyProtection="0"/>
    <xf numFmtId="193" fontId="55" fillId="0" borderId="0" applyFont="0" applyFill="0" applyBorder="0" applyAlignment="0" applyProtection="0"/>
    <xf numFmtId="193" fontId="55" fillId="0" borderId="0" applyFont="0" applyFill="0" applyBorder="0" applyAlignment="0" applyProtection="0"/>
    <xf numFmtId="193" fontId="55" fillId="0" borderId="0" applyFont="0" applyFill="0" applyBorder="0" applyAlignment="0" applyProtection="0"/>
    <xf numFmtId="193" fontId="55" fillId="0" borderId="0" applyFont="0" applyFill="0" applyBorder="0" applyAlignment="0" applyProtection="0"/>
    <xf numFmtId="193" fontId="55" fillId="0" borderId="0" applyFont="0" applyFill="0" applyBorder="0" applyAlignment="0" applyProtection="0"/>
    <xf numFmtId="193" fontId="55" fillId="0" borderId="0" applyFont="0" applyFill="0" applyBorder="0" applyAlignment="0" applyProtection="0"/>
    <xf numFmtId="193" fontId="55" fillId="0" borderId="0" applyFont="0" applyFill="0" applyBorder="0" applyAlignment="0" applyProtection="0"/>
    <xf numFmtId="193" fontId="55" fillId="0" borderId="0" applyFont="0" applyFill="0" applyBorder="0" applyAlignment="0" applyProtection="0"/>
    <xf numFmtId="165" fontId="55" fillId="0" borderId="0" applyFont="0" applyFill="0" applyBorder="0" applyAlignment="0" applyProtection="0"/>
    <xf numFmtId="43" fontId="55" fillId="0" borderId="0" applyFont="0" applyFill="0" applyBorder="0" applyAlignment="0" applyProtection="0"/>
    <xf numFmtId="189" fontId="55" fillId="0" borderId="0" applyFont="0" applyFill="0" applyBorder="0" applyAlignment="0" applyProtection="0"/>
    <xf numFmtId="43" fontId="55" fillId="0" borderId="0" applyFont="0" applyFill="0" applyBorder="0" applyAlignment="0" applyProtection="0"/>
    <xf numFmtId="189" fontId="55" fillId="0" borderId="0" applyFont="0" applyFill="0" applyBorder="0" applyAlignment="0" applyProtection="0"/>
    <xf numFmtId="43" fontId="55" fillId="0" borderId="0" applyFont="0" applyFill="0" applyBorder="0" applyAlignment="0" applyProtection="0"/>
    <xf numFmtId="193" fontId="55" fillId="0" borderId="0" applyFont="0" applyFill="0" applyBorder="0" applyAlignment="0" applyProtection="0"/>
    <xf numFmtId="189" fontId="55" fillId="0" borderId="0" applyFont="0" applyFill="0" applyBorder="0" applyAlignment="0" applyProtection="0"/>
    <xf numFmtId="43" fontId="55" fillId="0" borderId="0" applyFont="0" applyFill="0" applyBorder="0" applyAlignment="0" applyProtection="0"/>
    <xf numFmtId="193" fontId="55" fillId="0" borderId="0" applyFont="0" applyFill="0" applyBorder="0" applyAlignment="0" applyProtection="0"/>
    <xf numFmtId="43" fontId="55" fillId="0" borderId="0" applyFont="0" applyFill="0" applyBorder="0" applyAlignment="0" applyProtection="0"/>
    <xf numFmtId="189" fontId="55" fillId="0" borderId="0" applyFont="0" applyFill="0" applyBorder="0" applyAlignment="0" applyProtection="0"/>
    <xf numFmtId="195" fontId="55" fillId="0" borderId="0" applyFont="0" applyFill="0" applyBorder="0" applyAlignment="0" applyProtection="0"/>
    <xf numFmtId="165" fontId="55" fillId="0" borderId="0" applyFont="0" applyFill="0" applyBorder="0" applyAlignment="0" applyProtection="0"/>
    <xf numFmtId="195" fontId="55" fillId="0" borderId="0" applyFont="0" applyFill="0" applyBorder="0" applyAlignment="0" applyProtection="0"/>
    <xf numFmtId="43" fontId="55" fillId="0" borderId="0" applyFont="0" applyFill="0" applyBorder="0" applyAlignment="0" applyProtection="0"/>
    <xf numFmtId="193" fontId="55" fillId="0" borderId="0" applyFont="0" applyFill="0" applyBorder="0" applyAlignment="0" applyProtection="0"/>
    <xf numFmtId="194" fontId="55" fillId="0" borderId="0" applyFont="0" applyFill="0" applyBorder="0" applyAlignment="0" applyProtection="0"/>
    <xf numFmtId="193" fontId="55" fillId="0" borderId="0" applyFont="0" applyFill="0" applyBorder="0" applyAlignment="0" applyProtection="0"/>
    <xf numFmtId="43" fontId="55" fillId="0" borderId="0" applyFont="0" applyFill="0" applyBorder="0" applyAlignment="0" applyProtection="0"/>
    <xf numFmtId="189" fontId="55" fillId="0" borderId="0" applyFont="0" applyFill="0" applyBorder="0" applyAlignment="0" applyProtection="0"/>
    <xf numFmtId="195" fontId="55" fillId="0" borderId="0" applyFont="0" applyFill="0" applyBorder="0" applyAlignment="0" applyProtection="0"/>
    <xf numFmtId="192" fontId="55" fillId="0" borderId="0" applyFont="0" applyFill="0" applyBorder="0" applyAlignment="0" applyProtection="0"/>
    <xf numFmtId="43" fontId="55" fillId="0" borderId="0" applyFont="0" applyFill="0" applyBorder="0" applyAlignment="0" applyProtection="0"/>
    <xf numFmtId="192" fontId="55" fillId="0" borderId="0" applyFont="0" applyFill="0" applyBorder="0" applyAlignment="0" applyProtection="0"/>
    <xf numFmtId="193" fontId="55" fillId="0" borderId="0" applyFont="0" applyFill="0" applyBorder="0" applyAlignment="0" applyProtection="0"/>
    <xf numFmtId="192" fontId="55" fillId="0" borderId="0" applyFont="0" applyFill="0" applyBorder="0" applyAlignment="0" applyProtection="0"/>
    <xf numFmtId="193" fontId="55" fillId="0" borderId="0" applyFont="0" applyFill="0" applyBorder="0" applyAlignment="0" applyProtection="0"/>
    <xf numFmtId="196" fontId="55" fillId="0" borderId="0" applyFont="0" applyFill="0" applyBorder="0" applyAlignment="0" applyProtection="0"/>
    <xf numFmtId="197" fontId="55" fillId="0" borderId="0" applyFont="0" applyFill="0" applyBorder="0" applyAlignment="0" applyProtection="0"/>
    <xf numFmtId="195"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194" fontId="55" fillId="0" borderId="0" applyFont="0" applyFill="0" applyBorder="0" applyAlignment="0" applyProtection="0"/>
    <xf numFmtId="193" fontId="55" fillId="0" borderId="0" applyFont="0" applyFill="0" applyBorder="0" applyAlignment="0" applyProtection="0"/>
    <xf numFmtId="176" fontId="56" fillId="0" borderId="0" applyFont="0" applyFill="0" applyBorder="0" applyAlignment="0" applyProtection="0"/>
    <xf numFmtId="42" fontId="55" fillId="0" borderId="0" applyFont="0" applyFill="0" applyBorder="0" applyAlignment="0" applyProtection="0"/>
    <xf numFmtId="186" fontId="55" fillId="0" borderId="0" applyFont="0" applyFill="0" applyBorder="0" applyAlignment="0" applyProtection="0"/>
    <xf numFmtId="42" fontId="55" fillId="0" borderId="0" applyFont="0" applyFill="0" applyBorder="0" applyAlignment="0" applyProtection="0"/>
    <xf numFmtId="180" fontId="55" fillId="0" borderId="0" applyFont="0" applyFill="0" applyBorder="0" applyAlignment="0" applyProtection="0"/>
    <xf numFmtId="42" fontId="55" fillId="0" borderId="0" applyFont="0" applyFill="0" applyBorder="0" applyAlignment="0" applyProtection="0"/>
    <xf numFmtId="42" fontId="55" fillId="0" borderId="0" applyFont="0" applyFill="0" applyBorder="0" applyAlignment="0" applyProtection="0"/>
    <xf numFmtId="185" fontId="55" fillId="0" borderId="0" applyFont="0" applyFill="0" applyBorder="0" applyAlignment="0" applyProtection="0"/>
    <xf numFmtId="42" fontId="55" fillId="0" borderId="0" applyFont="0" applyFill="0" applyBorder="0" applyAlignment="0" applyProtection="0"/>
    <xf numFmtId="42" fontId="55" fillId="0" borderId="0" applyFont="0" applyFill="0" applyBorder="0" applyAlignment="0" applyProtection="0"/>
    <xf numFmtId="183" fontId="56" fillId="0" borderId="0" applyFont="0" applyFill="0" applyBorder="0" applyAlignment="0" applyProtection="0"/>
    <xf numFmtId="183" fontId="56" fillId="0" borderId="0" applyFont="0" applyFill="0" applyBorder="0" applyAlignment="0" applyProtection="0"/>
    <xf numFmtId="184" fontId="55" fillId="0" borderId="0" applyFont="0" applyFill="0" applyBorder="0" applyAlignment="0" applyProtection="0"/>
    <xf numFmtId="184" fontId="55" fillId="0" borderId="0" applyFont="0" applyFill="0" applyBorder="0" applyAlignment="0" applyProtection="0"/>
    <xf numFmtId="184" fontId="55" fillId="0" borderId="0" applyFont="0" applyFill="0" applyBorder="0" applyAlignment="0" applyProtection="0"/>
    <xf numFmtId="184" fontId="55" fillId="0" borderId="0" applyFont="0" applyFill="0" applyBorder="0" applyAlignment="0" applyProtection="0"/>
    <xf numFmtId="180" fontId="55" fillId="0" borderId="0" applyFont="0" applyFill="0" applyBorder="0" applyAlignment="0" applyProtection="0"/>
    <xf numFmtId="185" fontId="55" fillId="0" borderId="0" applyFont="0" applyFill="0" applyBorder="0" applyAlignment="0" applyProtection="0"/>
    <xf numFmtId="42" fontId="55" fillId="0" borderId="0" applyFont="0" applyFill="0" applyBorder="0" applyAlignment="0" applyProtection="0"/>
    <xf numFmtId="42" fontId="55" fillId="0" borderId="0" applyFont="0" applyFill="0" applyBorder="0" applyAlignment="0" applyProtection="0"/>
    <xf numFmtId="42" fontId="55" fillId="0" borderId="0" applyFont="0" applyFill="0" applyBorder="0" applyAlignment="0" applyProtection="0"/>
    <xf numFmtId="42" fontId="55" fillId="0" borderId="0" applyFont="0" applyFill="0" applyBorder="0" applyAlignment="0" applyProtection="0"/>
    <xf numFmtId="42" fontId="55" fillId="0" borderId="0" applyFont="0" applyFill="0" applyBorder="0" applyAlignment="0" applyProtection="0"/>
    <xf numFmtId="42" fontId="55" fillId="0" borderId="0" applyFont="0" applyFill="0" applyBorder="0" applyAlignment="0" applyProtection="0"/>
    <xf numFmtId="185" fontId="55" fillId="0" borderId="0" applyFont="0" applyFill="0" applyBorder="0" applyAlignment="0" applyProtection="0"/>
    <xf numFmtId="42" fontId="55" fillId="0" borderId="0" applyFont="0" applyFill="0" applyBorder="0" applyAlignment="0" applyProtection="0"/>
    <xf numFmtId="185" fontId="55" fillId="0" borderId="0" applyFont="0" applyFill="0" applyBorder="0" applyAlignment="0" applyProtection="0"/>
    <xf numFmtId="42" fontId="55" fillId="0" borderId="0" applyFont="0" applyFill="0" applyBorder="0" applyAlignment="0" applyProtection="0"/>
    <xf numFmtId="42" fontId="55" fillId="0" borderId="0" applyFont="0" applyFill="0" applyBorder="0" applyAlignment="0" applyProtection="0"/>
    <xf numFmtId="180" fontId="55" fillId="0" borderId="0" applyFont="0" applyFill="0" applyBorder="0" applyAlignment="0" applyProtection="0"/>
    <xf numFmtId="42" fontId="55" fillId="0" borderId="0" applyFont="0" applyFill="0" applyBorder="0" applyAlignment="0" applyProtection="0"/>
    <xf numFmtId="186" fontId="55" fillId="0" borderId="0" applyFont="0" applyFill="0" applyBorder="0" applyAlignment="0" applyProtection="0"/>
    <xf numFmtId="42" fontId="55" fillId="0" borderId="0" applyFont="0" applyFill="0" applyBorder="0" applyAlignment="0" applyProtection="0"/>
    <xf numFmtId="42" fontId="55" fillId="0" borderId="0" applyFont="0" applyFill="0" applyBorder="0" applyAlignment="0" applyProtection="0"/>
    <xf numFmtId="42" fontId="55" fillId="0" borderId="0" applyFont="0" applyFill="0" applyBorder="0" applyAlignment="0" applyProtection="0"/>
    <xf numFmtId="185" fontId="55" fillId="0" borderId="0" applyFont="0" applyFill="0" applyBorder="0" applyAlignment="0" applyProtection="0"/>
    <xf numFmtId="183" fontId="55" fillId="0" borderId="0" applyFont="0" applyFill="0" applyBorder="0" applyAlignment="0" applyProtection="0"/>
    <xf numFmtId="198" fontId="55" fillId="0" borderId="0" applyFont="0" applyFill="0" applyBorder="0" applyAlignment="0" applyProtection="0"/>
    <xf numFmtId="198" fontId="55" fillId="0" borderId="0" applyFont="0" applyFill="0" applyBorder="0" applyAlignment="0" applyProtection="0"/>
    <xf numFmtId="198" fontId="55" fillId="0" borderId="0" applyFont="0" applyFill="0" applyBorder="0" applyAlignment="0" applyProtection="0"/>
    <xf numFmtId="198" fontId="55" fillId="0" borderId="0" applyFont="0" applyFill="0" applyBorder="0" applyAlignment="0" applyProtection="0"/>
    <xf numFmtId="199" fontId="60" fillId="0" borderId="0" applyFont="0" applyFill="0" applyBorder="0" applyAlignment="0" applyProtection="0"/>
    <xf numFmtId="199" fontId="60" fillId="0" borderId="0" applyFont="0" applyFill="0" applyBorder="0" applyAlignment="0" applyProtection="0"/>
    <xf numFmtId="198" fontId="55" fillId="0" borderId="0" applyFont="0" applyFill="0" applyBorder="0" applyAlignment="0" applyProtection="0"/>
    <xf numFmtId="198" fontId="55" fillId="0" borderId="0" applyFont="0" applyFill="0" applyBorder="0" applyAlignment="0" applyProtection="0"/>
    <xf numFmtId="198" fontId="55" fillId="0" borderId="0" applyFont="0" applyFill="0" applyBorder="0" applyAlignment="0" applyProtection="0"/>
    <xf numFmtId="198" fontId="55" fillId="0" borderId="0" applyFont="0" applyFill="0" applyBorder="0" applyAlignment="0" applyProtection="0"/>
    <xf numFmtId="198" fontId="55" fillId="0" borderId="0" applyFont="0" applyFill="0" applyBorder="0" applyAlignment="0" applyProtection="0"/>
    <xf numFmtId="183" fontId="55" fillId="0" borderId="0" applyFont="0" applyFill="0" applyBorder="0" applyAlignment="0" applyProtection="0"/>
    <xf numFmtId="200" fontId="55" fillId="0" borderId="0" applyFont="0" applyFill="0" applyBorder="0" applyAlignment="0" applyProtection="0"/>
    <xf numFmtId="185" fontId="55" fillId="0" borderId="0" applyFont="0" applyFill="0" applyBorder="0" applyAlignment="0" applyProtection="0"/>
    <xf numFmtId="42" fontId="55" fillId="0" borderId="0" applyFont="0" applyFill="0" applyBorder="0" applyAlignment="0" applyProtection="0"/>
    <xf numFmtId="180" fontId="55" fillId="0" borderId="0" applyFont="0" applyFill="0" applyBorder="0" applyAlignment="0" applyProtection="0"/>
    <xf numFmtId="42" fontId="55" fillId="0" borderId="0" applyFont="0" applyFill="0" applyBorder="0" applyAlignment="0" applyProtection="0"/>
    <xf numFmtId="43" fontId="55" fillId="0" borderId="0" applyFont="0" applyFill="0" applyBorder="0" applyAlignment="0" applyProtection="0"/>
    <xf numFmtId="190" fontId="55" fillId="0" borderId="0" applyFont="0" applyFill="0" applyBorder="0" applyAlignment="0" applyProtection="0"/>
    <xf numFmtId="43" fontId="55" fillId="0" borderId="0" applyFont="0" applyFill="0" applyBorder="0" applyAlignment="0" applyProtection="0"/>
    <xf numFmtId="189" fontId="55" fillId="0" borderId="0" applyFont="0" applyFill="0" applyBorder="0" applyAlignment="0" applyProtection="0"/>
    <xf numFmtId="165" fontId="55" fillId="0" borderId="0" applyFont="0" applyFill="0" applyBorder="0" applyAlignment="0" applyProtection="0"/>
    <xf numFmtId="191" fontId="55" fillId="0" borderId="0" applyFont="0" applyFill="0" applyBorder="0" applyAlignment="0" applyProtection="0"/>
    <xf numFmtId="192" fontId="55" fillId="0" borderId="0" applyFont="0" applyFill="0" applyBorder="0" applyAlignment="0" applyProtection="0"/>
    <xf numFmtId="193" fontId="55" fillId="0" borderId="0" applyFont="0" applyFill="0" applyBorder="0" applyAlignment="0" applyProtection="0"/>
    <xf numFmtId="192" fontId="55" fillId="0" borderId="0" applyFont="0" applyFill="0" applyBorder="0" applyAlignment="0" applyProtection="0"/>
    <xf numFmtId="165" fontId="55" fillId="0" borderId="0" applyFont="0" applyFill="0" applyBorder="0" applyAlignment="0" applyProtection="0"/>
    <xf numFmtId="194" fontId="55" fillId="0" borderId="0" applyFont="0" applyFill="0" applyBorder="0" applyAlignment="0" applyProtection="0"/>
    <xf numFmtId="43" fontId="55" fillId="0" borderId="0" applyFont="0" applyFill="0" applyBorder="0" applyAlignment="0" applyProtection="0"/>
    <xf numFmtId="189" fontId="55" fillId="0" borderId="0" applyFont="0" applyFill="0" applyBorder="0" applyAlignment="0" applyProtection="0"/>
    <xf numFmtId="189" fontId="55" fillId="0" borderId="0" applyFont="0" applyFill="0" applyBorder="0" applyAlignment="0" applyProtection="0"/>
    <xf numFmtId="189" fontId="55" fillId="0" borderId="0" applyFont="0" applyFill="0" applyBorder="0" applyAlignment="0" applyProtection="0"/>
    <xf numFmtId="43" fontId="55" fillId="0" borderId="0" applyFont="0" applyFill="0" applyBorder="0" applyAlignment="0" applyProtection="0"/>
    <xf numFmtId="193" fontId="55" fillId="0" borderId="0" applyFont="0" applyFill="0" applyBorder="0" applyAlignment="0" applyProtection="0"/>
    <xf numFmtId="195"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192" fontId="55" fillId="0" borderId="0" applyFont="0" applyFill="0" applyBorder="0" applyAlignment="0" applyProtection="0"/>
    <xf numFmtId="192" fontId="55" fillId="0" borderId="0" applyFont="0" applyFill="0" applyBorder="0" applyAlignment="0" applyProtection="0"/>
    <xf numFmtId="191" fontId="55" fillId="0" borderId="0" applyFont="0" applyFill="0" applyBorder="0" applyAlignment="0" applyProtection="0"/>
    <xf numFmtId="191"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89" fontId="55" fillId="0" borderId="0" applyFont="0" applyFill="0" applyBorder="0" applyAlignment="0" applyProtection="0"/>
    <xf numFmtId="165" fontId="55"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189" fontId="55" fillId="0" borderId="0" applyFont="0" applyFill="0" applyBorder="0" applyAlignment="0" applyProtection="0"/>
    <xf numFmtId="189" fontId="55" fillId="0" borderId="0" applyFont="0" applyFill="0" applyBorder="0" applyAlignment="0" applyProtection="0"/>
    <xf numFmtId="189" fontId="55" fillId="0" borderId="0" applyFont="0" applyFill="0" applyBorder="0" applyAlignment="0" applyProtection="0"/>
    <xf numFmtId="193" fontId="55" fillId="0" borderId="0" applyFont="0" applyFill="0" applyBorder="0" applyAlignment="0" applyProtection="0"/>
    <xf numFmtId="193" fontId="55" fillId="0" borderId="0" applyFont="0" applyFill="0" applyBorder="0" applyAlignment="0" applyProtection="0"/>
    <xf numFmtId="193" fontId="55" fillId="0" borderId="0" applyFont="0" applyFill="0" applyBorder="0" applyAlignment="0" applyProtection="0"/>
    <xf numFmtId="193" fontId="55" fillId="0" borderId="0" applyFont="0" applyFill="0" applyBorder="0" applyAlignment="0" applyProtection="0"/>
    <xf numFmtId="195" fontId="55" fillId="0" borderId="0" applyFont="0" applyFill="0" applyBorder="0" applyAlignment="0" applyProtection="0"/>
    <xf numFmtId="193" fontId="55" fillId="0" borderId="0" applyFont="0" applyFill="0" applyBorder="0" applyAlignment="0" applyProtection="0"/>
    <xf numFmtId="193" fontId="55" fillId="0" borderId="0" applyFont="0" applyFill="0" applyBorder="0" applyAlignment="0" applyProtection="0"/>
    <xf numFmtId="193" fontId="55" fillId="0" borderId="0" applyFont="0" applyFill="0" applyBorder="0" applyAlignment="0" applyProtection="0"/>
    <xf numFmtId="193" fontId="55" fillId="0" borderId="0" applyFont="0" applyFill="0" applyBorder="0" applyAlignment="0" applyProtection="0"/>
    <xf numFmtId="193" fontId="55" fillId="0" borderId="0" applyFont="0" applyFill="0" applyBorder="0" applyAlignment="0" applyProtection="0"/>
    <xf numFmtId="193" fontId="55" fillId="0" borderId="0" applyFont="0" applyFill="0" applyBorder="0" applyAlignment="0" applyProtection="0"/>
    <xf numFmtId="193" fontId="55" fillId="0" borderId="0" applyFont="0" applyFill="0" applyBorder="0" applyAlignment="0" applyProtection="0"/>
    <xf numFmtId="193" fontId="55" fillId="0" borderId="0" applyFont="0" applyFill="0" applyBorder="0" applyAlignment="0" applyProtection="0"/>
    <xf numFmtId="193" fontId="55" fillId="0" borderId="0" applyFont="0" applyFill="0" applyBorder="0" applyAlignment="0" applyProtection="0"/>
    <xf numFmtId="165" fontId="55" fillId="0" borderId="0" applyFont="0" applyFill="0" applyBorder="0" applyAlignment="0" applyProtection="0"/>
    <xf numFmtId="43" fontId="55" fillId="0" borderId="0" applyFont="0" applyFill="0" applyBorder="0" applyAlignment="0" applyProtection="0"/>
    <xf numFmtId="189" fontId="55" fillId="0" borderId="0" applyFont="0" applyFill="0" applyBorder="0" applyAlignment="0" applyProtection="0"/>
    <xf numFmtId="43" fontId="55" fillId="0" borderId="0" applyFont="0" applyFill="0" applyBorder="0" applyAlignment="0" applyProtection="0"/>
    <xf numFmtId="189" fontId="55" fillId="0" borderId="0" applyFont="0" applyFill="0" applyBorder="0" applyAlignment="0" applyProtection="0"/>
    <xf numFmtId="43" fontId="55" fillId="0" borderId="0" applyFont="0" applyFill="0" applyBorder="0" applyAlignment="0" applyProtection="0"/>
    <xf numFmtId="193" fontId="55" fillId="0" borderId="0" applyFont="0" applyFill="0" applyBorder="0" applyAlignment="0" applyProtection="0"/>
    <xf numFmtId="189" fontId="55" fillId="0" borderId="0" applyFont="0" applyFill="0" applyBorder="0" applyAlignment="0" applyProtection="0"/>
    <xf numFmtId="43" fontId="55" fillId="0" borderId="0" applyFont="0" applyFill="0" applyBorder="0" applyAlignment="0" applyProtection="0"/>
    <xf numFmtId="193" fontId="55" fillId="0" borderId="0" applyFont="0" applyFill="0" applyBorder="0" applyAlignment="0" applyProtection="0"/>
    <xf numFmtId="43" fontId="55" fillId="0" borderId="0" applyFont="0" applyFill="0" applyBorder="0" applyAlignment="0" applyProtection="0"/>
    <xf numFmtId="189" fontId="55" fillId="0" borderId="0" applyFont="0" applyFill="0" applyBorder="0" applyAlignment="0" applyProtection="0"/>
    <xf numFmtId="195" fontId="55" fillId="0" borderId="0" applyFont="0" applyFill="0" applyBorder="0" applyAlignment="0" applyProtection="0"/>
    <xf numFmtId="165" fontId="55" fillId="0" borderId="0" applyFont="0" applyFill="0" applyBorder="0" applyAlignment="0" applyProtection="0"/>
    <xf numFmtId="195" fontId="55" fillId="0" borderId="0" applyFont="0" applyFill="0" applyBorder="0" applyAlignment="0" applyProtection="0"/>
    <xf numFmtId="43" fontId="55" fillId="0" borderId="0" applyFont="0" applyFill="0" applyBorder="0" applyAlignment="0" applyProtection="0"/>
    <xf numFmtId="193" fontId="55" fillId="0" borderId="0" applyFont="0" applyFill="0" applyBorder="0" applyAlignment="0" applyProtection="0"/>
    <xf numFmtId="194" fontId="55" fillId="0" borderId="0" applyFont="0" applyFill="0" applyBorder="0" applyAlignment="0" applyProtection="0"/>
    <xf numFmtId="193" fontId="55" fillId="0" borderId="0" applyFont="0" applyFill="0" applyBorder="0" applyAlignment="0" applyProtection="0"/>
    <xf numFmtId="43" fontId="55" fillId="0" borderId="0" applyFont="0" applyFill="0" applyBorder="0" applyAlignment="0" applyProtection="0"/>
    <xf numFmtId="189" fontId="55" fillId="0" borderId="0" applyFont="0" applyFill="0" applyBorder="0" applyAlignment="0" applyProtection="0"/>
    <xf numFmtId="195" fontId="55" fillId="0" borderId="0" applyFont="0" applyFill="0" applyBorder="0" applyAlignment="0" applyProtection="0"/>
    <xf numFmtId="192" fontId="55" fillId="0" borderId="0" applyFont="0" applyFill="0" applyBorder="0" applyAlignment="0" applyProtection="0"/>
    <xf numFmtId="43" fontId="55" fillId="0" borderId="0" applyFont="0" applyFill="0" applyBorder="0" applyAlignment="0" applyProtection="0"/>
    <xf numFmtId="192" fontId="55" fillId="0" borderId="0" applyFont="0" applyFill="0" applyBorder="0" applyAlignment="0" applyProtection="0"/>
    <xf numFmtId="193" fontId="55" fillId="0" borderId="0" applyFont="0" applyFill="0" applyBorder="0" applyAlignment="0" applyProtection="0"/>
    <xf numFmtId="192" fontId="55" fillId="0" borderId="0" applyFont="0" applyFill="0" applyBorder="0" applyAlignment="0" applyProtection="0"/>
    <xf numFmtId="193" fontId="55" fillId="0" borderId="0" applyFont="0" applyFill="0" applyBorder="0" applyAlignment="0" applyProtection="0"/>
    <xf numFmtId="196" fontId="55" fillId="0" borderId="0" applyFont="0" applyFill="0" applyBorder="0" applyAlignment="0" applyProtection="0"/>
    <xf numFmtId="197" fontId="55" fillId="0" borderId="0" applyFont="0" applyFill="0" applyBorder="0" applyAlignment="0" applyProtection="0"/>
    <xf numFmtId="189" fontId="56" fillId="0" borderId="0" applyFont="0" applyFill="0" applyBorder="0" applyAlignment="0" applyProtection="0"/>
    <xf numFmtId="195"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194" fontId="55" fillId="0" borderId="0" applyFont="0" applyFill="0" applyBorder="0" applyAlignment="0" applyProtection="0"/>
    <xf numFmtId="193" fontId="55" fillId="0" borderId="0" applyFont="0" applyFill="0" applyBorder="0" applyAlignment="0" applyProtection="0"/>
    <xf numFmtId="41" fontId="55" fillId="0" borderId="0" applyFont="0" applyFill="0" applyBorder="0" applyAlignment="0" applyProtection="0"/>
    <xf numFmtId="201" fontId="55" fillId="0" borderId="0" applyFont="0" applyFill="0" applyBorder="0" applyAlignment="0" applyProtection="0"/>
    <xf numFmtId="41" fontId="55" fillId="0" borderId="0" applyFont="0" applyFill="0" applyBorder="0" applyAlignment="0" applyProtection="0"/>
    <xf numFmtId="176" fontId="55" fillId="0" borderId="0" applyFont="0" applyFill="0" applyBorder="0" applyAlignment="0" applyProtection="0"/>
    <xf numFmtId="164" fontId="55" fillId="0" borderId="0" applyFont="0" applyFill="0" applyBorder="0" applyAlignment="0" applyProtection="0"/>
    <xf numFmtId="202" fontId="55" fillId="0" borderId="0" applyFont="0" applyFill="0" applyBorder="0" applyAlignment="0" applyProtection="0"/>
    <xf numFmtId="203" fontId="55" fillId="0" borderId="0" applyFont="0" applyFill="0" applyBorder="0" applyAlignment="0" applyProtection="0"/>
    <xf numFmtId="182" fontId="55" fillId="0" borderId="0" applyFont="0" applyFill="0" applyBorder="0" applyAlignment="0" applyProtection="0"/>
    <xf numFmtId="203" fontId="55" fillId="0" borderId="0" applyFont="0" applyFill="0" applyBorder="0" applyAlignment="0" applyProtection="0"/>
    <xf numFmtId="164" fontId="55" fillId="0" borderId="0" applyFont="0" applyFill="0" applyBorder="0" applyAlignment="0" applyProtection="0"/>
    <xf numFmtId="204" fontId="55" fillId="0" borderId="0" applyFont="0" applyFill="0" applyBorder="0" applyAlignment="0" applyProtection="0"/>
    <xf numFmtId="41" fontId="55" fillId="0" borderId="0" applyFont="0" applyFill="0" applyBorder="0" applyAlignment="0" applyProtection="0"/>
    <xf numFmtId="176" fontId="55" fillId="0" borderId="0" applyFont="0" applyFill="0" applyBorder="0" applyAlignment="0" applyProtection="0"/>
    <xf numFmtId="176" fontId="55" fillId="0" borderId="0" applyFont="0" applyFill="0" applyBorder="0" applyAlignment="0" applyProtection="0"/>
    <xf numFmtId="176" fontId="55" fillId="0" borderId="0" applyFont="0" applyFill="0" applyBorder="0" applyAlignment="0" applyProtection="0"/>
    <xf numFmtId="41" fontId="55" fillId="0" borderId="0" applyFont="0" applyFill="0" applyBorder="0" applyAlignment="0" applyProtection="0"/>
    <xf numFmtId="182" fontId="55" fillId="0" borderId="0" applyFont="0" applyFill="0" applyBorder="0" applyAlignment="0" applyProtection="0"/>
    <xf numFmtId="205" fontId="55" fillId="0" borderId="0" applyFont="0" applyFill="0" applyBorder="0" applyAlignment="0" applyProtection="0"/>
    <xf numFmtId="41" fontId="55" fillId="0" borderId="0" applyFont="0" applyFill="0" applyBorder="0" applyAlignment="0" applyProtection="0"/>
    <xf numFmtId="41" fontId="55" fillId="0" borderId="0" applyFont="0" applyFill="0" applyBorder="0" applyAlignment="0" applyProtection="0"/>
    <xf numFmtId="203" fontId="55" fillId="0" borderId="0" applyFont="0" applyFill="0" applyBorder="0" applyAlignment="0" applyProtection="0"/>
    <xf numFmtId="203" fontId="55" fillId="0" borderId="0" applyFont="0" applyFill="0" applyBorder="0" applyAlignment="0" applyProtection="0"/>
    <xf numFmtId="202" fontId="55" fillId="0" borderId="0" applyFont="0" applyFill="0" applyBorder="0" applyAlignment="0" applyProtection="0"/>
    <xf numFmtId="202" fontId="55" fillId="0" borderId="0" applyFont="0" applyFill="0" applyBorder="0" applyAlignment="0" applyProtection="0"/>
    <xf numFmtId="164" fontId="55" fillId="0" borderId="0" applyFont="0" applyFill="0" applyBorder="0" applyAlignment="0" applyProtection="0"/>
    <xf numFmtId="164" fontId="55" fillId="0" borderId="0" applyFont="0" applyFill="0" applyBorder="0" applyAlignment="0" applyProtection="0"/>
    <xf numFmtId="164" fontId="55" fillId="0" borderId="0" applyFont="0" applyFill="0" applyBorder="0" applyAlignment="0" applyProtection="0"/>
    <xf numFmtId="164" fontId="55" fillId="0" borderId="0" applyFont="0" applyFill="0" applyBorder="0" applyAlignment="0" applyProtection="0"/>
    <xf numFmtId="176" fontId="55" fillId="0" borderId="0" applyFont="0" applyFill="0" applyBorder="0" applyAlignment="0" applyProtection="0"/>
    <xf numFmtId="164" fontId="55" fillId="0" borderId="0" applyFont="0" applyFill="0" applyBorder="0" applyAlignment="0" applyProtection="0"/>
    <xf numFmtId="182" fontId="56" fillId="0" borderId="0" applyFont="0" applyFill="0" applyBorder="0" applyAlignment="0" applyProtection="0"/>
    <xf numFmtId="182" fontId="56" fillId="0" borderId="0" applyFont="0" applyFill="0" applyBorder="0" applyAlignment="0" applyProtection="0"/>
    <xf numFmtId="176" fontId="55" fillId="0" borderId="0" applyFont="0" applyFill="0" applyBorder="0" applyAlignment="0" applyProtection="0"/>
    <xf numFmtId="176" fontId="55" fillId="0" borderId="0" applyFont="0" applyFill="0" applyBorder="0" applyAlignment="0" applyProtection="0"/>
    <xf numFmtId="176" fontId="55" fillId="0" borderId="0" applyFont="0" applyFill="0" applyBorder="0" applyAlignment="0" applyProtection="0"/>
    <xf numFmtId="204" fontId="55" fillId="0" borderId="0" applyFont="0" applyFill="0" applyBorder="0" applyAlignment="0" applyProtection="0"/>
    <xf numFmtId="182" fontId="55" fillId="0" borderId="0" applyFont="0" applyFill="0" applyBorder="0" applyAlignment="0" applyProtection="0"/>
    <xf numFmtId="206" fontId="55" fillId="0" borderId="0" applyFont="0" applyFill="0" applyBorder="0" applyAlignment="0" applyProtection="0"/>
    <xf numFmtId="182" fontId="55" fillId="0" borderId="0" applyFont="0" applyFill="0" applyBorder="0" applyAlignment="0" applyProtection="0"/>
    <xf numFmtId="205" fontId="55" fillId="0" borderId="0" applyFont="0" applyFill="0" applyBorder="0" applyAlignment="0" applyProtection="0"/>
    <xf numFmtId="182" fontId="55" fillId="0" borderId="0" applyFont="0" applyFill="0" applyBorder="0" applyAlignment="0" applyProtection="0"/>
    <xf numFmtId="182" fontId="55" fillId="0" borderId="0" applyFont="0" applyFill="0" applyBorder="0" applyAlignment="0" applyProtection="0"/>
    <xf numFmtId="182" fontId="55" fillId="0" borderId="0" applyFont="0" applyFill="0" applyBorder="0" applyAlignment="0" applyProtection="0"/>
    <xf numFmtId="182" fontId="55" fillId="0" borderId="0" applyFont="0" applyFill="0" applyBorder="0" applyAlignment="0" applyProtection="0"/>
    <xf numFmtId="182" fontId="55" fillId="0" borderId="0" applyFont="0" applyFill="0" applyBorder="0" applyAlignment="0" applyProtection="0"/>
    <xf numFmtId="182" fontId="55" fillId="0" borderId="0" applyFont="0" applyFill="0" applyBorder="0" applyAlignment="0" applyProtection="0"/>
    <xf numFmtId="182" fontId="55" fillId="0" borderId="0" applyFont="0" applyFill="0" applyBorder="0" applyAlignment="0" applyProtection="0"/>
    <xf numFmtId="182" fontId="55" fillId="0" borderId="0" applyFont="0" applyFill="0" applyBorder="0" applyAlignment="0" applyProtection="0"/>
    <xf numFmtId="182" fontId="55" fillId="0" borderId="0" applyFont="0" applyFill="0" applyBorder="0" applyAlignment="0" applyProtection="0"/>
    <xf numFmtId="164" fontId="55" fillId="0" borderId="0" applyFont="0" applyFill="0" applyBorder="0" applyAlignment="0" applyProtection="0"/>
    <xf numFmtId="41" fontId="55" fillId="0" borderId="0" applyFont="0" applyFill="0" applyBorder="0" applyAlignment="0" applyProtection="0"/>
    <xf numFmtId="176" fontId="55" fillId="0" borderId="0" applyFont="0" applyFill="0" applyBorder="0" applyAlignment="0" applyProtection="0"/>
    <xf numFmtId="41" fontId="55" fillId="0" borderId="0" applyFont="0" applyFill="0" applyBorder="0" applyAlignment="0" applyProtection="0"/>
    <xf numFmtId="176" fontId="55" fillId="0" borderId="0" applyFont="0" applyFill="0" applyBorder="0" applyAlignment="0" applyProtection="0"/>
    <xf numFmtId="41" fontId="55" fillId="0" borderId="0" applyFont="0" applyFill="0" applyBorder="0" applyAlignment="0" applyProtection="0"/>
    <xf numFmtId="182" fontId="55" fillId="0" borderId="0" applyFont="0" applyFill="0" applyBorder="0" applyAlignment="0" applyProtection="0"/>
    <xf numFmtId="176" fontId="55" fillId="0" borderId="0" applyFont="0" applyFill="0" applyBorder="0" applyAlignment="0" applyProtection="0"/>
    <xf numFmtId="41" fontId="55" fillId="0" borderId="0" applyFont="0" applyFill="0" applyBorder="0" applyAlignment="0" applyProtection="0"/>
    <xf numFmtId="182" fontId="55" fillId="0" borderId="0" applyFont="0" applyFill="0" applyBorder="0" applyAlignment="0" applyProtection="0"/>
    <xf numFmtId="41" fontId="55" fillId="0" borderId="0" applyFont="0" applyFill="0" applyBorder="0" applyAlignment="0" applyProtection="0"/>
    <xf numFmtId="176" fontId="55" fillId="0" borderId="0" applyFont="0" applyFill="0" applyBorder="0" applyAlignment="0" applyProtection="0"/>
    <xf numFmtId="205" fontId="55" fillId="0" borderId="0" applyFont="0" applyFill="0" applyBorder="0" applyAlignment="0" applyProtection="0"/>
    <xf numFmtId="164" fontId="55" fillId="0" borderId="0" applyFont="0" applyFill="0" applyBorder="0" applyAlignment="0" applyProtection="0"/>
    <xf numFmtId="205" fontId="55" fillId="0" borderId="0" applyFont="0" applyFill="0" applyBorder="0" applyAlignment="0" applyProtection="0"/>
    <xf numFmtId="41" fontId="55" fillId="0" borderId="0" applyFont="0" applyFill="0" applyBorder="0" applyAlignment="0" applyProtection="0"/>
    <xf numFmtId="182" fontId="55" fillId="0" borderId="0" applyFont="0" applyFill="0" applyBorder="0" applyAlignment="0" applyProtection="0"/>
    <xf numFmtId="204" fontId="55" fillId="0" borderId="0" applyFont="0" applyFill="0" applyBorder="0" applyAlignment="0" applyProtection="0"/>
    <xf numFmtId="182" fontId="55" fillId="0" borderId="0" applyFont="0" applyFill="0" applyBorder="0" applyAlignment="0" applyProtection="0"/>
    <xf numFmtId="41" fontId="55" fillId="0" borderId="0" applyFont="0" applyFill="0" applyBorder="0" applyAlignment="0" applyProtection="0"/>
    <xf numFmtId="176" fontId="55" fillId="0" borderId="0" applyFont="0" applyFill="0" applyBorder="0" applyAlignment="0" applyProtection="0"/>
    <xf numFmtId="205" fontId="55" fillId="0" borderId="0" applyFont="0" applyFill="0" applyBorder="0" applyAlignment="0" applyProtection="0"/>
    <xf numFmtId="203" fontId="55" fillId="0" borderId="0" applyFont="0" applyFill="0" applyBorder="0" applyAlignment="0" applyProtection="0"/>
    <xf numFmtId="41" fontId="55" fillId="0" borderId="0" applyFont="0" applyFill="0" applyBorder="0" applyAlignment="0" applyProtection="0"/>
    <xf numFmtId="203" fontId="55" fillId="0" borderId="0" applyFont="0" applyFill="0" applyBorder="0" applyAlignment="0" applyProtection="0"/>
    <xf numFmtId="182" fontId="55" fillId="0" borderId="0" applyFont="0" applyFill="0" applyBorder="0" applyAlignment="0" applyProtection="0"/>
    <xf numFmtId="203" fontId="55" fillId="0" borderId="0" applyFont="0" applyFill="0" applyBorder="0" applyAlignment="0" applyProtection="0"/>
    <xf numFmtId="182" fontId="55" fillId="0" borderId="0" applyFont="0" applyFill="0" applyBorder="0" applyAlignment="0" applyProtection="0"/>
    <xf numFmtId="207" fontId="55" fillId="0" borderId="0" applyFont="0" applyFill="0" applyBorder="0" applyAlignment="0" applyProtection="0"/>
    <xf numFmtId="208" fontId="55" fillId="0" borderId="0" applyFont="0" applyFill="0" applyBorder="0" applyAlignment="0" applyProtection="0"/>
    <xf numFmtId="205" fontId="55" fillId="0" borderId="0" applyFont="0" applyFill="0" applyBorder="0" applyAlignment="0" applyProtection="0"/>
    <xf numFmtId="41" fontId="55" fillId="0" borderId="0" applyFont="0" applyFill="0" applyBorder="0" applyAlignment="0" applyProtection="0"/>
    <xf numFmtId="41" fontId="55" fillId="0" borderId="0" applyFont="0" applyFill="0" applyBorder="0" applyAlignment="0" applyProtection="0"/>
    <xf numFmtId="41" fontId="55" fillId="0" borderId="0" applyFont="0" applyFill="0" applyBorder="0" applyAlignment="0" applyProtection="0"/>
    <xf numFmtId="41" fontId="55" fillId="0" borderId="0" applyFont="0" applyFill="0" applyBorder="0" applyAlignment="0" applyProtection="0"/>
    <xf numFmtId="204" fontId="55" fillId="0" borderId="0" applyFont="0" applyFill="0" applyBorder="0" applyAlignment="0" applyProtection="0"/>
    <xf numFmtId="182" fontId="55" fillId="0" borderId="0" applyFont="0" applyFill="0" applyBorder="0" applyAlignment="0" applyProtection="0"/>
    <xf numFmtId="180" fontId="55" fillId="0" borderId="0" applyFont="0" applyFill="0" applyBorder="0" applyAlignment="0" applyProtection="0"/>
    <xf numFmtId="42" fontId="55" fillId="0" borderId="0" applyFont="0" applyFill="0" applyBorder="0" applyAlignment="0" applyProtection="0"/>
    <xf numFmtId="42" fontId="55" fillId="0" borderId="0" applyFont="0" applyFill="0" applyBorder="0" applyAlignment="0" applyProtection="0"/>
    <xf numFmtId="185" fontId="55" fillId="0" borderId="0" applyFont="0" applyFill="0" applyBorder="0" applyAlignment="0" applyProtection="0"/>
    <xf numFmtId="42" fontId="55" fillId="0" borderId="0" applyFont="0" applyFill="0" applyBorder="0" applyAlignment="0" applyProtection="0"/>
    <xf numFmtId="42" fontId="55" fillId="0" borderId="0" applyFont="0" applyFill="0" applyBorder="0" applyAlignment="0" applyProtection="0"/>
    <xf numFmtId="183" fontId="56" fillId="0" borderId="0" applyFont="0" applyFill="0" applyBorder="0" applyAlignment="0" applyProtection="0"/>
    <xf numFmtId="183" fontId="56" fillId="0" borderId="0" applyFont="0" applyFill="0" applyBorder="0" applyAlignment="0" applyProtection="0"/>
    <xf numFmtId="184" fontId="55" fillId="0" borderId="0" applyFont="0" applyFill="0" applyBorder="0" applyAlignment="0" applyProtection="0"/>
    <xf numFmtId="184" fontId="55" fillId="0" borderId="0" applyFont="0" applyFill="0" applyBorder="0" applyAlignment="0" applyProtection="0"/>
    <xf numFmtId="184" fontId="55" fillId="0" borderId="0" applyFont="0" applyFill="0" applyBorder="0" applyAlignment="0" applyProtection="0"/>
    <xf numFmtId="184" fontId="55" fillId="0" borderId="0" applyFont="0" applyFill="0" applyBorder="0" applyAlignment="0" applyProtection="0"/>
    <xf numFmtId="180" fontId="55" fillId="0" borderId="0" applyFont="0" applyFill="0" applyBorder="0" applyAlignment="0" applyProtection="0"/>
    <xf numFmtId="185" fontId="55" fillId="0" borderId="0" applyFont="0" applyFill="0" applyBorder="0" applyAlignment="0" applyProtection="0"/>
    <xf numFmtId="42" fontId="55" fillId="0" borderId="0" applyFont="0" applyFill="0" applyBorder="0" applyAlignment="0" applyProtection="0"/>
    <xf numFmtId="42" fontId="55" fillId="0" borderId="0" applyFont="0" applyFill="0" applyBorder="0" applyAlignment="0" applyProtection="0"/>
    <xf numFmtId="42" fontId="55" fillId="0" borderId="0" applyFont="0" applyFill="0" applyBorder="0" applyAlignment="0" applyProtection="0"/>
    <xf numFmtId="42" fontId="55" fillId="0" borderId="0" applyFont="0" applyFill="0" applyBorder="0" applyAlignment="0" applyProtection="0"/>
    <xf numFmtId="42" fontId="55" fillId="0" borderId="0" applyFont="0" applyFill="0" applyBorder="0" applyAlignment="0" applyProtection="0"/>
    <xf numFmtId="42" fontId="55" fillId="0" borderId="0" applyFont="0" applyFill="0" applyBorder="0" applyAlignment="0" applyProtection="0"/>
    <xf numFmtId="185" fontId="55" fillId="0" borderId="0" applyFont="0" applyFill="0" applyBorder="0" applyAlignment="0" applyProtection="0"/>
    <xf numFmtId="42" fontId="55" fillId="0" borderId="0" applyFont="0" applyFill="0" applyBorder="0" applyAlignment="0" applyProtection="0"/>
    <xf numFmtId="185" fontId="55" fillId="0" borderId="0" applyFont="0" applyFill="0" applyBorder="0" applyAlignment="0" applyProtection="0"/>
    <xf numFmtId="42" fontId="55" fillId="0" borderId="0" applyFont="0" applyFill="0" applyBorder="0" applyAlignment="0" applyProtection="0"/>
    <xf numFmtId="42" fontId="55" fillId="0" borderId="0" applyFont="0" applyFill="0" applyBorder="0" applyAlignment="0" applyProtection="0"/>
    <xf numFmtId="180" fontId="55" fillId="0" borderId="0" applyFont="0" applyFill="0" applyBorder="0" applyAlignment="0" applyProtection="0"/>
    <xf numFmtId="42" fontId="55" fillId="0" borderId="0" applyFont="0" applyFill="0" applyBorder="0" applyAlignment="0" applyProtection="0"/>
    <xf numFmtId="186" fontId="55" fillId="0" borderId="0" applyFont="0" applyFill="0" applyBorder="0" applyAlignment="0" applyProtection="0"/>
    <xf numFmtId="42" fontId="55" fillId="0" borderId="0" applyFont="0" applyFill="0" applyBorder="0" applyAlignment="0" applyProtection="0"/>
    <xf numFmtId="42" fontId="55" fillId="0" borderId="0" applyFont="0" applyFill="0" applyBorder="0" applyAlignment="0" applyProtection="0"/>
    <xf numFmtId="42" fontId="55" fillId="0" borderId="0" applyFont="0" applyFill="0" applyBorder="0" applyAlignment="0" applyProtection="0"/>
    <xf numFmtId="185" fontId="55" fillId="0" borderId="0" applyFont="0" applyFill="0" applyBorder="0" applyAlignment="0" applyProtection="0"/>
    <xf numFmtId="183" fontId="55" fillId="0" borderId="0" applyFont="0" applyFill="0" applyBorder="0" applyAlignment="0" applyProtection="0"/>
    <xf numFmtId="198" fontId="55" fillId="0" borderId="0" applyFont="0" applyFill="0" applyBorder="0" applyAlignment="0" applyProtection="0"/>
    <xf numFmtId="198" fontId="55" fillId="0" borderId="0" applyFont="0" applyFill="0" applyBorder="0" applyAlignment="0" applyProtection="0"/>
    <xf numFmtId="198" fontId="55" fillId="0" borderId="0" applyFont="0" applyFill="0" applyBorder="0" applyAlignment="0" applyProtection="0"/>
    <xf numFmtId="198" fontId="55" fillId="0" borderId="0" applyFont="0" applyFill="0" applyBorder="0" applyAlignment="0" applyProtection="0"/>
    <xf numFmtId="199" fontId="60" fillId="0" borderId="0" applyFont="0" applyFill="0" applyBorder="0" applyAlignment="0" applyProtection="0"/>
    <xf numFmtId="199" fontId="60" fillId="0" borderId="0" applyFont="0" applyFill="0" applyBorder="0" applyAlignment="0" applyProtection="0"/>
    <xf numFmtId="198" fontId="55" fillId="0" borderId="0" applyFont="0" applyFill="0" applyBorder="0" applyAlignment="0" applyProtection="0"/>
    <xf numFmtId="198" fontId="55" fillId="0" borderId="0" applyFont="0" applyFill="0" applyBorder="0" applyAlignment="0" applyProtection="0"/>
    <xf numFmtId="198" fontId="55" fillId="0" borderId="0" applyFont="0" applyFill="0" applyBorder="0" applyAlignment="0" applyProtection="0"/>
    <xf numFmtId="198" fontId="55" fillId="0" borderId="0" applyFont="0" applyFill="0" applyBorder="0" applyAlignment="0" applyProtection="0"/>
    <xf numFmtId="198" fontId="55" fillId="0" borderId="0" applyFont="0" applyFill="0" applyBorder="0" applyAlignment="0" applyProtection="0"/>
    <xf numFmtId="183" fontId="55" fillId="0" borderId="0" applyFont="0" applyFill="0" applyBorder="0" applyAlignment="0" applyProtection="0"/>
    <xf numFmtId="200" fontId="55" fillId="0" borderId="0" applyFont="0" applyFill="0" applyBorder="0" applyAlignment="0" applyProtection="0"/>
    <xf numFmtId="176" fontId="56" fillId="0" borderId="0" applyFont="0" applyFill="0" applyBorder="0" applyAlignment="0" applyProtection="0"/>
    <xf numFmtId="185" fontId="55" fillId="0" borderId="0" applyFont="0" applyFill="0" applyBorder="0" applyAlignment="0" applyProtection="0"/>
    <xf numFmtId="42" fontId="55" fillId="0" borderId="0" applyFont="0" applyFill="0" applyBorder="0" applyAlignment="0" applyProtection="0"/>
    <xf numFmtId="180" fontId="55" fillId="0" borderId="0" applyFont="0" applyFill="0" applyBorder="0" applyAlignment="0" applyProtection="0"/>
    <xf numFmtId="42" fontId="55" fillId="0" borderId="0" applyFont="0" applyFill="0" applyBorder="0" applyAlignment="0" applyProtection="0"/>
    <xf numFmtId="189" fontId="56" fillId="0" borderId="0" applyFont="0" applyFill="0" applyBorder="0" applyAlignment="0" applyProtection="0"/>
    <xf numFmtId="41" fontId="55" fillId="0" borderId="0" applyFont="0" applyFill="0" applyBorder="0" applyAlignment="0" applyProtection="0"/>
    <xf numFmtId="201" fontId="55" fillId="0" borderId="0" applyFont="0" applyFill="0" applyBorder="0" applyAlignment="0" applyProtection="0"/>
    <xf numFmtId="41" fontId="55" fillId="0" borderId="0" applyFont="0" applyFill="0" applyBorder="0" applyAlignment="0" applyProtection="0"/>
    <xf numFmtId="176" fontId="55" fillId="0" borderId="0" applyFont="0" applyFill="0" applyBorder="0" applyAlignment="0" applyProtection="0"/>
    <xf numFmtId="164" fontId="55" fillId="0" borderId="0" applyFont="0" applyFill="0" applyBorder="0" applyAlignment="0" applyProtection="0"/>
    <xf numFmtId="202" fontId="55" fillId="0" borderId="0" applyFont="0" applyFill="0" applyBorder="0" applyAlignment="0" applyProtection="0"/>
    <xf numFmtId="203" fontId="55" fillId="0" borderId="0" applyFont="0" applyFill="0" applyBorder="0" applyAlignment="0" applyProtection="0"/>
    <xf numFmtId="182" fontId="55" fillId="0" borderId="0" applyFont="0" applyFill="0" applyBorder="0" applyAlignment="0" applyProtection="0"/>
    <xf numFmtId="203" fontId="55" fillId="0" borderId="0" applyFont="0" applyFill="0" applyBorder="0" applyAlignment="0" applyProtection="0"/>
    <xf numFmtId="164" fontId="55" fillId="0" borderId="0" applyFont="0" applyFill="0" applyBorder="0" applyAlignment="0" applyProtection="0"/>
    <xf numFmtId="204" fontId="55" fillId="0" borderId="0" applyFont="0" applyFill="0" applyBorder="0" applyAlignment="0" applyProtection="0"/>
    <xf numFmtId="41" fontId="55" fillId="0" borderId="0" applyFont="0" applyFill="0" applyBorder="0" applyAlignment="0" applyProtection="0"/>
    <xf numFmtId="176" fontId="55" fillId="0" borderId="0" applyFont="0" applyFill="0" applyBorder="0" applyAlignment="0" applyProtection="0"/>
    <xf numFmtId="176" fontId="55" fillId="0" borderId="0" applyFont="0" applyFill="0" applyBorder="0" applyAlignment="0" applyProtection="0"/>
    <xf numFmtId="176" fontId="55" fillId="0" borderId="0" applyFont="0" applyFill="0" applyBorder="0" applyAlignment="0" applyProtection="0"/>
    <xf numFmtId="41" fontId="55" fillId="0" borderId="0" applyFont="0" applyFill="0" applyBorder="0" applyAlignment="0" applyProtection="0"/>
    <xf numFmtId="182" fontId="55" fillId="0" borderId="0" applyFont="0" applyFill="0" applyBorder="0" applyAlignment="0" applyProtection="0"/>
    <xf numFmtId="205" fontId="55" fillId="0" borderId="0" applyFont="0" applyFill="0" applyBorder="0" applyAlignment="0" applyProtection="0"/>
    <xf numFmtId="41" fontId="55" fillId="0" borderId="0" applyFont="0" applyFill="0" applyBorder="0" applyAlignment="0" applyProtection="0"/>
    <xf numFmtId="41" fontId="55" fillId="0" borderId="0" applyFont="0" applyFill="0" applyBorder="0" applyAlignment="0" applyProtection="0"/>
    <xf numFmtId="203" fontId="55" fillId="0" borderId="0" applyFont="0" applyFill="0" applyBorder="0" applyAlignment="0" applyProtection="0"/>
    <xf numFmtId="203" fontId="55" fillId="0" borderId="0" applyFont="0" applyFill="0" applyBorder="0" applyAlignment="0" applyProtection="0"/>
    <xf numFmtId="202" fontId="55" fillId="0" borderId="0" applyFont="0" applyFill="0" applyBorder="0" applyAlignment="0" applyProtection="0"/>
    <xf numFmtId="202" fontId="55" fillId="0" borderId="0" applyFont="0" applyFill="0" applyBorder="0" applyAlignment="0" applyProtection="0"/>
    <xf numFmtId="164" fontId="55" fillId="0" borderId="0" applyFont="0" applyFill="0" applyBorder="0" applyAlignment="0" applyProtection="0"/>
    <xf numFmtId="164" fontId="55" fillId="0" borderId="0" applyFont="0" applyFill="0" applyBorder="0" applyAlignment="0" applyProtection="0"/>
    <xf numFmtId="164" fontId="55" fillId="0" borderId="0" applyFont="0" applyFill="0" applyBorder="0" applyAlignment="0" applyProtection="0"/>
    <xf numFmtId="164" fontId="55" fillId="0" borderId="0" applyFont="0" applyFill="0" applyBorder="0" applyAlignment="0" applyProtection="0"/>
    <xf numFmtId="176" fontId="55" fillId="0" borderId="0" applyFont="0" applyFill="0" applyBorder="0" applyAlignment="0" applyProtection="0"/>
    <xf numFmtId="164" fontId="55" fillId="0" borderId="0" applyFont="0" applyFill="0" applyBorder="0" applyAlignment="0" applyProtection="0"/>
    <xf numFmtId="182" fontId="56" fillId="0" borderId="0" applyFont="0" applyFill="0" applyBorder="0" applyAlignment="0" applyProtection="0"/>
    <xf numFmtId="182" fontId="56" fillId="0" borderId="0" applyFont="0" applyFill="0" applyBorder="0" applyAlignment="0" applyProtection="0"/>
    <xf numFmtId="176" fontId="55" fillId="0" borderId="0" applyFont="0" applyFill="0" applyBorder="0" applyAlignment="0" applyProtection="0"/>
    <xf numFmtId="176" fontId="55" fillId="0" borderId="0" applyFont="0" applyFill="0" applyBorder="0" applyAlignment="0" applyProtection="0"/>
    <xf numFmtId="176" fontId="55" fillId="0" borderId="0" applyFont="0" applyFill="0" applyBorder="0" applyAlignment="0" applyProtection="0"/>
    <xf numFmtId="204" fontId="55" fillId="0" borderId="0" applyFont="0" applyFill="0" applyBorder="0" applyAlignment="0" applyProtection="0"/>
    <xf numFmtId="182" fontId="55" fillId="0" borderId="0" applyFont="0" applyFill="0" applyBorder="0" applyAlignment="0" applyProtection="0"/>
    <xf numFmtId="206" fontId="55" fillId="0" borderId="0" applyFont="0" applyFill="0" applyBorder="0" applyAlignment="0" applyProtection="0"/>
    <xf numFmtId="182" fontId="55" fillId="0" borderId="0" applyFont="0" applyFill="0" applyBorder="0" applyAlignment="0" applyProtection="0"/>
    <xf numFmtId="205" fontId="55" fillId="0" borderId="0" applyFont="0" applyFill="0" applyBorder="0" applyAlignment="0" applyProtection="0"/>
    <xf numFmtId="182" fontId="55" fillId="0" borderId="0" applyFont="0" applyFill="0" applyBorder="0" applyAlignment="0" applyProtection="0"/>
    <xf numFmtId="182" fontId="55" fillId="0" borderId="0" applyFont="0" applyFill="0" applyBorder="0" applyAlignment="0" applyProtection="0"/>
    <xf numFmtId="182" fontId="55" fillId="0" borderId="0" applyFont="0" applyFill="0" applyBorder="0" applyAlignment="0" applyProtection="0"/>
    <xf numFmtId="182" fontId="55" fillId="0" borderId="0" applyFont="0" applyFill="0" applyBorder="0" applyAlignment="0" applyProtection="0"/>
    <xf numFmtId="182" fontId="55" fillId="0" borderId="0" applyFont="0" applyFill="0" applyBorder="0" applyAlignment="0" applyProtection="0"/>
    <xf numFmtId="182" fontId="55" fillId="0" borderId="0" applyFont="0" applyFill="0" applyBorder="0" applyAlignment="0" applyProtection="0"/>
    <xf numFmtId="182" fontId="55" fillId="0" borderId="0" applyFont="0" applyFill="0" applyBorder="0" applyAlignment="0" applyProtection="0"/>
    <xf numFmtId="182" fontId="55" fillId="0" borderId="0" applyFont="0" applyFill="0" applyBorder="0" applyAlignment="0" applyProtection="0"/>
    <xf numFmtId="182" fontId="55" fillId="0" borderId="0" applyFont="0" applyFill="0" applyBorder="0" applyAlignment="0" applyProtection="0"/>
    <xf numFmtId="164" fontId="55" fillId="0" borderId="0" applyFont="0" applyFill="0" applyBorder="0" applyAlignment="0" applyProtection="0"/>
    <xf numFmtId="41" fontId="55" fillId="0" borderId="0" applyFont="0" applyFill="0" applyBorder="0" applyAlignment="0" applyProtection="0"/>
    <xf numFmtId="176" fontId="55" fillId="0" borderId="0" applyFont="0" applyFill="0" applyBorder="0" applyAlignment="0" applyProtection="0"/>
    <xf numFmtId="41" fontId="55" fillId="0" borderId="0" applyFont="0" applyFill="0" applyBorder="0" applyAlignment="0" applyProtection="0"/>
    <xf numFmtId="176" fontId="55" fillId="0" borderId="0" applyFont="0" applyFill="0" applyBorder="0" applyAlignment="0" applyProtection="0"/>
    <xf numFmtId="41" fontId="55" fillId="0" borderId="0" applyFont="0" applyFill="0" applyBorder="0" applyAlignment="0" applyProtection="0"/>
    <xf numFmtId="182" fontId="55" fillId="0" borderId="0" applyFont="0" applyFill="0" applyBorder="0" applyAlignment="0" applyProtection="0"/>
    <xf numFmtId="176" fontId="55" fillId="0" borderId="0" applyFont="0" applyFill="0" applyBorder="0" applyAlignment="0" applyProtection="0"/>
    <xf numFmtId="41" fontId="55" fillId="0" borderId="0" applyFont="0" applyFill="0" applyBorder="0" applyAlignment="0" applyProtection="0"/>
    <xf numFmtId="182" fontId="55" fillId="0" borderId="0" applyFont="0" applyFill="0" applyBorder="0" applyAlignment="0" applyProtection="0"/>
    <xf numFmtId="41" fontId="55" fillId="0" borderId="0" applyFont="0" applyFill="0" applyBorder="0" applyAlignment="0" applyProtection="0"/>
    <xf numFmtId="176" fontId="55" fillId="0" borderId="0" applyFont="0" applyFill="0" applyBorder="0" applyAlignment="0" applyProtection="0"/>
    <xf numFmtId="205" fontId="55" fillId="0" borderId="0" applyFont="0" applyFill="0" applyBorder="0" applyAlignment="0" applyProtection="0"/>
    <xf numFmtId="164" fontId="55" fillId="0" borderId="0" applyFont="0" applyFill="0" applyBorder="0" applyAlignment="0" applyProtection="0"/>
    <xf numFmtId="205" fontId="55" fillId="0" borderId="0" applyFont="0" applyFill="0" applyBorder="0" applyAlignment="0" applyProtection="0"/>
    <xf numFmtId="41" fontId="55" fillId="0" borderId="0" applyFont="0" applyFill="0" applyBorder="0" applyAlignment="0" applyProtection="0"/>
    <xf numFmtId="182" fontId="55" fillId="0" borderId="0" applyFont="0" applyFill="0" applyBorder="0" applyAlignment="0" applyProtection="0"/>
    <xf numFmtId="204" fontId="55" fillId="0" borderId="0" applyFont="0" applyFill="0" applyBorder="0" applyAlignment="0" applyProtection="0"/>
    <xf numFmtId="182" fontId="55" fillId="0" borderId="0" applyFont="0" applyFill="0" applyBorder="0" applyAlignment="0" applyProtection="0"/>
    <xf numFmtId="41" fontId="55" fillId="0" borderId="0" applyFont="0" applyFill="0" applyBorder="0" applyAlignment="0" applyProtection="0"/>
    <xf numFmtId="176" fontId="55" fillId="0" borderId="0" applyFont="0" applyFill="0" applyBorder="0" applyAlignment="0" applyProtection="0"/>
    <xf numFmtId="205" fontId="55" fillId="0" borderId="0" applyFont="0" applyFill="0" applyBorder="0" applyAlignment="0" applyProtection="0"/>
    <xf numFmtId="203" fontId="55" fillId="0" borderId="0" applyFont="0" applyFill="0" applyBorder="0" applyAlignment="0" applyProtection="0"/>
    <xf numFmtId="41" fontId="55" fillId="0" borderId="0" applyFont="0" applyFill="0" applyBorder="0" applyAlignment="0" applyProtection="0"/>
    <xf numFmtId="203" fontId="55" fillId="0" borderId="0" applyFont="0" applyFill="0" applyBorder="0" applyAlignment="0" applyProtection="0"/>
    <xf numFmtId="182" fontId="55" fillId="0" borderId="0" applyFont="0" applyFill="0" applyBorder="0" applyAlignment="0" applyProtection="0"/>
    <xf numFmtId="203" fontId="55" fillId="0" borderId="0" applyFont="0" applyFill="0" applyBorder="0" applyAlignment="0" applyProtection="0"/>
    <xf numFmtId="182" fontId="55" fillId="0" borderId="0" applyFont="0" applyFill="0" applyBorder="0" applyAlignment="0" applyProtection="0"/>
    <xf numFmtId="207" fontId="55" fillId="0" borderId="0" applyFont="0" applyFill="0" applyBorder="0" applyAlignment="0" applyProtection="0"/>
    <xf numFmtId="208" fontId="55" fillId="0" borderId="0" applyFont="0" applyFill="0" applyBorder="0" applyAlignment="0" applyProtection="0"/>
    <xf numFmtId="205" fontId="55" fillId="0" borderId="0" applyFont="0" applyFill="0" applyBorder="0" applyAlignment="0" applyProtection="0"/>
    <xf numFmtId="41" fontId="55" fillId="0" borderId="0" applyFont="0" applyFill="0" applyBorder="0" applyAlignment="0" applyProtection="0"/>
    <xf numFmtId="41" fontId="55" fillId="0" borderId="0" applyFont="0" applyFill="0" applyBorder="0" applyAlignment="0" applyProtection="0"/>
    <xf numFmtId="41" fontId="55" fillId="0" borderId="0" applyFont="0" applyFill="0" applyBorder="0" applyAlignment="0" applyProtection="0"/>
    <xf numFmtId="41" fontId="55" fillId="0" borderId="0" applyFont="0" applyFill="0" applyBorder="0" applyAlignment="0" applyProtection="0"/>
    <xf numFmtId="204" fontId="55" fillId="0" borderId="0" applyFont="0" applyFill="0" applyBorder="0" applyAlignment="0" applyProtection="0"/>
    <xf numFmtId="182" fontId="55" fillId="0" borderId="0" applyFont="0" applyFill="0" applyBorder="0" applyAlignment="0" applyProtection="0"/>
    <xf numFmtId="43" fontId="55" fillId="0" borderId="0" applyFont="0" applyFill="0" applyBorder="0" applyAlignment="0" applyProtection="0"/>
    <xf numFmtId="190" fontId="55" fillId="0" borderId="0" applyFont="0" applyFill="0" applyBorder="0" applyAlignment="0" applyProtection="0"/>
    <xf numFmtId="43" fontId="55" fillId="0" borderId="0" applyFont="0" applyFill="0" applyBorder="0" applyAlignment="0" applyProtection="0"/>
    <xf numFmtId="189" fontId="55" fillId="0" borderId="0" applyFont="0" applyFill="0" applyBorder="0" applyAlignment="0" applyProtection="0"/>
    <xf numFmtId="165" fontId="55" fillId="0" borderId="0" applyFont="0" applyFill="0" applyBorder="0" applyAlignment="0" applyProtection="0"/>
    <xf numFmtId="191" fontId="55" fillId="0" borderId="0" applyFont="0" applyFill="0" applyBorder="0" applyAlignment="0" applyProtection="0"/>
    <xf numFmtId="192" fontId="55" fillId="0" borderId="0" applyFont="0" applyFill="0" applyBorder="0" applyAlignment="0" applyProtection="0"/>
    <xf numFmtId="193" fontId="55" fillId="0" borderId="0" applyFont="0" applyFill="0" applyBorder="0" applyAlignment="0" applyProtection="0"/>
    <xf numFmtId="192" fontId="55" fillId="0" borderId="0" applyFont="0" applyFill="0" applyBorder="0" applyAlignment="0" applyProtection="0"/>
    <xf numFmtId="165" fontId="55" fillId="0" borderId="0" applyFont="0" applyFill="0" applyBorder="0" applyAlignment="0" applyProtection="0"/>
    <xf numFmtId="194" fontId="55" fillId="0" borderId="0" applyFont="0" applyFill="0" applyBorder="0" applyAlignment="0" applyProtection="0"/>
    <xf numFmtId="43" fontId="55" fillId="0" borderId="0" applyFont="0" applyFill="0" applyBorder="0" applyAlignment="0" applyProtection="0"/>
    <xf numFmtId="189" fontId="55" fillId="0" borderId="0" applyFont="0" applyFill="0" applyBorder="0" applyAlignment="0" applyProtection="0"/>
    <xf numFmtId="189" fontId="55" fillId="0" borderId="0" applyFont="0" applyFill="0" applyBorder="0" applyAlignment="0" applyProtection="0"/>
    <xf numFmtId="189" fontId="55" fillId="0" borderId="0" applyFont="0" applyFill="0" applyBorder="0" applyAlignment="0" applyProtection="0"/>
    <xf numFmtId="43" fontId="55" fillId="0" borderId="0" applyFont="0" applyFill="0" applyBorder="0" applyAlignment="0" applyProtection="0"/>
    <xf numFmtId="193" fontId="55" fillId="0" borderId="0" applyFont="0" applyFill="0" applyBorder="0" applyAlignment="0" applyProtection="0"/>
    <xf numFmtId="195"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192" fontId="55" fillId="0" borderId="0" applyFont="0" applyFill="0" applyBorder="0" applyAlignment="0" applyProtection="0"/>
    <xf numFmtId="192" fontId="55" fillId="0" borderId="0" applyFont="0" applyFill="0" applyBorder="0" applyAlignment="0" applyProtection="0"/>
    <xf numFmtId="191" fontId="55" fillId="0" borderId="0" applyFont="0" applyFill="0" applyBorder="0" applyAlignment="0" applyProtection="0"/>
    <xf numFmtId="191"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89" fontId="55" fillId="0" borderId="0" applyFont="0" applyFill="0" applyBorder="0" applyAlignment="0" applyProtection="0"/>
    <xf numFmtId="165" fontId="55"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189" fontId="55" fillId="0" borderId="0" applyFont="0" applyFill="0" applyBorder="0" applyAlignment="0" applyProtection="0"/>
    <xf numFmtId="189" fontId="55" fillId="0" borderId="0" applyFont="0" applyFill="0" applyBorder="0" applyAlignment="0" applyProtection="0"/>
    <xf numFmtId="189" fontId="55" fillId="0" borderId="0" applyFont="0" applyFill="0" applyBorder="0" applyAlignment="0" applyProtection="0"/>
    <xf numFmtId="193" fontId="55" fillId="0" borderId="0" applyFont="0" applyFill="0" applyBorder="0" applyAlignment="0" applyProtection="0"/>
    <xf numFmtId="193" fontId="55" fillId="0" borderId="0" applyFont="0" applyFill="0" applyBorder="0" applyAlignment="0" applyProtection="0"/>
    <xf numFmtId="193" fontId="55" fillId="0" borderId="0" applyFont="0" applyFill="0" applyBorder="0" applyAlignment="0" applyProtection="0"/>
    <xf numFmtId="193" fontId="55" fillId="0" borderId="0" applyFont="0" applyFill="0" applyBorder="0" applyAlignment="0" applyProtection="0"/>
    <xf numFmtId="195" fontId="55" fillId="0" borderId="0" applyFont="0" applyFill="0" applyBorder="0" applyAlignment="0" applyProtection="0"/>
    <xf numFmtId="193" fontId="55" fillId="0" borderId="0" applyFont="0" applyFill="0" applyBorder="0" applyAlignment="0" applyProtection="0"/>
    <xf numFmtId="193" fontId="55" fillId="0" borderId="0" applyFont="0" applyFill="0" applyBorder="0" applyAlignment="0" applyProtection="0"/>
    <xf numFmtId="193" fontId="55" fillId="0" borderId="0" applyFont="0" applyFill="0" applyBorder="0" applyAlignment="0" applyProtection="0"/>
    <xf numFmtId="193" fontId="55" fillId="0" borderId="0" applyFont="0" applyFill="0" applyBorder="0" applyAlignment="0" applyProtection="0"/>
    <xf numFmtId="193" fontId="55" fillId="0" borderId="0" applyFont="0" applyFill="0" applyBorder="0" applyAlignment="0" applyProtection="0"/>
    <xf numFmtId="193" fontId="55" fillId="0" borderId="0" applyFont="0" applyFill="0" applyBorder="0" applyAlignment="0" applyProtection="0"/>
    <xf numFmtId="193" fontId="55" fillId="0" borderId="0" applyFont="0" applyFill="0" applyBorder="0" applyAlignment="0" applyProtection="0"/>
    <xf numFmtId="193" fontId="55" fillId="0" borderId="0" applyFont="0" applyFill="0" applyBorder="0" applyAlignment="0" applyProtection="0"/>
    <xf numFmtId="193" fontId="55" fillId="0" borderId="0" applyFont="0" applyFill="0" applyBorder="0" applyAlignment="0" applyProtection="0"/>
    <xf numFmtId="165" fontId="55" fillId="0" borderId="0" applyFont="0" applyFill="0" applyBorder="0" applyAlignment="0" applyProtection="0"/>
    <xf numFmtId="43" fontId="55" fillId="0" borderId="0" applyFont="0" applyFill="0" applyBorder="0" applyAlignment="0" applyProtection="0"/>
    <xf numFmtId="189" fontId="55" fillId="0" borderId="0" applyFont="0" applyFill="0" applyBorder="0" applyAlignment="0" applyProtection="0"/>
    <xf numFmtId="43" fontId="55" fillId="0" borderId="0" applyFont="0" applyFill="0" applyBorder="0" applyAlignment="0" applyProtection="0"/>
    <xf numFmtId="189" fontId="55" fillId="0" borderId="0" applyFont="0" applyFill="0" applyBorder="0" applyAlignment="0" applyProtection="0"/>
    <xf numFmtId="43" fontId="55" fillId="0" borderId="0" applyFont="0" applyFill="0" applyBorder="0" applyAlignment="0" applyProtection="0"/>
    <xf numFmtId="193" fontId="55" fillId="0" borderId="0" applyFont="0" applyFill="0" applyBorder="0" applyAlignment="0" applyProtection="0"/>
    <xf numFmtId="189" fontId="55" fillId="0" borderId="0" applyFont="0" applyFill="0" applyBorder="0" applyAlignment="0" applyProtection="0"/>
    <xf numFmtId="43" fontId="55" fillId="0" borderId="0" applyFont="0" applyFill="0" applyBorder="0" applyAlignment="0" applyProtection="0"/>
    <xf numFmtId="193" fontId="55" fillId="0" borderId="0" applyFont="0" applyFill="0" applyBorder="0" applyAlignment="0" applyProtection="0"/>
    <xf numFmtId="43" fontId="55" fillId="0" borderId="0" applyFont="0" applyFill="0" applyBorder="0" applyAlignment="0" applyProtection="0"/>
    <xf numFmtId="189" fontId="55" fillId="0" borderId="0" applyFont="0" applyFill="0" applyBorder="0" applyAlignment="0" applyProtection="0"/>
    <xf numFmtId="195" fontId="55" fillId="0" borderId="0" applyFont="0" applyFill="0" applyBorder="0" applyAlignment="0" applyProtection="0"/>
    <xf numFmtId="165" fontId="55" fillId="0" borderId="0" applyFont="0" applyFill="0" applyBorder="0" applyAlignment="0" applyProtection="0"/>
    <xf numFmtId="195" fontId="55" fillId="0" borderId="0" applyFont="0" applyFill="0" applyBorder="0" applyAlignment="0" applyProtection="0"/>
    <xf numFmtId="43" fontId="55" fillId="0" borderId="0" applyFont="0" applyFill="0" applyBorder="0" applyAlignment="0" applyProtection="0"/>
    <xf numFmtId="193" fontId="55" fillId="0" borderId="0" applyFont="0" applyFill="0" applyBorder="0" applyAlignment="0" applyProtection="0"/>
    <xf numFmtId="194" fontId="55" fillId="0" borderId="0" applyFont="0" applyFill="0" applyBorder="0" applyAlignment="0" applyProtection="0"/>
    <xf numFmtId="193" fontId="55" fillId="0" borderId="0" applyFont="0" applyFill="0" applyBorder="0" applyAlignment="0" applyProtection="0"/>
    <xf numFmtId="43" fontId="55" fillId="0" borderId="0" applyFont="0" applyFill="0" applyBorder="0" applyAlignment="0" applyProtection="0"/>
    <xf numFmtId="189" fontId="55" fillId="0" borderId="0" applyFont="0" applyFill="0" applyBorder="0" applyAlignment="0" applyProtection="0"/>
    <xf numFmtId="195" fontId="55" fillId="0" borderId="0" applyFont="0" applyFill="0" applyBorder="0" applyAlignment="0" applyProtection="0"/>
    <xf numFmtId="192" fontId="55" fillId="0" borderId="0" applyFont="0" applyFill="0" applyBorder="0" applyAlignment="0" applyProtection="0"/>
    <xf numFmtId="43" fontId="55" fillId="0" borderId="0" applyFont="0" applyFill="0" applyBorder="0" applyAlignment="0" applyProtection="0"/>
    <xf numFmtId="192" fontId="55" fillId="0" borderId="0" applyFont="0" applyFill="0" applyBorder="0" applyAlignment="0" applyProtection="0"/>
    <xf numFmtId="193" fontId="55" fillId="0" borderId="0" applyFont="0" applyFill="0" applyBorder="0" applyAlignment="0" applyProtection="0"/>
    <xf numFmtId="192" fontId="55" fillId="0" borderId="0" applyFont="0" applyFill="0" applyBorder="0" applyAlignment="0" applyProtection="0"/>
    <xf numFmtId="193" fontId="55" fillId="0" borderId="0" applyFont="0" applyFill="0" applyBorder="0" applyAlignment="0" applyProtection="0"/>
    <xf numFmtId="196" fontId="55" fillId="0" borderId="0" applyFont="0" applyFill="0" applyBorder="0" applyAlignment="0" applyProtection="0"/>
    <xf numFmtId="197" fontId="55" fillId="0" borderId="0" applyFont="0" applyFill="0" applyBorder="0" applyAlignment="0" applyProtection="0"/>
    <xf numFmtId="195"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194" fontId="55" fillId="0" borderId="0" applyFont="0" applyFill="0" applyBorder="0" applyAlignment="0" applyProtection="0"/>
    <xf numFmtId="193" fontId="55" fillId="0" borderId="0" applyFont="0" applyFill="0" applyBorder="0" applyAlignment="0" applyProtection="0"/>
    <xf numFmtId="176" fontId="56" fillId="0" borderId="0" applyFont="0" applyFill="0" applyBorder="0" applyAlignment="0" applyProtection="0"/>
    <xf numFmtId="181" fontId="56" fillId="0" borderId="0" applyFont="0" applyFill="0" applyBorder="0" applyAlignment="0" applyProtection="0"/>
    <xf numFmtId="187" fontId="56" fillId="0" borderId="0" applyFont="0" applyFill="0" applyBorder="0" applyAlignment="0" applyProtection="0"/>
    <xf numFmtId="181" fontId="56" fillId="0" borderId="0" applyFont="0" applyFill="0" applyBorder="0" applyAlignment="0" applyProtection="0"/>
    <xf numFmtId="181" fontId="56" fillId="0" borderId="0" applyFont="0" applyFill="0" applyBorder="0" applyAlignment="0" applyProtection="0"/>
    <xf numFmtId="181" fontId="56" fillId="0" borderId="0" applyFont="0" applyFill="0" applyBorder="0" applyAlignment="0" applyProtection="0"/>
    <xf numFmtId="181" fontId="56" fillId="0" borderId="0" applyFont="0" applyFill="0" applyBorder="0" applyAlignment="0" applyProtection="0"/>
    <xf numFmtId="187" fontId="56" fillId="0" borderId="0" applyFont="0" applyFill="0" applyBorder="0" applyAlignment="0" applyProtection="0"/>
    <xf numFmtId="181" fontId="56" fillId="0" borderId="0" applyFont="0" applyFill="0" applyBorder="0" applyAlignment="0" applyProtection="0"/>
    <xf numFmtId="181" fontId="56" fillId="0" borderId="0" applyFont="0" applyFill="0" applyBorder="0" applyAlignment="0" applyProtection="0"/>
    <xf numFmtId="181" fontId="56" fillId="0" borderId="0" applyFont="0" applyFill="0" applyBorder="0" applyAlignment="0" applyProtection="0"/>
    <xf numFmtId="188" fontId="56" fillId="0" borderId="0" applyFont="0" applyFill="0" applyBorder="0" applyAlignment="0" applyProtection="0"/>
    <xf numFmtId="42" fontId="55" fillId="0" borderId="0" applyFont="0" applyFill="0" applyBorder="0" applyAlignment="0" applyProtection="0"/>
    <xf numFmtId="186" fontId="55" fillId="0" borderId="0" applyFont="0" applyFill="0" applyBorder="0" applyAlignment="0" applyProtection="0"/>
    <xf numFmtId="42" fontId="55" fillId="0" borderId="0" applyFont="0" applyFill="0" applyBorder="0" applyAlignment="0" applyProtection="0"/>
    <xf numFmtId="42" fontId="55" fillId="0" borderId="0" applyFont="0" applyFill="0" applyBorder="0" applyAlignment="0" applyProtection="0"/>
    <xf numFmtId="42" fontId="55" fillId="0" borderId="0" applyFont="0" applyFill="0" applyBorder="0" applyAlignment="0" applyProtection="0"/>
    <xf numFmtId="42" fontId="55" fillId="0" borderId="0" applyFont="0" applyFill="0" applyBorder="0" applyAlignment="0" applyProtection="0"/>
    <xf numFmtId="42" fontId="55" fillId="0" borderId="0" applyFon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185" fontId="55" fillId="0" borderId="0" applyFont="0" applyFill="0" applyBorder="0" applyAlignment="0" applyProtection="0"/>
    <xf numFmtId="183" fontId="55" fillId="0" borderId="0" applyFont="0" applyFill="0" applyBorder="0" applyAlignment="0" applyProtection="0"/>
    <xf numFmtId="198" fontId="55" fillId="0" borderId="0" applyFont="0" applyFill="0" applyBorder="0" applyAlignment="0" applyProtection="0"/>
    <xf numFmtId="198" fontId="55" fillId="0" borderId="0" applyFont="0" applyFill="0" applyBorder="0" applyAlignment="0" applyProtection="0"/>
    <xf numFmtId="198" fontId="55" fillId="0" borderId="0" applyFont="0" applyFill="0" applyBorder="0" applyAlignment="0" applyProtection="0"/>
    <xf numFmtId="198" fontId="55" fillId="0" borderId="0" applyFont="0" applyFill="0" applyBorder="0" applyAlignment="0" applyProtection="0"/>
    <xf numFmtId="199" fontId="60" fillId="0" borderId="0" applyFont="0" applyFill="0" applyBorder="0" applyAlignment="0" applyProtection="0"/>
    <xf numFmtId="199" fontId="60" fillId="0" borderId="0" applyFont="0" applyFill="0" applyBorder="0" applyAlignment="0" applyProtection="0"/>
    <xf numFmtId="198" fontId="55" fillId="0" borderId="0" applyFont="0" applyFill="0" applyBorder="0" applyAlignment="0" applyProtection="0"/>
    <xf numFmtId="198" fontId="55" fillId="0" borderId="0" applyFont="0" applyFill="0" applyBorder="0" applyAlignment="0" applyProtection="0"/>
    <xf numFmtId="198" fontId="55" fillId="0" borderId="0" applyFont="0" applyFill="0" applyBorder="0" applyAlignment="0" applyProtection="0"/>
    <xf numFmtId="198" fontId="55" fillId="0" borderId="0" applyFont="0" applyFill="0" applyBorder="0" applyAlignment="0" applyProtection="0"/>
    <xf numFmtId="198" fontId="55" fillId="0" borderId="0" applyFont="0" applyFill="0" applyBorder="0" applyAlignment="0" applyProtection="0"/>
    <xf numFmtId="183" fontId="55" fillId="0" borderId="0" applyFont="0" applyFill="0" applyBorder="0" applyAlignment="0" applyProtection="0"/>
    <xf numFmtId="0" fontId="57" fillId="0" borderId="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57" fillId="0" borderId="0"/>
    <xf numFmtId="188" fontId="56" fillId="0" borderId="0" applyFont="0" applyFill="0" applyBorder="0" applyAlignment="0" applyProtection="0"/>
    <xf numFmtId="0" fontId="57" fillId="0" borderId="0"/>
    <xf numFmtId="186" fontId="55" fillId="0" borderId="0" applyFont="0" applyFill="0" applyBorder="0" applyAlignment="0" applyProtection="0"/>
    <xf numFmtId="42" fontId="55" fillId="0" borderId="0" applyFont="0" applyFill="0" applyBorder="0" applyAlignment="0" applyProtection="0"/>
    <xf numFmtId="42" fontId="55" fillId="0" borderId="0" applyFont="0" applyFill="0" applyBorder="0" applyAlignment="0" applyProtection="0"/>
    <xf numFmtId="0" fontId="57" fillId="0" borderId="0"/>
    <xf numFmtId="200" fontId="55" fillId="0" borderId="0" applyFont="0" applyFill="0" applyBorder="0" applyAlignment="0" applyProtection="0"/>
    <xf numFmtId="42" fontId="55" fillId="0" borderId="0" applyFont="0" applyFill="0" applyBorder="0" applyAlignment="0" applyProtection="0"/>
    <xf numFmtId="42" fontId="55" fillId="0" borderId="0" applyFont="0" applyFill="0" applyBorder="0" applyAlignment="0" applyProtection="0"/>
    <xf numFmtId="176" fontId="56" fillId="0" borderId="0" applyFont="0" applyFill="0" applyBorder="0" applyAlignment="0" applyProtection="0"/>
    <xf numFmtId="41" fontId="55" fillId="0" borderId="0" applyFont="0" applyFill="0" applyBorder="0" applyAlignment="0" applyProtection="0"/>
    <xf numFmtId="201" fontId="55" fillId="0" borderId="0" applyFont="0" applyFill="0" applyBorder="0" applyAlignment="0" applyProtection="0"/>
    <xf numFmtId="41" fontId="55" fillId="0" borderId="0" applyFont="0" applyFill="0" applyBorder="0" applyAlignment="0" applyProtection="0"/>
    <xf numFmtId="176" fontId="55" fillId="0" borderId="0" applyFont="0" applyFill="0" applyBorder="0" applyAlignment="0" applyProtection="0"/>
    <xf numFmtId="164" fontId="55" fillId="0" borderId="0" applyFont="0" applyFill="0" applyBorder="0" applyAlignment="0" applyProtection="0"/>
    <xf numFmtId="202" fontId="55" fillId="0" borderId="0" applyFont="0" applyFill="0" applyBorder="0" applyAlignment="0" applyProtection="0"/>
    <xf numFmtId="203" fontId="55" fillId="0" borderId="0" applyFont="0" applyFill="0" applyBorder="0" applyAlignment="0" applyProtection="0"/>
    <xf numFmtId="182" fontId="55" fillId="0" borderId="0" applyFont="0" applyFill="0" applyBorder="0" applyAlignment="0" applyProtection="0"/>
    <xf numFmtId="203" fontId="55" fillId="0" borderId="0" applyFont="0" applyFill="0" applyBorder="0" applyAlignment="0" applyProtection="0"/>
    <xf numFmtId="164" fontId="55" fillId="0" borderId="0" applyFont="0" applyFill="0" applyBorder="0" applyAlignment="0" applyProtection="0"/>
    <xf numFmtId="204" fontId="55" fillId="0" borderId="0" applyFont="0" applyFill="0" applyBorder="0" applyAlignment="0" applyProtection="0"/>
    <xf numFmtId="41" fontId="55" fillId="0" borderId="0" applyFont="0" applyFill="0" applyBorder="0" applyAlignment="0" applyProtection="0"/>
    <xf numFmtId="176" fontId="55" fillId="0" borderId="0" applyFont="0" applyFill="0" applyBorder="0" applyAlignment="0" applyProtection="0"/>
    <xf numFmtId="176" fontId="55" fillId="0" borderId="0" applyFont="0" applyFill="0" applyBorder="0" applyAlignment="0" applyProtection="0"/>
    <xf numFmtId="176" fontId="55" fillId="0" borderId="0" applyFont="0" applyFill="0" applyBorder="0" applyAlignment="0" applyProtection="0"/>
    <xf numFmtId="41" fontId="55" fillId="0" borderId="0" applyFont="0" applyFill="0" applyBorder="0" applyAlignment="0" applyProtection="0"/>
    <xf numFmtId="182" fontId="55" fillId="0" borderId="0" applyFont="0" applyFill="0" applyBorder="0" applyAlignment="0" applyProtection="0"/>
    <xf numFmtId="205" fontId="55" fillId="0" borderId="0" applyFont="0" applyFill="0" applyBorder="0" applyAlignment="0" applyProtection="0"/>
    <xf numFmtId="41" fontId="55" fillId="0" borderId="0" applyFont="0" applyFill="0" applyBorder="0" applyAlignment="0" applyProtection="0"/>
    <xf numFmtId="41" fontId="55" fillId="0" borderId="0" applyFont="0" applyFill="0" applyBorder="0" applyAlignment="0" applyProtection="0"/>
    <xf numFmtId="203" fontId="55" fillId="0" borderId="0" applyFont="0" applyFill="0" applyBorder="0" applyAlignment="0" applyProtection="0"/>
    <xf numFmtId="203" fontId="55" fillId="0" borderId="0" applyFont="0" applyFill="0" applyBorder="0" applyAlignment="0" applyProtection="0"/>
    <xf numFmtId="202" fontId="55" fillId="0" borderId="0" applyFont="0" applyFill="0" applyBorder="0" applyAlignment="0" applyProtection="0"/>
    <xf numFmtId="202" fontId="55" fillId="0" borderId="0" applyFont="0" applyFill="0" applyBorder="0" applyAlignment="0" applyProtection="0"/>
    <xf numFmtId="164" fontId="55" fillId="0" borderId="0" applyFont="0" applyFill="0" applyBorder="0" applyAlignment="0" applyProtection="0"/>
    <xf numFmtId="164" fontId="55" fillId="0" borderId="0" applyFont="0" applyFill="0" applyBorder="0" applyAlignment="0" applyProtection="0"/>
    <xf numFmtId="164" fontId="55" fillId="0" borderId="0" applyFont="0" applyFill="0" applyBorder="0" applyAlignment="0" applyProtection="0"/>
    <xf numFmtId="164" fontId="55" fillId="0" borderId="0" applyFont="0" applyFill="0" applyBorder="0" applyAlignment="0" applyProtection="0"/>
    <xf numFmtId="176" fontId="55" fillId="0" borderId="0" applyFont="0" applyFill="0" applyBorder="0" applyAlignment="0" applyProtection="0"/>
    <xf numFmtId="164" fontId="55" fillId="0" borderId="0" applyFont="0" applyFill="0" applyBorder="0" applyAlignment="0" applyProtection="0"/>
    <xf numFmtId="182" fontId="56" fillId="0" borderId="0" applyFont="0" applyFill="0" applyBorder="0" applyAlignment="0" applyProtection="0"/>
    <xf numFmtId="182" fontId="56" fillId="0" borderId="0" applyFont="0" applyFill="0" applyBorder="0" applyAlignment="0" applyProtection="0"/>
    <xf numFmtId="176" fontId="55" fillId="0" borderId="0" applyFont="0" applyFill="0" applyBorder="0" applyAlignment="0" applyProtection="0"/>
    <xf numFmtId="176" fontId="55" fillId="0" borderId="0" applyFont="0" applyFill="0" applyBorder="0" applyAlignment="0" applyProtection="0"/>
    <xf numFmtId="176" fontId="55" fillId="0" borderId="0" applyFont="0" applyFill="0" applyBorder="0" applyAlignment="0" applyProtection="0"/>
    <xf numFmtId="204" fontId="55" fillId="0" borderId="0" applyFont="0" applyFill="0" applyBorder="0" applyAlignment="0" applyProtection="0"/>
    <xf numFmtId="182" fontId="55" fillId="0" borderId="0" applyFont="0" applyFill="0" applyBorder="0" applyAlignment="0" applyProtection="0"/>
    <xf numFmtId="206" fontId="55" fillId="0" borderId="0" applyFont="0" applyFill="0" applyBorder="0" applyAlignment="0" applyProtection="0"/>
    <xf numFmtId="182" fontId="55" fillId="0" borderId="0" applyFont="0" applyFill="0" applyBorder="0" applyAlignment="0" applyProtection="0"/>
    <xf numFmtId="205" fontId="55" fillId="0" borderId="0" applyFont="0" applyFill="0" applyBorder="0" applyAlignment="0" applyProtection="0"/>
    <xf numFmtId="182" fontId="55" fillId="0" borderId="0" applyFont="0" applyFill="0" applyBorder="0" applyAlignment="0" applyProtection="0"/>
    <xf numFmtId="182" fontId="55" fillId="0" borderId="0" applyFont="0" applyFill="0" applyBorder="0" applyAlignment="0" applyProtection="0"/>
    <xf numFmtId="182" fontId="55" fillId="0" borderId="0" applyFont="0" applyFill="0" applyBorder="0" applyAlignment="0" applyProtection="0"/>
    <xf numFmtId="182" fontId="55" fillId="0" borderId="0" applyFont="0" applyFill="0" applyBorder="0" applyAlignment="0" applyProtection="0"/>
    <xf numFmtId="182" fontId="55" fillId="0" borderId="0" applyFont="0" applyFill="0" applyBorder="0" applyAlignment="0" applyProtection="0"/>
    <xf numFmtId="182" fontId="55" fillId="0" borderId="0" applyFont="0" applyFill="0" applyBorder="0" applyAlignment="0" applyProtection="0"/>
    <xf numFmtId="182" fontId="55" fillId="0" borderId="0" applyFont="0" applyFill="0" applyBorder="0" applyAlignment="0" applyProtection="0"/>
    <xf numFmtId="182" fontId="55" fillId="0" borderId="0" applyFont="0" applyFill="0" applyBorder="0" applyAlignment="0" applyProtection="0"/>
    <xf numFmtId="182" fontId="55" fillId="0" borderId="0" applyFont="0" applyFill="0" applyBorder="0" applyAlignment="0" applyProtection="0"/>
    <xf numFmtId="164" fontId="55" fillId="0" borderId="0" applyFont="0" applyFill="0" applyBorder="0" applyAlignment="0" applyProtection="0"/>
    <xf numFmtId="41" fontId="55" fillId="0" borderId="0" applyFont="0" applyFill="0" applyBorder="0" applyAlignment="0" applyProtection="0"/>
    <xf numFmtId="176" fontId="55" fillId="0" borderId="0" applyFont="0" applyFill="0" applyBorder="0" applyAlignment="0" applyProtection="0"/>
    <xf numFmtId="41" fontId="55" fillId="0" borderId="0" applyFont="0" applyFill="0" applyBorder="0" applyAlignment="0" applyProtection="0"/>
    <xf numFmtId="176" fontId="55" fillId="0" borderId="0" applyFont="0" applyFill="0" applyBorder="0" applyAlignment="0" applyProtection="0"/>
    <xf numFmtId="41" fontId="55" fillId="0" borderId="0" applyFont="0" applyFill="0" applyBorder="0" applyAlignment="0" applyProtection="0"/>
    <xf numFmtId="182" fontId="55" fillId="0" borderId="0" applyFont="0" applyFill="0" applyBorder="0" applyAlignment="0" applyProtection="0"/>
    <xf numFmtId="176" fontId="55" fillId="0" borderId="0" applyFont="0" applyFill="0" applyBorder="0" applyAlignment="0" applyProtection="0"/>
    <xf numFmtId="41" fontId="55" fillId="0" borderId="0" applyFont="0" applyFill="0" applyBorder="0" applyAlignment="0" applyProtection="0"/>
    <xf numFmtId="182" fontId="55" fillId="0" borderId="0" applyFont="0" applyFill="0" applyBorder="0" applyAlignment="0" applyProtection="0"/>
    <xf numFmtId="41" fontId="55" fillId="0" borderId="0" applyFont="0" applyFill="0" applyBorder="0" applyAlignment="0" applyProtection="0"/>
    <xf numFmtId="176" fontId="55" fillId="0" borderId="0" applyFont="0" applyFill="0" applyBorder="0" applyAlignment="0" applyProtection="0"/>
    <xf numFmtId="205" fontId="55" fillId="0" borderId="0" applyFont="0" applyFill="0" applyBorder="0" applyAlignment="0" applyProtection="0"/>
    <xf numFmtId="164" fontId="55" fillId="0" borderId="0" applyFont="0" applyFill="0" applyBorder="0" applyAlignment="0" applyProtection="0"/>
    <xf numFmtId="205" fontId="55" fillId="0" borderId="0" applyFont="0" applyFill="0" applyBorder="0" applyAlignment="0" applyProtection="0"/>
    <xf numFmtId="41" fontId="55" fillId="0" borderId="0" applyFont="0" applyFill="0" applyBorder="0" applyAlignment="0" applyProtection="0"/>
    <xf numFmtId="182" fontId="55" fillId="0" borderId="0" applyFont="0" applyFill="0" applyBorder="0" applyAlignment="0" applyProtection="0"/>
    <xf numFmtId="204" fontId="55" fillId="0" borderId="0" applyFont="0" applyFill="0" applyBorder="0" applyAlignment="0" applyProtection="0"/>
    <xf numFmtId="182" fontId="55" fillId="0" borderId="0" applyFont="0" applyFill="0" applyBorder="0" applyAlignment="0" applyProtection="0"/>
    <xf numFmtId="41" fontId="55" fillId="0" borderId="0" applyFont="0" applyFill="0" applyBorder="0" applyAlignment="0" applyProtection="0"/>
    <xf numFmtId="176" fontId="55" fillId="0" borderId="0" applyFont="0" applyFill="0" applyBorder="0" applyAlignment="0" applyProtection="0"/>
    <xf numFmtId="205" fontId="55" fillId="0" borderId="0" applyFont="0" applyFill="0" applyBorder="0" applyAlignment="0" applyProtection="0"/>
    <xf numFmtId="203" fontId="55" fillId="0" borderId="0" applyFont="0" applyFill="0" applyBorder="0" applyAlignment="0" applyProtection="0"/>
    <xf numFmtId="41" fontId="55" fillId="0" borderId="0" applyFont="0" applyFill="0" applyBorder="0" applyAlignment="0" applyProtection="0"/>
    <xf numFmtId="203" fontId="55" fillId="0" borderId="0" applyFont="0" applyFill="0" applyBorder="0" applyAlignment="0" applyProtection="0"/>
    <xf numFmtId="182" fontId="55" fillId="0" borderId="0" applyFont="0" applyFill="0" applyBorder="0" applyAlignment="0" applyProtection="0"/>
    <xf numFmtId="203" fontId="55" fillId="0" borderId="0" applyFont="0" applyFill="0" applyBorder="0" applyAlignment="0" applyProtection="0"/>
    <xf numFmtId="182" fontId="55" fillId="0" borderId="0" applyFont="0" applyFill="0" applyBorder="0" applyAlignment="0" applyProtection="0"/>
    <xf numFmtId="207" fontId="55" fillId="0" borderId="0" applyFont="0" applyFill="0" applyBorder="0" applyAlignment="0" applyProtection="0"/>
    <xf numFmtId="208" fontId="55" fillId="0" borderId="0" applyFont="0" applyFill="0" applyBorder="0" applyAlignment="0" applyProtection="0"/>
    <xf numFmtId="205" fontId="55" fillId="0" borderId="0" applyFont="0" applyFill="0" applyBorder="0" applyAlignment="0" applyProtection="0"/>
    <xf numFmtId="41" fontId="55" fillId="0" borderId="0" applyFont="0" applyFill="0" applyBorder="0" applyAlignment="0" applyProtection="0"/>
    <xf numFmtId="41" fontId="55" fillId="0" borderId="0" applyFont="0" applyFill="0" applyBorder="0" applyAlignment="0" applyProtection="0"/>
    <xf numFmtId="41" fontId="55" fillId="0" borderId="0" applyFont="0" applyFill="0" applyBorder="0" applyAlignment="0" applyProtection="0"/>
    <xf numFmtId="41" fontId="55" fillId="0" borderId="0" applyFont="0" applyFill="0" applyBorder="0" applyAlignment="0" applyProtection="0"/>
    <xf numFmtId="204" fontId="55" fillId="0" borderId="0" applyFont="0" applyFill="0" applyBorder="0" applyAlignment="0" applyProtection="0"/>
    <xf numFmtId="182" fontId="55" fillId="0" borderId="0" applyFont="0" applyFill="0" applyBorder="0" applyAlignment="0" applyProtection="0"/>
    <xf numFmtId="43" fontId="55" fillId="0" borderId="0" applyFont="0" applyFill="0" applyBorder="0" applyAlignment="0" applyProtection="0"/>
    <xf numFmtId="190" fontId="55" fillId="0" borderId="0" applyFont="0" applyFill="0" applyBorder="0" applyAlignment="0" applyProtection="0"/>
    <xf numFmtId="43" fontId="55" fillId="0" borderId="0" applyFont="0" applyFill="0" applyBorder="0" applyAlignment="0" applyProtection="0"/>
    <xf numFmtId="189" fontId="55" fillId="0" borderId="0" applyFont="0" applyFill="0" applyBorder="0" applyAlignment="0" applyProtection="0"/>
    <xf numFmtId="165" fontId="55" fillId="0" borderId="0" applyFont="0" applyFill="0" applyBorder="0" applyAlignment="0" applyProtection="0"/>
    <xf numFmtId="191" fontId="55" fillId="0" borderId="0" applyFont="0" applyFill="0" applyBorder="0" applyAlignment="0" applyProtection="0"/>
    <xf numFmtId="192" fontId="55" fillId="0" borderId="0" applyFont="0" applyFill="0" applyBorder="0" applyAlignment="0" applyProtection="0"/>
    <xf numFmtId="193" fontId="55" fillId="0" borderId="0" applyFont="0" applyFill="0" applyBorder="0" applyAlignment="0" applyProtection="0"/>
    <xf numFmtId="192" fontId="55" fillId="0" borderId="0" applyFont="0" applyFill="0" applyBorder="0" applyAlignment="0" applyProtection="0"/>
    <xf numFmtId="165" fontId="55" fillId="0" borderId="0" applyFont="0" applyFill="0" applyBorder="0" applyAlignment="0" applyProtection="0"/>
    <xf numFmtId="194" fontId="55" fillId="0" borderId="0" applyFont="0" applyFill="0" applyBorder="0" applyAlignment="0" applyProtection="0"/>
    <xf numFmtId="43" fontId="55" fillId="0" borderId="0" applyFont="0" applyFill="0" applyBorder="0" applyAlignment="0" applyProtection="0"/>
    <xf numFmtId="189" fontId="55" fillId="0" borderId="0" applyFont="0" applyFill="0" applyBorder="0" applyAlignment="0" applyProtection="0"/>
    <xf numFmtId="189" fontId="55" fillId="0" borderId="0" applyFont="0" applyFill="0" applyBorder="0" applyAlignment="0" applyProtection="0"/>
    <xf numFmtId="189" fontId="55" fillId="0" borderId="0" applyFont="0" applyFill="0" applyBorder="0" applyAlignment="0" applyProtection="0"/>
    <xf numFmtId="43" fontId="55" fillId="0" borderId="0" applyFont="0" applyFill="0" applyBorder="0" applyAlignment="0" applyProtection="0"/>
    <xf numFmtId="193" fontId="55" fillId="0" borderId="0" applyFont="0" applyFill="0" applyBorder="0" applyAlignment="0" applyProtection="0"/>
    <xf numFmtId="195"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192" fontId="55" fillId="0" borderId="0" applyFont="0" applyFill="0" applyBorder="0" applyAlignment="0" applyProtection="0"/>
    <xf numFmtId="192" fontId="55" fillId="0" borderId="0" applyFont="0" applyFill="0" applyBorder="0" applyAlignment="0" applyProtection="0"/>
    <xf numFmtId="191" fontId="55" fillId="0" borderId="0" applyFont="0" applyFill="0" applyBorder="0" applyAlignment="0" applyProtection="0"/>
    <xf numFmtId="191"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65" fontId="55" fillId="0" borderId="0" applyFont="0" applyFill="0" applyBorder="0" applyAlignment="0" applyProtection="0"/>
    <xf numFmtId="189" fontId="55" fillId="0" borderId="0" applyFont="0" applyFill="0" applyBorder="0" applyAlignment="0" applyProtection="0"/>
    <xf numFmtId="165" fontId="55"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189" fontId="55" fillId="0" borderId="0" applyFont="0" applyFill="0" applyBorder="0" applyAlignment="0" applyProtection="0"/>
    <xf numFmtId="189" fontId="55" fillId="0" borderId="0" applyFont="0" applyFill="0" applyBorder="0" applyAlignment="0" applyProtection="0"/>
    <xf numFmtId="189" fontId="55" fillId="0" borderId="0" applyFont="0" applyFill="0" applyBorder="0" applyAlignment="0" applyProtection="0"/>
    <xf numFmtId="193" fontId="55" fillId="0" borderId="0" applyFont="0" applyFill="0" applyBorder="0" applyAlignment="0" applyProtection="0"/>
    <xf numFmtId="193" fontId="55" fillId="0" borderId="0" applyFont="0" applyFill="0" applyBorder="0" applyAlignment="0" applyProtection="0"/>
    <xf numFmtId="193" fontId="55" fillId="0" borderId="0" applyFont="0" applyFill="0" applyBorder="0" applyAlignment="0" applyProtection="0"/>
    <xf numFmtId="193" fontId="55" fillId="0" borderId="0" applyFont="0" applyFill="0" applyBorder="0" applyAlignment="0" applyProtection="0"/>
    <xf numFmtId="195" fontId="55" fillId="0" borderId="0" applyFont="0" applyFill="0" applyBorder="0" applyAlignment="0" applyProtection="0"/>
    <xf numFmtId="193" fontId="55" fillId="0" borderId="0" applyFont="0" applyFill="0" applyBorder="0" applyAlignment="0" applyProtection="0"/>
    <xf numFmtId="193" fontId="55" fillId="0" borderId="0" applyFont="0" applyFill="0" applyBorder="0" applyAlignment="0" applyProtection="0"/>
    <xf numFmtId="193" fontId="55" fillId="0" borderId="0" applyFont="0" applyFill="0" applyBorder="0" applyAlignment="0" applyProtection="0"/>
    <xf numFmtId="193" fontId="55" fillId="0" borderId="0" applyFont="0" applyFill="0" applyBorder="0" applyAlignment="0" applyProtection="0"/>
    <xf numFmtId="193" fontId="55" fillId="0" borderId="0" applyFont="0" applyFill="0" applyBorder="0" applyAlignment="0" applyProtection="0"/>
    <xf numFmtId="193" fontId="55" fillId="0" borderId="0" applyFont="0" applyFill="0" applyBorder="0" applyAlignment="0" applyProtection="0"/>
    <xf numFmtId="193" fontId="55" fillId="0" borderId="0" applyFont="0" applyFill="0" applyBorder="0" applyAlignment="0" applyProtection="0"/>
    <xf numFmtId="193" fontId="55" fillId="0" borderId="0" applyFont="0" applyFill="0" applyBorder="0" applyAlignment="0" applyProtection="0"/>
    <xf numFmtId="193" fontId="55" fillId="0" borderId="0" applyFont="0" applyFill="0" applyBorder="0" applyAlignment="0" applyProtection="0"/>
    <xf numFmtId="165" fontId="55" fillId="0" borderId="0" applyFont="0" applyFill="0" applyBorder="0" applyAlignment="0" applyProtection="0"/>
    <xf numFmtId="43" fontId="55" fillId="0" borderId="0" applyFont="0" applyFill="0" applyBorder="0" applyAlignment="0" applyProtection="0"/>
    <xf numFmtId="189" fontId="55" fillId="0" borderId="0" applyFont="0" applyFill="0" applyBorder="0" applyAlignment="0" applyProtection="0"/>
    <xf numFmtId="43" fontId="55" fillId="0" borderId="0" applyFont="0" applyFill="0" applyBorder="0" applyAlignment="0" applyProtection="0"/>
    <xf numFmtId="189" fontId="55" fillId="0" borderId="0" applyFont="0" applyFill="0" applyBorder="0" applyAlignment="0" applyProtection="0"/>
    <xf numFmtId="43" fontId="55" fillId="0" borderId="0" applyFont="0" applyFill="0" applyBorder="0" applyAlignment="0" applyProtection="0"/>
    <xf numFmtId="193" fontId="55" fillId="0" borderId="0" applyFont="0" applyFill="0" applyBorder="0" applyAlignment="0" applyProtection="0"/>
    <xf numFmtId="189" fontId="55" fillId="0" borderId="0" applyFont="0" applyFill="0" applyBorder="0" applyAlignment="0" applyProtection="0"/>
    <xf numFmtId="43" fontId="55" fillId="0" borderId="0" applyFont="0" applyFill="0" applyBorder="0" applyAlignment="0" applyProtection="0"/>
    <xf numFmtId="193" fontId="55" fillId="0" borderId="0" applyFont="0" applyFill="0" applyBorder="0" applyAlignment="0" applyProtection="0"/>
    <xf numFmtId="43" fontId="55" fillId="0" borderId="0" applyFont="0" applyFill="0" applyBorder="0" applyAlignment="0" applyProtection="0"/>
    <xf numFmtId="189" fontId="55" fillId="0" borderId="0" applyFont="0" applyFill="0" applyBorder="0" applyAlignment="0" applyProtection="0"/>
    <xf numFmtId="195" fontId="55" fillId="0" borderId="0" applyFont="0" applyFill="0" applyBorder="0" applyAlignment="0" applyProtection="0"/>
    <xf numFmtId="165" fontId="55" fillId="0" borderId="0" applyFont="0" applyFill="0" applyBorder="0" applyAlignment="0" applyProtection="0"/>
    <xf numFmtId="195" fontId="55" fillId="0" borderId="0" applyFont="0" applyFill="0" applyBorder="0" applyAlignment="0" applyProtection="0"/>
    <xf numFmtId="43" fontId="55" fillId="0" borderId="0" applyFont="0" applyFill="0" applyBorder="0" applyAlignment="0" applyProtection="0"/>
    <xf numFmtId="193" fontId="55" fillId="0" borderId="0" applyFont="0" applyFill="0" applyBorder="0" applyAlignment="0" applyProtection="0"/>
    <xf numFmtId="194" fontId="55" fillId="0" borderId="0" applyFont="0" applyFill="0" applyBorder="0" applyAlignment="0" applyProtection="0"/>
    <xf numFmtId="193" fontId="55" fillId="0" borderId="0" applyFont="0" applyFill="0" applyBorder="0" applyAlignment="0" applyProtection="0"/>
    <xf numFmtId="43" fontId="55" fillId="0" borderId="0" applyFont="0" applyFill="0" applyBorder="0" applyAlignment="0" applyProtection="0"/>
    <xf numFmtId="189" fontId="55" fillId="0" borderId="0" applyFont="0" applyFill="0" applyBorder="0" applyAlignment="0" applyProtection="0"/>
    <xf numFmtId="195" fontId="55" fillId="0" borderId="0" applyFont="0" applyFill="0" applyBorder="0" applyAlignment="0" applyProtection="0"/>
    <xf numFmtId="192" fontId="55" fillId="0" borderId="0" applyFont="0" applyFill="0" applyBorder="0" applyAlignment="0" applyProtection="0"/>
    <xf numFmtId="43" fontId="55" fillId="0" borderId="0" applyFont="0" applyFill="0" applyBorder="0" applyAlignment="0" applyProtection="0"/>
    <xf numFmtId="192" fontId="55" fillId="0" borderId="0" applyFont="0" applyFill="0" applyBorder="0" applyAlignment="0" applyProtection="0"/>
    <xf numFmtId="193" fontId="55" fillId="0" borderId="0" applyFont="0" applyFill="0" applyBorder="0" applyAlignment="0" applyProtection="0"/>
    <xf numFmtId="192" fontId="55" fillId="0" borderId="0" applyFont="0" applyFill="0" applyBorder="0" applyAlignment="0" applyProtection="0"/>
    <xf numFmtId="193" fontId="55" fillId="0" borderId="0" applyFont="0" applyFill="0" applyBorder="0" applyAlignment="0" applyProtection="0"/>
    <xf numFmtId="196" fontId="55" fillId="0" borderId="0" applyFont="0" applyFill="0" applyBorder="0" applyAlignment="0" applyProtection="0"/>
    <xf numFmtId="197" fontId="55" fillId="0" borderId="0" applyFont="0" applyFill="0" applyBorder="0" applyAlignment="0" applyProtection="0"/>
    <xf numFmtId="195"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194" fontId="55" fillId="0" borderId="0" applyFont="0" applyFill="0" applyBorder="0" applyAlignment="0" applyProtection="0"/>
    <xf numFmtId="193" fontId="55" fillId="0" borderId="0" applyFont="0" applyFill="0" applyBorder="0" applyAlignment="0" applyProtection="0"/>
    <xf numFmtId="181" fontId="56" fillId="0" borderId="0" applyFont="0" applyFill="0" applyBorder="0" applyAlignment="0" applyProtection="0"/>
    <xf numFmtId="187" fontId="56" fillId="0" borderId="0" applyFont="0" applyFill="0" applyBorder="0" applyAlignment="0" applyProtection="0"/>
    <xf numFmtId="181" fontId="56" fillId="0" borderId="0" applyFont="0" applyFill="0" applyBorder="0" applyAlignment="0" applyProtection="0"/>
    <xf numFmtId="181" fontId="56" fillId="0" borderId="0" applyFont="0" applyFill="0" applyBorder="0" applyAlignment="0" applyProtection="0"/>
    <xf numFmtId="181" fontId="56" fillId="0" borderId="0" applyFont="0" applyFill="0" applyBorder="0" applyAlignment="0" applyProtection="0"/>
    <xf numFmtId="181" fontId="56" fillId="0" borderId="0" applyFont="0" applyFill="0" applyBorder="0" applyAlignment="0" applyProtection="0"/>
    <xf numFmtId="187" fontId="56" fillId="0" borderId="0" applyFont="0" applyFill="0" applyBorder="0" applyAlignment="0" applyProtection="0"/>
    <xf numFmtId="181" fontId="56" fillId="0" borderId="0" applyFont="0" applyFill="0" applyBorder="0" applyAlignment="0" applyProtection="0"/>
    <xf numFmtId="181" fontId="56" fillId="0" borderId="0" applyFont="0" applyFill="0" applyBorder="0" applyAlignment="0" applyProtection="0"/>
    <xf numFmtId="181" fontId="56" fillId="0" borderId="0" applyFont="0" applyFill="0" applyBorder="0" applyAlignment="0" applyProtection="0"/>
    <xf numFmtId="188" fontId="56" fillId="0" borderId="0" applyFont="0" applyFill="0" applyBorder="0" applyAlignment="0" applyProtection="0"/>
    <xf numFmtId="189" fontId="56" fillId="0" borderId="0" applyFont="0" applyFill="0" applyBorder="0" applyAlignment="0" applyProtection="0"/>
    <xf numFmtId="0" fontId="57" fillId="0" borderId="0"/>
    <xf numFmtId="185" fontId="55" fillId="0" borderId="0" applyFont="0" applyFill="0" applyBorder="0" applyAlignment="0" applyProtection="0"/>
    <xf numFmtId="42" fontId="55" fillId="0" borderId="0" applyFon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42" fontId="55" fillId="0" borderId="0" applyFon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59" fillId="0" borderId="0">
      <alignment vertical="top"/>
    </xf>
    <xf numFmtId="0" fontId="59" fillId="0" borderId="0">
      <alignment vertical="top"/>
    </xf>
    <xf numFmtId="0" fontId="58" fillId="0" borderId="0">
      <alignment vertical="top"/>
    </xf>
    <xf numFmtId="0" fontId="58" fillId="0" borderId="0">
      <alignment vertical="top"/>
    </xf>
    <xf numFmtId="0" fontId="58" fillId="0" borderId="0">
      <alignment vertical="top"/>
    </xf>
    <xf numFmtId="0" fontId="18" fillId="0" borderId="0"/>
    <xf numFmtId="0" fontId="59" fillId="0" borderId="0">
      <alignment vertical="top"/>
    </xf>
    <xf numFmtId="0" fontId="59" fillId="0" borderId="0">
      <alignment vertical="top"/>
    </xf>
    <xf numFmtId="0" fontId="58" fillId="0" borderId="0">
      <alignment vertical="top"/>
    </xf>
    <xf numFmtId="0" fontId="58" fillId="0" borderId="0">
      <alignment vertical="top"/>
    </xf>
    <xf numFmtId="0" fontId="58"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8" fillId="0" borderId="0">
      <alignment vertical="top"/>
    </xf>
    <xf numFmtId="0" fontId="58" fillId="0" borderId="0">
      <alignment vertical="top"/>
    </xf>
    <xf numFmtId="0" fontId="58" fillId="0" borderId="0">
      <alignment vertical="top"/>
    </xf>
    <xf numFmtId="0" fontId="59" fillId="0" borderId="0">
      <alignment vertical="top"/>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188" fontId="39" fillId="0" borderId="0" applyProtection="0"/>
    <xf numFmtId="181" fontId="39" fillId="0" borderId="0" applyProtection="0"/>
    <xf numFmtId="181" fontId="39" fillId="0" borderId="0" applyProtection="0"/>
    <xf numFmtId="0" fontId="36" fillId="0" borderId="0" applyProtection="0"/>
    <xf numFmtId="188" fontId="39" fillId="0" borderId="0" applyProtection="0"/>
    <xf numFmtId="181" fontId="39" fillId="0" borderId="0" applyProtection="0"/>
    <xf numFmtId="181" fontId="39" fillId="0" borderId="0" applyProtection="0"/>
    <xf numFmtId="0" fontId="36" fillId="0" borderId="0" applyProtection="0"/>
    <xf numFmtId="185" fontId="55" fillId="0" borderId="0" applyFon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57" fillId="0" borderId="0"/>
    <xf numFmtId="180" fontId="55" fillId="0" borderId="0" applyFont="0" applyFill="0" applyBorder="0" applyAlignment="0" applyProtection="0"/>
    <xf numFmtId="0" fontId="57" fillId="0" borderId="0"/>
    <xf numFmtId="42" fontId="55" fillId="0" borderId="0" applyFont="0" applyFill="0" applyBorder="0" applyAlignment="0" applyProtection="0"/>
    <xf numFmtId="209" fontId="61" fillId="0" borderId="0" applyFont="0" applyFill="0" applyBorder="0" applyAlignment="0" applyProtection="0"/>
    <xf numFmtId="210" fontId="62" fillId="0" borderId="0" applyFont="0" applyFill="0" applyBorder="0" applyAlignment="0" applyProtection="0"/>
    <xf numFmtId="211" fontId="44" fillId="0" borderId="0" applyFill="0" applyBorder="0" applyAlignment="0" applyProtection="0"/>
    <xf numFmtId="6" fontId="63" fillId="0" borderId="0" applyFont="0" applyFill="0" applyBorder="0" applyAlignment="0" applyProtection="0"/>
    <xf numFmtId="178" fontId="44" fillId="0" borderId="0" applyFill="0" applyBorder="0" applyAlignment="0" applyProtection="0"/>
    <xf numFmtId="212" fontId="44" fillId="0" borderId="0" applyFill="0" applyBorder="0" applyAlignment="0" applyProtection="0"/>
    <xf numFmtId="181" fontId="39" fillId="0" borderId="0" applyFont="0" applyFill="0" applyBorder="0" applyAlignment="0" applyProtection="0"/>
    <xf numFmtId="211" fontId="44" fillId="0" borderId="0" applyFill="0" applyBorder="0" applyAlignment="0" applyProtection="0"/>
    <xf numFmtId="6" fontId="63" fillId="0" borderId="0" applyFont="0" applyFill="0" applyBorder="0" applyAlignment="0" applyProtection="0"/>
    <xf numFmtId="178" fontId="44" fillId="0" borderId="0" applyFill="0" applyBorder="0" applyAlignment="0" applyProtection="0"/>
    <xf numFmtId="212" fontId="44" fillId="0" borderId="0" applyFill="0" applyBorder="0" applyAlignment="0" applyProtection="0"/>
    <xf numFmtId="213" fontId="64" fillId="0" borderId="0" applyFont="0" applyFill="0" applyBorder="0" applyAlignment="0" applyProtection="0"/>
    <xf numFmtId="214" fontId="64" fillId="0" borderId="0" applyFont="0" applyFill="0" applyBorder="0" applyAlignment="0" applyProtection="0"/>
    <xf numFmtId="0" fontId="34" fillId="0" borderId="0"/>
    <xf numFmtId="202" fontId="62" fillId="0" borderId="0" applyFont="0" applyFill="0" applyBorder="0" applyAlignment="0" applyProtection="0"/>
    <xf numFmtId="215" fontId="44" fillId="0" borderId="0" applyFill="0" applyBorder="0" applyAlignment="0" applyProtection="0"/>
    <xf numFmtId="214" fontId="65" fillId="0" borderId="0" applyFont="0" applyFill="0" applyBorder="0" applyAlignment="0" applyProtection="0"/>
    <xf numFmtId="0" fontId="66" fillId="0" borderId="0"/>
    <xf numFmtId="0" fontId="66" fillId="0" borderId="0"/>
    <xf numFmtId="0" fontId="66" fillId="0" borderId="0"/>
    <xf numFmtId="0" fontId="67" fillId="0" borderId="0"/>
    <xf numFmtId="1" fontId="68" fillId="0" borderId="7" applyBorder="0" applyAlignment="0">
      <alignment horizontal="center"/>
    </xf>
    <xf numFmtId="1" fontId="68" fillId="0" borderId="7" applyBorder="0" applyAlignment="0">
      <alignment horizontal="center"/>
    </xf>
    <xf numFmtId="0" fontId="69" fillId="0" borderId="0"/>
    <xf numFmtId="0" fontId="22" fillId="0" borderId="0"/>
    <xf numFmtId="0" fontId="18" fillId="0" borderId="0"/>
    <xf numFmtId="0" fontId="69" fillId="0" borderId="0" applyProtection="0"/>
    <xf numFmtId="3" fontId="37" fillId="0" borderId="7"/>
    <xf numFmtId="3" fontId="37" fillId="0" borderId="7"/>
    <xf numFmtId="3" fontId="37" fillId="0" borderId="7"/>
    <xf numFmtId="3" fontId="37" fillId="0" borderId="7"/>
    <xf numFmtId="0" fontId="29" fillId="0" borderId="20" applyAlignment="0"/>
    <xf numFmtId="0" fontId="71" fillId="5" borderId="0"/>
    <xf numFmtId="0" fontId="71" fillId="5" borderId="0"/>
    <xf numFmtId="0" fontId="72" fillId="0" borderId="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1" fillId="6" borderId="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29" fillId="0" borderId="20" applyAlignment="0"/>
    <xf numFmtId="0" fontId="29"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9"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29" fillId="0" borderId="20" applyAlignment="0"/>
    <xf numFmtId="0" fontId="29"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71" fillId="6" borderId="0"/>
    <xf numFmtId="0" fontId="71" fillId="5" borderId="0"/>
    <xf numFmtId="0" fontId="71" fillId="6" borderId="0"/>
    <xf numFmtId="0" fontId="72" fillId="0" borderId="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1" fillId="5" borderId="0"/>
    <xf numFmtId="0" fontId="72" fillId="0" borderId="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29"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29" fillId="0" borderId="20" applyAlignment="0"/>
    <xf numFmtId="0" fontId="29" fillId="0" borderId="20" applyAlignment="0"/>
    <xf numFmtId="0" fontId="72" fillId="0" borderId="21" applyFont="0" applyAlignment="0">
      <alignment horizontal="left"/>
    </xf>
    <xf numFmtId="0" fontId="42"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29"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29"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29" fillId="0" borderId="20" applyAlignment="0"/>
    <xf numFmtId="0" fontId="72" fillId="0" borderId="21" applyFont="0" applyAlignment="0">
      <alignment horizontal="left"/>
    </xf>
    <xf numFmtId="0" fontId="42" fillId="0" borderId="20" applyAlignment="0"/>
    <xf numFmtId="0" fontId="29"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71" fillId="5" borderId="0"/>
    <xf numFmtId="0" fontId="71" fillId="6" borderId="0"/>
    <xf numFmtId="0" fontId="29" fillId="0" borderId="20" applyAlignment="0"/>
    <xf numFmtId="0" fontId="72" fillId="0" borderId="21" applyFont="0" applyAlignment="0">
      <alignment horizontal="left"/>
    </xf>
    <xf numFmtId="0" fontId="42" fillId="0" borderId="20" applyAlignment="0"/>
    <xf numFmtId="0" fontId="29" fillId="0" borderId="20" applyAlignment="0"/>
    <xf numFmtId="0" fontId="71" fillId="6" borderId="0"/>
    <xf numFmtId="209" fontId="61" fillId="0" borderId="0" applyFont="0" applyFill="0" applyBorder="0" applyAlignment="0" applyProtection="0"/>
    <xf numFmtId="0" fontId="29" fillId="0" borderId="22" applyFill="0" applyAlignment="0"/>
    <xf numFmtId="0" fontId="29" fillId="0" borderId="20" applyAlignment="0"/>
    <xf numFmtId="0" fontId="73" fillId="0" borderId="7" applyFont="0" applyFill="0" applyAlignment="0"/>
    <xf numFmtId="0" fontId="42" fillId="0" borderId="22" applyFill="0" applyAlignment="0"/>
    <xf numFmtId="0" fontId="73" fillId="0" borderId="7" applyFont="0" applyFill="0" applyAlignment="0"/>
    <xf numFmtId="0" fontId="42" fillId="0" borderId="22" applyFill="0" applyAlignment="0"/>
    <xf numFmtId="0" fontId="73" fillId="0" borderId="7" applyFont="0" applyFill="0" applyAlignment="0"/>
    <xf numFmtId="0" fontId="42" fillId="0" borderId="22" applyFill="0" applyAlignment="0"/>
    <xf numFmtId="0" fontId="73" fillId="0" borderId="7" applyFont="0" applyFill="0" applyAlignment="0"/>
    <xf numFmtId="0" fontId="42" fillId="0" borderId="22" applyFill="0" applyAlignment="0"/>
    <xf numFmtId="0" fontId="73" fillId="0" borderId="7" applyFont="0" applyFill="0" applyAlignment="0"/>
    <xf numFmtId="0" fontId="42" fillId="0" borderId="22" applyFill="0" applyAlignment="0"/>
    <xf numFmtId="0" fontId="53" fillId="5" borderId="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29" fillId="0" borderId="20" applyAlignment="0"/>
    <xf numFmtId="0" fontId="29" fillId="0" borderId="20" applyAlignment="0"/>
    <xf numFmtId="0" fontId="53" fillId="5" borderId="0"/>
    <xf numFmtId="0" fontId="53" fillId="5" borderId="0"/>
    <xf numFmtId="0" fontId="53" fillId="5" borderId="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53" fillId="5" borderId="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9" fillId="0" borderId="22" applyFill="0" applyAlignment="0"/>
    <xf numFmtId="0" fontId="29" fillId="0" borderId="22" applyFill="0" applyAlignment="0"/>
    <xf numFmtId="0" fontId="29" fillId="0" borderId="22" applyFill="0" applyAlignment="0"/>
    <xf numFmtId="0" fontId="29" fillId="0" borderId="22" applyFill="0" applyAlignment="0"/>
    <xf numFmtId="0" fontId="29" fillId="0" borderId="22" applyFill="0" applyAlignment="0"/>
    <xf numFmtId="0" fontId="29" fillId="0" borderId="22" applyFill="0" applyAlignment="0"/>
    <xf numFmtId="0" fontId="29" fillId="0" borderId="22" applyFill="0" applyAlignment="0"/>
    <xf numFmtId="0" fontId="29" fillId="0" borderId="22" applyFill="0" applyAlignment="0"/>
    <xf numFmtId="0" fontId="29" fillId="0" borderId="22" applyFill="0" applyAlignment="0"/>
    <xf numFmtId="0" fontId="73" fillId="0" borderId="7" applyFont="0" applyFill="0" applyAlignment="0"/>
    <xf numFmtId="0" fontId="42" fillId="0" borderId="22" applyFill="0" applyAlignment="0"/>
    <xf numFmtId="0" fontId="73" fillId="0" borderId="7" applyFont="0" applyFill="0" applyAlignment="0"/>
    <xf numFmtId="0" fontId="42" fillId="0" borderId="22" applyFill="0" applyAlignment="0"/>
    <xf numFmtId="0" fontId="73" fillId="0" borderId="7" applyFont="0" applyFill="0" applyAlignment="0"/>
    <xf numFmtId="0" fontId="42" fillId="0" borderId="22" applyFill="0" applyAlignment="0"/>
    <xf numFmtId="0" fontId="73" fillId="0" borderId="7" applyFont="0" applyFill="0" applyAlignment="0"/>
    <xf numFmtId="0" fontId="42" fillId="0" borderId="22" applyFill="0" applyAlignment="0"/>
    <xf numFmtId="0" fontId="73" fillId="0" borderId="7" applyFont="0" applyFill="0" applyAlignment="0"/>
    <xf numFmtId="0" fontId="42" fillId="0" borderId="22" applyFill="0" applyAlignment="0"/>
    <xf numFmtId="0" fontId="73" fillId="0" borderId="7" applyFont="0" applyFill="0" applyAlignment="0"/>
    <xf numFmtId="0" fontId="42" fillId="0" borderId="22" applyFill="0" applyAlignment="0"/>
    <xf numFmtId="0" fontId="73" fillId="0" borderId="7" applyFont="0" applyFill="0" applyAlignment="0"/>
    <xf numFmtId="0" fontId="42" fillId="0" borderId="22" applyFill="0" applyAlignment="0"/>
    <xf numFmtId="0" fontId="73" fillId="0" borderId="7" applyFont="0" applyFill="0" applyAlignment="0"/>
    <xf numFmtId="0" fontId="42" fillId="0" borderId="22" applyFill="0" applyAlignment="0"/>
    <xf numFmtId="0" fontId="73" fillId="0" borderId="7" applyFont="0" applyFill="0" applyAlignment="0"/>
    <xf numFmtId="0" fontId="42" fillId="0" borderId="22" applyFill="0" applyAlignment="0"/>
    <xf numFmtId="0" fontId="73" fillId="0" borderId="7" applyFont="0" applyFill="0" applyAlignment="0"/>
    <xf numFmtId="0" fontId="42" fillId="0" borderId="22" applyFill="0" applyAlignment="0"/>
    <xf numFmtId="0" fontId="29" fillId="0" borderId="22" applyFill="0" applyAlignment="0"/>
    <xf numFmtId="0" fontId="73" fillId="0" borderId="7" applyFont="0" applyFill="0" applyAlignment="0"/>
    <xf numFmtId="0" fontId="42" fillId="0" borderId="22" applyFill="0" applyAlignment="0"/>
    <xf numFmtId="0" fontId="29" fillId="0" borderId="22" applyFill="0" applyAlignment="0"/>
    <xf numFmtId="0" fontId="71" fillId="6" borderId="0"/>
    <xf numFmtId="0" fontId="71" fillId="5" borderId="0"/>
    <xf numFmtId="0" fontId="71" fillId="6" borderId="0"/>
    <xf numFmtId="0" fontId="29"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73" fillId="0" borderId="7" applyFont="0" applyFill="0" applyAlignment="0"/>
    <xf numFmtId="0" fontId="42" fillId="0" borderId="22" applyFill="0" applyAlignment="0"/>
    <xf numFmtId="0" fontId="73" fillId="0" borderId="7" applyFont="0" applyFill="0" applyAlignment="0"/>
    <xf numFmtId="0" fontId="42" fillId="0" borderId="22" applyFill="0" applyAlignment="0"/>
    <xf numFmtId="0" fontId="73" fillId="0" borderId="7" applyFont="0" applyFill="0" applyAlignment="0"/>
    <xf numFmtId="0" fontId="42" fillId="0" borderId="22" applyFill="0" applyAlignment="0"/>
    <xf numFmtId="0" fontId="73" fillId="0" borderId="7" applyFont="0" applyFill="0" applyAlignment="0"/>
    <xf numFmtId="0" fontId="42" fillId="0" borderId="22" applyFill="0" applyAlignment="0"/>
    <xf numFmtId="0" fontId="73" fillId="0" borderId="7" applyFont="0" applyFill="0" applyAlignment="0"/>
    <xf numFmtId="0" fontId="42" fillId="0" borderId="22" applyFill="0" applyAlignment="0"/>
    <xf numFmtId="0" fontId="29" fillId="0" borderId="22" applyFill="0" applyAlignment="0"/>
    <xf numFmtId="0" fontId="29"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9" fillId="0" borderId="22" applyFill="0" applyAlignment="0"/>
    <xf numFmtId="0" fontId="29" fillId="0" borderId="22" applyFill="0" applyAlignment="0"/>
    <xf numFmtId="0" fontId="29" fillId="0" borderId="22" applyFill="0" applyAlignment="0"/>
    <xf numFmtId="0" fontId="29" fillId="0" borderId="22" applyFill="0" applyAlignment="0"/>
    <xf numFmtId="0" fontId="29" fillId="0" borderId="22" applyFill="0" applyAlignment="0"/>
    <xf numFmtId="0" fontId="29" fillId="0" borderId="22" applyFill="0" applyAlignment="0"/>
    <xf numFmtId="0" fontId="29" fillId="0" borderId="22" applyFill="0" applyAlignment="0"/>
    <xf numFmtId="0" fontId="29" fillId="0" borderId="22" applyFill="0" applyAlignment="0"/>
    <xf numFmtId="0" fontId="29" fillId="0" borderId="22" applyFill="0" applyAlignment="0"/>
    <xf numFmtId="0" fontId="29" fillId="0" borderId="22" applyFill="0" applyAlignment="0"/>
    <xf numFmtId="0" fontId="29"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29" fillId="0" borderId="22" applyFill="0" applyAlignment="0"/>
    <xf numFmtId="0" fontId="29" fillId="0" borderId="22" applyFill="0" applyAlignment="0"/>
    <xf numFmtId="0" fontId="29" fillId="0" borderId="22" applyFill="0" applyAlignment="0"/>
    <xf numFmtId="0" fontId="29"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9" fillId="0" borderId="22" applyFill="0" applyAlignment="0"/>
    <xf numFmtId="0" fontId="29" fillId="0" borderId="22" applyFill="0" applyAlignment="0"/>
    <xf numFmtId="0" fontId="29" fillId="0" borderId="22" applyFill="0" applyAlignment="0"/>
    <xf numFmtId="0" fontId="29" fillId="0" borderId="22" applyFill="0" applyAlignment="0"/>
    <xf numFmtId="0" fontId="29" fillId="0" borderId="22" applyFill="0" applyAlignment="0"/>
    <xf numFmtId="0" fontId="29" fillId="0" borderId="22" applyFill="0" applyAlignment="0"/>
    <xf numFmtId="0" fontId="29" fillId="0" borderId="22" applyFill="0" applyAlignment="0"/>
    <xf numFmtId="0" fontId="29" fillId="0" borderId="22" applyFill="0" applyAlignment="0"/>
    <xf numFmtId="0" fontId="73" fillId="0" borderId="7" applyFont="0" applyFill="0" applyAlignment="0"/>
    <xf numFmtId="0" fontId="42" fillId="0" borderId="22" applyFill="0" applyAlignment="0"/>
    <xf numFmtId="0" fontId="73" fillId="0" borderId="7" applyFont="0" applyFill="0" applyAlignment="0"/>
    <xf numFmtId="0" fontId="42" fillId="0" borderId="22" applyFill="0" applyAlignment="0"/>
    <xf numFmtId="0" fontId="73" fillId="0" borderId="7" applyFont="0" applyFill="0" applyAlignment="0"/>
    <xf numFmtId="0" fontId="42" fillId="0" borderId="22" applyFill="0" applyAlignment="0"/>
    <xf numFmtId="0" fontId="73" fillId="0" borderId="7" applyFont="0" applyFill="0" applyAlignment="0"/>
    <xf numFmtId="0" fontId="42" fillId="0" borderId="22" applyFill="0" applyAlignment="0"/>
    <xf numFmtId="0" fontId="73" fillId="0" borderId="7" applyFont="0" applyFill="0" applyAlignment="0"/>
    <xf numFmtId="0" fontId="42"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18" fillId="0" borderId="22" applyFill="0" applyAlignment="0"/>
    <xf numFmtId="0" fontId="29" fillId="0" borderId="22" applyFill="0" applyAlignment="0"/>
    <xf numFmtId="0" fontId="29" fillId="0" borderId="22" applyFill="0" applyAlignment="0"/>
    <xf numFmtId="0" fontId="29" fillId="0" borderId="22" applyFill="0" applyAlignment="0"/>
    <xf numFmtId="0" fontId="29" fillId="0" borderId="22" applyFill="0" applyAlignment="0"/>
    <xf numFmtId="0" fontId="29" fillId="0" borderId="22" applyFill="0" applyAlignment="0"/>
    <xf numFmtId="0" fontId="71" fillId="5" borderId="0"/>
    <xf numFmtId="0" fontId="71" fillId="6" borderId="0"/>
    <xf numFmtId="0" fontId="29" fillId="0" borderId="22" applyFill="0" applyAlignment="0"/>
    <xf numFmtId="0" fontId="29"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29" fillId="0" borderId="20" applyAlignment="0"/>
    <xf numFmtId="0" fontId="72" fillId="0" borderId="21" applyFont="0" applyAlignment="0">
      <alignment horizontal="left"/>
    </xf>
    <xf numFmtId="0" fontId="42" fillId="0" borderId="20" applyAlignment="0"/>
    <xf numFmtId="0" fontId="29"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53" fillId="5" borderId="0"/>
    <xf numFmtId="0" fontId="53" fillId="5" borderId="0"/>
    <xf numFmtId="0" fontId="53" fillId="5" borderId="0"/>
    <xf numFmtId="0" fontId="53" fillId="5" borderId="0"/>
    <xf numFmtId="0" fontId="53" fillId="5" borderId="0"/>
    <xf numFmtId="0" fontId="53" fillId="5" borderId="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71" fillId="6" borderId="0"/>
    <xf numFmtId="209" fontId="61" fillId="0" borderId="0" applyFont="0" applyFill="0" applyBorder="0" applyAlignment="0" applyProtection="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29" fillId="0" borderId="20" applyAlignment="0"/>
    <xf numFmtId="0" fontId="29"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9"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29" fillId="0" borderId="20" applyAlignment="0"/>
    <xf numFmtId="0" fontId="29"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9"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29" fillId="0" borderId="20" applyAlignment="0"/>
    <xf numFmtId="0" fontId="29"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35" fillId="5" borderId="0"/>
    <xf numFmtId="0" fontId="35" fillId="5" borderId="0"/>
    <xf numFmtId="0" fontId="53" fillId="5" borderId="0"/>
    <xf numFmtId="0" fontId="53" fillId="5" borderId="0"/>
    <xf numFmtId="0" fontId="53" fillId="5" borderId="0"/>
    <xf numFmtId="0" fontId="53" fillId="5" borderId="0"/>
    <xf numFmtId="0" fontId="53" fillId="5" borderId="0"/>
    <xf numFmtId="0" fontId="53" fillId="5" borderId="0"/>
    <xf numFmtId="0" fontId="53" fillId="5" borderId="0"/>
    <xf numFmtId="0" fontId="53" fillId="5" borderId="0"/>
    <xf numFmtId="0" fontId="53" fillId="5" borderId="0"/>
    <xf numFmtId="0" fontId="53" fillId="5" borderId="0"/>
    <xf numFmtId="0" fontId="53" fillId="5" borderId="0"/>
    <xf numFmtId="0" fontId="53" fillId="5" borderId="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29" fillId="0" borderId="20" applyAlignment="0"/>
    <xf numFmtId="0" fontId="72" fillId="0" borderId="21" applyFont="0" applyAlignment="0">
      <alignment horizontal="left"/>
    </xf>
    <xf numFmtId="0" fontId="42" fillId="0" borderId="20" applyAlignment="0"/>
    <xf numFmtId="0" fontId="29"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74" fillId="0" borderId="0" applyFont="0" applyFill="0" applyBorder="0" applyAlignment="0">
      <alignment horizontal="left"/>
    </xf>
    <xf numFmtId="0" fontId="71" fillId="5" borderId="0"/>
    <xf numFmtId="0" fontId="74" fillId="0" borderId="0" applyFont="0" applyFill="0" applyBorder="0" applyAlignment="0">
      <alignment horizontal="left"/>
    </xf>
    <xf numFmtId="0" fontId="53" fillId="5" borderId="0"/>
    <xf numFmtId="0" fontId="53" fillId="5" borderId="0"/>
    <xf numFmtId="0" fontId="53" fillId="5" borderId="0"/>
    <xf numFmtId="0" fontId="53" fillId="5" borderId="0"/>
    <xf numFmtId="0" fontId="53" fillId="5" borderId="0"/>
    <xf numFmtId="0" fontId="53" fillId="5" borderId="0"/>
    <xf numFmtId="0" fontId="35" fillId="0" borderId="22" applyAlignment="0"/>
    <xf numFmtId="0" fontId="35" fillId="0" borderId="7" applyAlignment="0"/>
    <xf numFmtId="0" fontId="35" fillId="0" borderId="22" applyAlignment="0"/>
    <xf numFmtId="0" fontId="35" fillId="0" borderId="7" applyAlignment="0"/>
    <xf numFmtId="0" fontId="35" fillId="0" borderId="22" applyAlignment="0"/>
    <xf numFmtId="0" fontId="35" fillId="0" borderId="7" applyAlignment="0"/>
    <xf numFmtId="0" fontId="35" fillId="0" borderId="22" applyAlignment="0"/>
    <xf numFmtId="0" fontId="35" fillId="0" borderId="7" applyAlignment="0"/>
    <xf numFmtId="0" fontId="35" fillId="0" borderId="22" applyAlignment="0"/>
    <xf numFmtId="0" fontId="35" fillId="0" borderId="7" applyAlignment="0"/>
    <xf numFmtId="0" fontId="35" fillId="0" borderId="22" applyAlignment="0"/>
    <xf numFmtId="0" fontId="35" fillId="0" borderId="7" applyAlignment="0"/>
    <xf numFmtId="0" fontId="35" fillId="0" borderId="22" applyAlignment="0"/>
    <xf numFmtId="0" fontId="35" fillId="0" borderId="7" applyAlignment="0"/>
    <xf numFmtId="0" fontId="35" fillId="0" borderId="22" applyAlignment="0"/>
    <xf numFmtId="0" fontId="35" fillId="0" borderId="7" applyAlignment="0"/>
    <xf numFmtId="0" fontId="35" fillId="0" borderId="22" applyAlignment="0"/>
    <xf numFmtId="0" fontId="35" fillId="0" borderId="7" applyAlignment="0"/>
    <xf numFmtId="0" fontId="35" fillId="0" borderId="22" applyAlignment="0"/>
    <xf numFmtId="0" fontId="35" fillId="0" borderId="7" applyAlignment="0"/>
    <xf numFmtId="0" fontId="35" fillId="0" borderId="22" applyAlignment="0"/>
    <xf numFmtId="0" fontId="35" fillId="0" borderId="7" applyAlignment="0"/>
    <xf numFmtId="0" fontId="35" fillId="0" borderId="22" applyAlignment="0"/>
    <xf numFmtId="0" fontId="35" fillId="0" borderId="7" applyAlignment="0"/>
    <xf numFmtId="0" fontId="35" fillId="0" borderId="22" applyAlignment="0"/>
    <xf numFmtId="0" fontId="35" fillId="0" borderId="7" applyAlignment="0"/>
    <xf numFmtId="0" fontId="35" fillId="0" borderId="22" applyAlignment="0"/>
    <xf numFmtId="0" fontId="35" fillId="0" borderId="7" applyAlignment="0"/>
    <xf numFmtId="0" fontId="35" fillId="0" borderId="22" applyAlignment="0"/>
    <xf numFmtId="0" fontId="35" fillId="0" borderId="7" applyAlignment="0"/>
    <xf numFmtId="0" fontId="35" fillId="0" borderId="22" applyAlignment="0"/>
    <xf numFmtId="0" fontId="35" fillId="0" borderId="22" applyAlignment="0"/>
    <xf numFmtId="0" fontId="35" fillId="0" borderId="7" applyAlignment="0"/>
    <xf numFmtId="0" fontId="35" fillId="0" borderId="22" applyAlignment="0"/>
    <xf numFmtId="0" fontId="35" fillId="0" borderId="22" applyAlignment="0"/>
    <xf numFmtId="0" fontId="35" fillId="0" borderId="22" applyAlignment="0"/>
    <xf numFmtId="0" fontId="35" fillId="0" borderId="22" applyAlignment="0"/>
    <xf numFmtId="0" fontId="35" fillId="0" borderId="22" applyAlignment="0"/>
    <xf numFmtId="0" fontId="35" fillId="0" borderId="22" applyAlignment="0"/>
    <xf numFmtId="0" fontId="35" fillId="0" borderId="22" applyAlignment="0"/>
    <xf numFmtId="0" fontId="35" fillId="0" borderId="22" applyAlignment="0"/>
    <xf numFmtId="0" fontId="35" fillId="0" borderId="22" applyAlignment="0"/>
    <xf numFmtId="0" fontId="35" fillId="0" borderId="22" applyAlignment="0"/>
    <xf numFmtId="0" fontId="35" fillId="0" borderId="22" applyAlignment="0"/>
    <xf numFmtId="0" fontId="35" fillId="0" borderId="22" applyAlignment="0"/>
    <xf numFmtId="0" fontId="35" fillId="0" borderId="22" applyAlignment="0"/>
    <xf numFmtId="0" fontId="35" fillId="0" borderId="22" applyAlignment="0"/>
    <xf numFmtId="0" fontId="35" fillId="0" borderId="22" applyAlignment="0"/>
    <xf numFmtId="0" fontId="35" fillId="0" borderId="22" applyAlignment="0"/>
    <xf numFmtId="0" fontId="35" fillId="0" borderId="22" applyAlignment="0"/>
    <xf numFmtId="0" fontId="35" fillId="0" borderId="22" applyAlignment="0"/>
    <xf numFmtId="0" fontId="35" fillId="0" borderId="22" applyAlignment="0"/>
    <xf numFmtId="0" fontId="35" fillId="0" borderId="22" applyAlignment="0"/>
    <xf numFmtId="0" fontId="35" fillId="0" borderId="22" applyAlignment="0"/>
    <xf numFmtId="0" fontId="35" fillId="0" borderId="22" applyAlignment="0"/>
    <xf numFmtId="0" fontId="35" fillId="0" borderId="22" applyAlignment="0"/>
    <xf numFmtId="0" fontId="35" fillId="0" borderId="22" applyAlignment="0"/>
    <xf numFmtId="0" fontId="35" fillId="0" borderId="22" applyAlignment="0"/>
    <xf numFmtId="0" fontId="35" fillId="0" borderId="22" applyAlignment="0"/>
    <xf numFmtId="0" fontId="35" fillId="0" borderId="22" applyAlignment="0"/>
    <xf numFmtId="0" fontId="35" fillId="0" borderId="22" applyAlignment="0"/>
    <xf numFmtId="0" fontId="35" fillId="0" borderId="22" applyAlignment="0"/>
    <xf numFmtId="0" fontId="35" fillId="0" borderId="7" applyAlignment="0"/>
    <xf numFmtId="0" fontId="35" fillId="0" borderId="22" applyAlignment="0"/>
    <xf numFmtId="0" fontId="35" fillId="0" borderId="7" applyAlignment="0"/>
    <xf numFmtId="0" fontId="35" fillId="0" borderId="22" applyAlignment="0"/>
    <xf numFmtId="0" fontId="35" fillId="0" borderId="7" applyAlignment="0"/>
    <xf numFmtId="0" fontId="35" fillId="0" borderId="22" applyAlignment="0"/>
    <xf numFmtId="0" fontId="35" fillId="0" borderId="7" applyAlignment="0"/>
    <xf numFmtId="0" fontId="35" fillId="0" borderId="22" applyAlignment="0"/>
    <xf numFmtId="0" fontId="35" fillId="0" borderId="7" applyAlignment="0"/>
    <xf numFmtId="0" fontId="35" fillId="0" borderId="22" applyAlignment="0"/>
    <xf numFmtId="0" fontId="35" fillId="0" borderId="22" applyAlignment="0"/>
    <xf numFmtId="0" fontId="35" fillId="0" borderId="22" applyAlignment="0"/>
    <xf numFmtId="0" fontId="35" fillId="0" borderId="22" applyAlignment="0"/>
    <xf numFmtId="0" fontId="35" fillId="0" borderId="22" applyAlignment="0"/>
    <xf numFmtId="0" fontId="35" fillId="0" borderId="22" applyAlignment="0"/>
    <xf numFmtId="0" fontId="35" fillId="0" borderId="22" applyAlignment="0"/>
    <xf numFmtId="0" fontId="35" fillId="0" borderId="22" applyAlignment="0"/>
    <xf numFmtId="0" fontId="35" fillId="0" borderId="22" applyAlignment="0"/>
    <xf numFmtId="0" fontId="35" fillId="0" borderId="22" applyAlignment="0"/>
    <xf numFmtId="0" fontId="35" fillId="0" borderId="22" applyAlignment="0"/>
    <xf numFmtId="0" fontId="35" fillId="0" borderId="22" applyAlignment="0"/>
    <xf numFmtId="0" fontId="35" fillId="0" borderId="22" applyAlignment="0"/>
    <xf numFmtId="0" fontId="35" fillId="0" borderId="22" applyAlignment="0"/>
    <xf numFmtId="0" fontId="35" fillId="0" borderId="22" applyAlignment="0"/>
    <xf numFmtId="0" fontId="35" fillId="0" borderId="22" applyAlignment="0"/>
    <xf numFmtId="0" fontId="35" fillId="0" borderId="22" applyAlignment="0"/>
    <xf numFmtId="0" fontId="35" fillId="0" borderId="22" applyAlignment="0"/>
    <xf numFmtId="0" fontId="35" fillId="0" borderId="22" applyAlignment="0"/>
    <xf numFmtId="0" fontId="35" fillId="0" borderId="22" applyAlignment="0"/>
    <xf numFmtId="0" fontId="35" fillId="0" borderId="22" applyAlignment="0"/>
    <xf numFmtId="0" fontId="35" fillId="0" borderId="22" applyAlignment="0"/>
    <xf numFmtId="0" fontId="35" fillId="0" borderId="22" applyAlignment="0"/>
    <xf numFmtId="0" fontId="35" fillId="0" borderId="22" applyAlignment="0"/>
    <xf numFmtId="0" fontId="35" fillId="0" borderId="22" applyAlignment="0"/>
    <xf numFmtId="0" fontId="35" fillId="0" borderId="22" applyAlignment="0"/>
    <xf numFmtId="0" fontId="35" fillId="0" borderId="22" applyAlignment="0"/>
    <xf numFmtId="0" fontId="35" fillId="0" borderId="22" applyAlignment="0"/>
    <xf numFmtId="0" fontId="35" fillId="0" borderId="22" applyAlignment="0"/>
    <xf numFmtId="0" fontId="35" fillId="0" borderId="22" applyAlignment="0"/>
    <xf numFmtId="0" fontId="35" fillId="0" borderId="22" applyAlignment="0"/>
    <xf numFmtId="0" fontId="35" fillId="0" borderId="22" applyAlignment="0"/>
    <xf numFmtId="0" fontId="35" fillId="0" borderId="22" applyAlignment="0"/>
    <xf numFmtId="0" fontId="35" fillId="0" borderId="22" applyAlignment="0"/>
    <xf numFmtId="0" fontId="35" fillId="0" borderId="22" applyAlignment="0"/>
    <xf numFmtId="0" fontId="35" fillId="0" borderId="22"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29"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29" fillId="0" borderId="20" applyAlignment="0"/>
    <xf numFmtId="0" fontId="29"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29" fillId="0" borderId="20" applyAlignment="0"/>
    <xf numFmtId="0" fontId="29"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209" fontId="61" fillId="0" borderId="0" applyFont="0" applyFill="0" applyBorder="0" applyAlignment="0" applyProtection="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18"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71" fillId="5" borderId="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29" fillId="0" borderId="20" applyAlignment="0"/>
    <xf numFmtId="0" fontId="29"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72" fillId="0" borderId="21" applyFont="0" applyAlignment="0">
      <alignment horizontal="left"/>
    </xf>
    <xf numFmtId="0" fontId="42" fillId="0" borderId="20" applyAlignment="0"/>
    <xf numFmtId="0" fontId="29" fillId="0" borderId="20" applyAlignment="0"/>
    <xf numFmtId="0" fontId="29" fillId="0" borderId="20" applyAlignment="0"/>
    <xf numFmtId="0" fontId="75" fillId="0" borderId="7" applyNumberFormat="0" applyFont="0" applyBorder="0">
      <alignment horizontal="left" indent="2"/>
    </xf>
    <xf numFmtId="0" fontId="75" fillId="0" borderId="7" applyNumberFormat="0" applyFont="0" applyBorder="0">
      <alignment horizontal="left" indent="2"/>
    </xf>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2"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0" fontId="74" fillId="0" borderId="0" applyFont="0" applyFill="0" applyBorder="0" applyAlignment="0">
      <alignment horizontal="left"/>
    </xf>
    <xf numFmtId="0" fontId="74" fillId="0" borderId="0" applyFont="0" applyFill="0" applyBorder="0" applyAlignment="0">
      <alignment horizontal="left"/>
    </xf>
    <xf numFmtId="0" fontId="29" fillId="0" borderId="20" applyAlignment="0"/>
    <xf numFmtId="0" fontId="29" fillId="0" borderId="20" applyAlignment="0"/>
    <xf numFmtId="0" fontId="29" fillId="0" borderId="20" applyAlignment="0"/>
    <xf numFmtId="0" fontId="29" fillId="0" borderId="20" applyAlignment="0"/>
    <xf numFmtId="0" fontId="29" fillId="0" borderId="20" applyAlignment="0"/>
    <xf numFmtId="9" fontId="44" fillId="0" borderId="0" applyFill="0" applyBorder="0" applyAlignment="0" applyProtection="0"/>
    <xf numFmtId="9" fontId="44" fillId="0" borderId="0" applyFill="0" applyBorder="0" applyAlignment="0" applyProtection="0"/>
    <xf numFmtId="0" fontId="76" fillId="0" borderId="3" applyNumberFormat="0" applyFont="0" applyFill="0" applyBorder="0" applyAlignment="0">
      <alignment horizontal="center"/>
    </xf>
    <xf numFmtId="0" fontId="77" fillId="0" borderId="0"/>
    <xf numFmtId="0" fontId="44" fillId="0" borderId="20" applyFill="0" applyAlignment="0"/>
    <xf numFmtId="9" fontId="78" fillId="0" borderId="0" applyBorder="0" applyAlignment="0" applyProtection="0"/>
    <xf numFmtId="0" fontId="35" fillId="0" borderId="20" applyNumberFormat="0" applyFill="0"/>
    <xf numFmtId="0" fontId="35" fillId="0" borderId="21" applyNumberFormat="0" applyFill="0"/>
    <xf numFmtId="0" fontId="35" fillId="0" borderId="20" applyNumberFormat="0" applyFill="0"/>
    <xf numFmtId="0" fontId="35" fillId="0" borderId="21" applyNumberFormat="0" applyFill="0"/>
    <xf numFmtId="0" fontId="35" fillId="0" borderId="20" applyNumberFormat="0" applyFill="0"/>
    <xf numFmtId="0" fontId="35" fillId="0" borderId="21" applyNumberFormat="0" applyFill="0"/>
    <xf numFmtId="0" fontId="35" fillId="0" borderId="20" applyNumberFormat="0" applyFill="0"/>
    <xf numFmtId="0" fontId="35" fillId="0" borderId="21" applyNumberFormat="0" applyFill="0"/>
    <xf numFmtId="0" fontId="35" fillId="0" borderId="20" applyNumberFormat="0" applyFill="0"/>
    <xf numFmtId="0" fontId="35" fillId="0" borderId="21" applyNumberFormat="0" applyFill="0"/>
    <xf numFmtId="0" fontId="35" fillId="0" borderId="20" applyNumberFormat="0" applyFill="0"/>
    <xf numFmtId="0" fontId="35" fillId="0" borderId="21" applyNumberFormat="0" applyFill="0"/>
    <xf numFmtId="0" fontId="35" fillId="0" borderId="20" applyNumberFormat="0" applyFill="0"/>
    <xf numFmtId="0" fontId="35" fillId="0" borderId="21" applyNumberFormat="0" applyFill="0"/>
    <xf numFmtId="0" fontId="35" fillId="0" borderId="20" applyNumberFormat="0" applyFill="0"/>
    <xf numFmtId="0" fontId="35" fillId="0" borderId="21" applyNumberFormat="0" applyFill="0"/>
    <xf numFmtId="0" fontId="35" fillId="0" borderId="20" applyNumberFormat="0" applyFill="0"/>
    <xf numFmtId="0" fontId="35" fillId="0" borderId="21" applyNumberFormat="0" applyFill="0"/>
    <xf numFmtId="0" fontId="35" fillId="0" borderId="20" applyNumberFormat="0" applyFill="0"/>
    <xf numFmtId="0" fontId="35" fillId="0" borderId="21" applyNumberFormat="0" applyFill="0"/>
    <xf numFmtId="0" fontId="35" fillId="0" borderId="20" applyNumberFormat="0" applyFill="0"/>
    <xf numFmtId="0" fontId="35" fillId="0" borderId="21" applyNumberFormat="0" applyFill="0"/>
    <xf numFmtId="0" fontId="35" fillId="0" borderId="20" applyNumberFormat="0" applyFill="0"/>
    <xf numFmtId="0" fontId="35" fillId="0" borderId="21" applyNumberFormat="0" applyFill="0"/>
    <xf numFmtId="0" fontId="35" fillId="0" borderId="20" applyNumberFormat="0" applyFill="0"/>
    <xf numFmtId="0" fontId="35" fillId="0" borderId="21" applyNumberFormat="0" applyFill="0"/>
    <xf numFmtId="0" fontId="35" fillId="0" borderId="20" applyNumberFormat="0" applyFill="0"/>
    <xf numFmtId="0" fontId="35" fillId="0" borderId="21" applyNumberFormat="0" applyFill="0"/>
    <xf numFmtId="0" fontId="35" fillId="0" borderId="20" applyNumberFormat="0" applyFill="0"/>
    <xf numFmtId="0" fontId="35" fillId="0" borderId="21" applyNumberFormat="0" applyFill="0"/>
    <xf numFmtId="0" fontId="35" fillId="0" borderId="20" applyNumberFormat="0" applyFill="0"/>
    <xf numFmtId="0" fontId="35" fillId="0" borderId="20" applyNumberFormat="0" applyFill="0"/>
    <xf numFmtId="0" fontId="35" fillId="0" borderId="21" applyNumberFormat="0" applyFill="0"/>
    <xf numFmtId="0" fontId="35" fillId="0" borderId="20" applyNumberFormat="0" applyFill="0"/>
    <xf numFmtId="0" fontId="35" fillId="0" borderId="20" applyNumberFormat="0" applyFill="0"/>
    <xf numFmtId="0" fontId="79" fillId="6" borderId="0"/>
    <xf numFmtId="0" fontId="79" fillId="5" borderId="0"/>
    <xf numFmtId="0" fontId="79" fillId="6" borderId="0"/>
    <xf numFmtId="0" fontId="35" fillId="0" borderId="20" applyNumberFormat="0" applyFill="0"/>
    <xf numFmtId="0" fontId="79" fillId="6" borderId="0"/>
    <xf numFmtId="0" fontId="53" fillId="5" borderId="0"/>
    <xf numFmtId="0" fontId="53" fillId="5" borderId="0"/>
    <xf numFmtId="0" fontId="53" fillId="5" borderId="0"/>
    <xf numFmtId="0" fontId="53" fillId="5" borderId="0"/>
    <xf numFmtId="0" fontId="53" fillId="5" borderId="0"/>
    <xf numFmtId="0" fontId="35" fillId="0" borderId="21" applyNumberFormat="0" applyFill="0"/>
    <xf numFmtId="0" fontId="35" fillId="0" borderId="20" applyNumberFormat="0" applyFill="0"/>
    <xf numFmtId="0" fontId="35" fillId="0" borderId="21" applyNumberFormat="0" applyFill="0"/>
    <xf numFmtId="0" fontId="35" fillId="0" borderId="20" applyNumberFormat="0" applyFill="0"/>
    <xf numFmtId="0" fontId="35" fillId="0" borderId="21" applyNumberFormat="0" applyFill="0"/>
    <xf numFmtId="0" fontId="35" fillId="0" borderId="20" applyNumberFormat="0" applyFill="0"/>
    <xf numFmtId="0" fontId="35" fillId="0" borderId="21" applyNumberFormat="0" applyFill="0"/>
    <xf numFmtId="0" fontId="35" fillId="0" borderId="20" applyNumberFormat="0" applyFill="0"/>
    <xf numFmtId="0" fontId="35" fillId="0" borderId="21" applyNumberFormat="0" applyFill="0"/>
    <xf numFmtId="0" fontId="35" fillId="0" borderId="20" applyNumberFormat="0" applyFill="0"/>
    <xf numFmtId="0" fontId="35" fillId="0" borderId="20" applyNumberFormat="0" applyFill="0"/>
    <xf numFmtId="0" fontId="35" fillId="0" borderId="20" applyNumberFormat="0" applyFill="0"/>
    <xf numFmtId="0" fontId="35" fillId="0" borderId="20" applyNumberFormat="0" applyFill="0"/>
    <xf numFmtId="0" fontId="35" fillId="0" borderId="20" applyNumberFormat="0" applyFill="0"/>
    <xf numFmtId="0" fontId="35" fillId="0" borderId="20" applyNumberFormat="0" applyFill="0"/>
    <xf numFmtId="0" fontId="35" fillId="0" borderId="20" applyNumberFormat="0" applyFill="0"/>
    <xf numFmtId="0" fontId="35" fillId="0" borderId="20" applyNumberFormat="0" applyFill="0"/>
    <xf numFmtId="0" fontId="35" fillId="0" borderId="20" applyNumberFormat="0" applyFill="0"/>
    <xf numFmtId="0" fontId="35" fillId="0" borderId="20" applyNumberFormat="0" applyFill="0"/>
    <xf numFmtId="0" fontId="35" fillId="0" borderId="20" applyNumberFormat="0" applyFill="0"/>
    <xf numFmtId="0" fontId="35" fillId="0" borderId="20" applyNumberFormat="0" applyFill="0"/>
    <xf numFmtId="0" fontId="35" fillId="0" borderId="20" applyNumberFormat="0" applyFill="0"/>
    <xf numFmtId="0" fontId="35" fillId="0" borderId="20" applyNumberFormat="0" applyFill="0"/>
    <xf numFmtId="0" fontId="35" fillId="0" borderId="20" applyNumberFormat="0" applyFill="0"/>
    <xf numFmtId="0" fontId="35" fillId="0" borderId="20" applyNumberFormat="0" applyFill="0"/>
    <xf numFmtId="0" fontId="35" fillId="0" borderId="20" applyNumberFormat="0" applyFill="0"/>
    <xf numFmtId="0" fontId="35" fillId="0" borderId="20" applyNumberFormat="0" applyFill="0"/>
    <xf numFmtId="0" fontId="35" fillId="0" borderId="20" applyNumberFormat="0" applyFill="0"/>
    <xf numFmtId="0" fontId="53" fillId="5" borderId="0"/>
    <xf numFmtId="0" fontId="53" fillId="5" borderId="0"/>
    <xf numFmtId="0" fontId="53" fillId="5" borderId="0"/>
    <xf numFmtId="0" fontId="53" fillId="5" borderId="0"/>
    <xf numFmtId="0" fontId="53" fillId="5" borderId="0"/>
    <xf numFmtId="0" fontId="53" fillId="5" borderId="0"/>
    <xf numFmtId="0" fontId="35" fillId="0" borderId="20" applyNumberFormat="0" applyFill="0"/>
    <xf numFmtId="0" fontId="35" fillId="0" borderId="20" applyNumberFormat="0" applyFill="0"/>
    <xf numFmtId="0" fontId="35" fillId="0" borderId="20" applyNumberFormat="0" applyFill="0"/>
    <xf numFmtId="0" fontId="35" fillId="0" borderId="20" applyNumberFormat="0" applyFill="0"/>
    <xf numFmtId="0" fontId="35" fillId="0" borderId="20" applyNumberFormat="0" applyFill="0"/>
    <xf numFmtId="0" fontId="35" fillId="0" borderId="20" applyNumberFormat="0" applyFill="0"/>
    <xf numFmtId="0" fontId="35" fillId="0" borderId="20" applyNumberFormat="0" applyFill="0"/>
    <xf numFmtId="0" fontId="35" fillId="0" borderId="20" applyNumberFormat="0" applyFill="0"/>
    <xf numFmtId="0" fontId="35" fillId="0" borderId="20" applyNumberFormat="0" applyFill="0"/>
    <xf numFmtId="0" fontId="35" fillId="0" borderId="20" applyNumberFormat="0" applyFill="0"/>
    <xf numFmtId="0" fontId="35" fillId="0" borderId="20" applyNumberFormat="0" applyFill="0"/>
    <xf numFmtId="0" fontId="35" fillId="0" borderId="20" applyNumberFormat="0" applyFill="0"/>
    <xf numFmtId="0" fontId="35" fillId="0" borderId="20" applyNumberFormat="0" applyFill="0"/>
    <xf numFmtId="0" fontId="35" fillId="0" borderId="20" applyNumberFormat="0" applyFill="0"/>
    <xf numFmtId="0" fontId="35" fillId="0" borderId="20" applyNumberFormat="0" applyFill="0"/>
    <xf numFmtId="0" fontId="35" fillId="0" borderId="20" applyNumberFormat="0" applyFill="0"/>
    <xf numFmtId="0" fontId="35" fillId="0" borderId="20" applyNumberFormat="0" applyFill="0"/>
    <xf numFmtId="0" fontId="35" fillId="0" borderId="20" applyNumberFormat="0" applyFill="0"/>
    <xf numFmtId="0" fontId="35" fillId="0" borderId="20" applyNumberFormat="0" applyFill="0"/>
    <xf numFmtId="0" fontId="35" fillId="0" borderId="20" applyNumberFormat="0" applyFill="0"/>
    <xf numFmtId="0" fontId="35" fillId="0" borderId="20" applyNumberFormat="0" applyFill="0"/>
    <xf numFmtId="0" fontId="35" fillId="0" borderId="20" applyNumberFormat="0" applyFill="0"/>
    <xf numFmtId="0" fontId="35" fillId="0" borderId="20" applyNumberFormat="0" applyFill="0"/>
    <xf numFmtId="0" fontId="35" fillId="0" borderId="20" applyNumberFormat="0" applyFill="0"/>
    <xf numFmtId="0" fontId="35" fillId="5" borderId="0"/>
    <xf numFmtId="0" fontId="35" fillId="5" borderId="0"/>
    <xf numFmtId="0" fontId="53" fillId="5" borderId="0"/>
    <xf numFmtId="0" fontId="53" fillId="5" borderId="0"/>
    <xf numFmtId="0" fontId="53" fillId="5" borderId="0"/>
    <xf numFmtId="0" fontId="53" fillId="5" borderId="0"/>
    <xf numFmtId="0" fontId="53" fillId="5" borderId="0"/>
    <xf numFmtId="0" fontId="53" fillId="5" borderId="0"/>
    <xf numFmtId="0" fontId="53" fillId="5" borderId="0"/>
    <xf numFmtId="0" fontId="53" fillId="5" borderId="0"/>
    <xf numFmtId="0" fontId="53" fillId="5" borderId="0"/>
    <xf numFmtId="0" fontId="53" fillId="5" borderId="0"/>
    <xf numFmtId="0" fontId="53" fillId="5" borderId="0"/>
    <xf numFmtId="0" fontId="53" fillId="5" borderId="0"/>
    <xf numFmtId="0" fontId="35" fillId="0" borderId="20" applyNumberFormat="0" applyFill="0"/>
    <xf numFmtId="0" fontId="35" fillId="0" borderId="20" applyNumberFormat="0" applyFill="0"/>
    <xf numFmtId="0" fontId="35" fillId="0" borderId="20" applyNumberFormat="0" applyFill="0"/>
    <xf numFmtId="0" fontId="53" fillId="5" borderId="0"/>
    <xf numFmtId="0" fontId="53" fillId="5" borderId="0"/>
    <xf numFmtId="0" fontId="53" fillId="5" borderId="0"/>
    <xf numFmtId="0" fontId="53" fillId="5" borderId="0"/>
    <xf numFmtId="0" fontId="53" fillId="5" borderId="0"/>
    <xf numFmtId="0" fontId="53" fillId="5" borderId="0"/>
    <xf numFmtId="0" fontId="35" fillId="0" borderId="20" applyNumberFormat="0" applyAlignment="0"/>
    <xf numFmtId="0" fontId="35" fillId="0" borderId="21" applyNumberFormat="0" applyAlignment="0"/>
    <xf numFmtId="0" fontId="35" fillId="0" borderId="20" applyNumberFormat="0" applyAlignment="0"/>
    <xf numFmtId="0" fontId="35" fillId="0" borderId="21" applyNumberFormat="0" applyAlignment="0"/>
    <xf numFmtId="0" fontId="35" fillId="0" borderId="20" applyNumberFormat="0" applyAlignment="0"/>
    <xf numFmtId="0" fontId="35" fillId="0" borderId="21" applyNumberFormat="0" applyAlignment="0"/>
    <xf numFmtId="0" fontId="35" fillId="0" borderId="20" applyNumberFormat="0" applyAlignment="0"/>
    <xf numFmtId="0" fontId="35" fillId="0" borderId="21" applyNumberFormat="0" applyAlignment="0"/>
    <xf numFmtId="0" fontId="35" fillId="0" borderId="20" applyNumberFormat="0" applyAlignment="0"/>
    <xf numFmtId="0" fontId="35" fillId="0" borderId="21" applyNumberFormat="0" applyAlignment="0"/>
    <xf numFmtId="0" fontId="35" fillId="0" borderId="20" applyNumberFormat="0" applyAlignment="0"/>
    <xf numFmtId="0" fontId="35" fillId="0" borderId="21" applyNumberFormat="0" applyAlignment="0"/>
    <xf numFmtId="0" fontId="35" fillId="0" borderId="20" applyNumberFormat="0" applyAlignment="0"/>
    <xf numFmtId="0" fontId="35" fillId="0" borderId="21" applyNumberFormat="0" applyAlignment="0"/>
    <xf numFmtId="0" fontId="35" fillId="0" borderId="20" applyNumberFormat="0" applyAlignment="0"/>
    <xf numFmtId="0" fontId="35" fillId="0" borderId="21" applyNumberFormat="0" applyAlignment="0"/>
    <xf numFmtId="0" fontId="35" fillId="0" borderId="20" applyNumberFormat="0" applyAlignment="0"/>
    <xf numFmtId="0" fontId="35" fillId="0" borderId="21" applyNumberFormat="0" applyAlignment="0"/>
    <xf numFmtId="0" fontId="35" fillId="0" borderId="20" applyNumberFormat="0" applyAlignment="0"/>
    <xf numFmtId="0" fontId="35" fillId="0" borderId="21" applyNumberFormat="0" applyAlignment="0"/>
    <xf numFmtId="0" fontId="35" fillId="0" borderId="20" applyNumberFormat="0" applyAlignment="0"/>
    <xf numFmtId="0" fontId="35" fillId="0" borderId="21" applyNumberFormat="0" applyAlignment="0"/>
    <xf numFmtId="0" fontId="35" fillId="0" borderId="20" applyNumberFormat="0" applyAlignment="0"/>
    <xf numFmtId="0" fontId="35" fillId="0" borderId="21" applyNumberFormat="0" applyAlignment="0"/>
    <xf numFmtId="0" fontId="35" fillId="0" borderId="20" applyNumberFormat="0" applyAlignment="0"/>
    <xf numFmtId="0" fontId="35" fillId="0" borderId="21" applyNumberFormat="0" applyAlignment="0"/>
    <xf numFmtId="0" fontId="35" fillId="0" borderId="20" applyNumberFormat="0" applyAlignment="0"/>
    <xf numFmtId="0" fontId="35" fillId="0" borderId="21" applyNumberFormat="0" applyAlignment="0"/>
    <xf numFmtId="0" fontId="35" fillId="0" borderId="20" applyNumberFormat="0" applyAlignment="0"/>
    <xf numFmtId="0" fontId="35" fillId="0" borderId="21" applyNumberFormat="0" applyAlignment="0"/>
    <xf numFmtId="0" fontId="35" fillId="0" borderId="20" applyNumberFormat="0" applyAlignment="0"/>
    <xf numFmtId="0" fontId="35" fillId="0" borderId="20" applyNumberFormat="0" applyAlignment="0"/>
    <xf numFmtId="0" fontId="35" fillId="0" borderId="21" applyNumberFormat="0" applyAlignment="0"/>
    <xf numFmtId="0" fontId="35" fillId="0" borderId="20" applyNumberFormat="0" applyAlignment="0"/>
    <xf numFmtId="0" fontId="35" fillId="0" borderId="20" applyNumberFormat="0" applyAlignment="0"/>
    <xf numFmtId="0" fontId="35" fillId="0" borderId="20" applyNumberFormat="0" applyAlignment="0"/>
    <xf numFmtId="0" fontId="35" fillId="0" borderId="20" applyNumberFormat="0" applyAlignment="0"/>
    <xf numFmtId="0" fontId="35" fillId="0" borderId="20" applyNumberFormat="0" applyAlignment="0"/>
    <xf numFmtId="0" fontId="35" fillId="0" borderId="20" applyNumberFormat="0" applyAlignment="0"/>
    <xf numFmtId="0" fontId="35" fillId="0" borderId="20" applyNumberFormat="0" applyAlignment="0"/>
    <xf numFmtId="0" fontId="35" fillId="0" borderId="20" applyNumberFormat="0" applyAlignment="0"/>
    <xf numFmtId="0" fontId="35" fillId="0" borderId="20" applyNumberFormat="0" applyAlignment="0"/>
    <xf numFmtId="0" fontId="35" fillId="0" borderId="20" applyNumberFormat="0" applyAlignment="0"/>
    <xf numFmtId="0" fontId="35" fillId="0" borderId="20" applyNumberFormat="0" applyAlignment="0"/>
    <xf numFmtId="0" fontId="35" fillId="0" borderId="20" applyNumberFormat="0" applyAlignment="0"/>
    <xf numFmtId="0" fontId="35" fillId="0" borderId="20" applyNumberFormat="0" applyAlignment="0"/>
    <xf numFmtId="0" fontId="35" fillId="0" borderId="20" applyNumberFormat="0" applyAlignment="0"/>
    <xf numFmtId="0" fontId="35" fillId="0" borderId="20" applyNumberFormat="0" applyAlignment="0"/>
    <xf numFmtId="0" fontId="35" fillId="0" borderId="20" applyNumberFormat="0" applyAlignment="0"/>
    <xf numFmtId="0" fontId="35" fillId="0" borderId="20" applyNumberFormat="0" applyAlignment="0"/>
    <xf numFmtId="0" fontId="35" fillId="0" borderId="20" applyNumberFormat="0" applyAlignment="0"/>
    <xf numFmtId="0" fontId="35" fillId="0" borderId="20" applyNumberFormat="0" applyAlignment="0"/>
    <xf numFmtId="0" fontId="35" fillId="0" borderId="20" applyNumberFormat="0" applyAlignment="0"/>
    <xf numFmtId="0" fontId="35" fillId="0" borderId="20" applyNumberFormat="0" applyAlignment="0"/>
    <xf numFmtId="0" fontId="35" fillId="0" borderId="20" applyNumberFormat="0" applyAlignment="0"/>
    <xf numFmtId="0" fontId="35" fillId="0" borderId="20" applyNumberFormat="0" applyAlignment="0"/>
    <xf numFmtId="0" fontId="35" fillId="0" borderId="20" applyNumberFormat="0" applyAlignment="0"/>
    <xf numFmtId="0" fontId="35" fillId="0" borderId="20" applyNumberFormat="0" applyAlignment="0"/>
    <xf numFmtId="0" fontId="35" fillId="0" borderId="20" applyNumberFormat="0" applyAlignment="0"/>
    <xf numFmtId="0" fontId="35" fillId="0" borderId="20" applyNumberFormat="0" applyAlignment="0"/>
    <xf numFmtId="0" fontId="35" fillId="0" borderId="20" applyNumberFormat="0" applyAlignment="0"/>
    <xf numFmtId="0" fontId="35" fillId="0" borderId="20" applyNumberFormat="0" applyAlignment="0"/>
    <xf numFmtId="0" fontId="35" fillId="0" borderId="21" applyNumberFormat="0" applyAlignment="0"/>
    <xf numFmtId="0" fontId="35" fillId="0" borderId="20" applyNumberFormat="0" applyAlignment="0"/>
    <xf numFmtId="0" fontId="35" fillId="0" borderId="21" applyNumberFormat="0" applyAlignment="0"/>
    <xf numFmtId="0" fontId="35" fillId="0" borderId="20" applyNumberFormat="0" applyAlignment="0"/>
    <xf numFmtId="0" fontId="35" fillId="0" borderId="21" applyNumberFormat="0" applyAlignment="0"/>
    <xf numFmtId="0" fontId="35" fillId="0" borderId="20" applyNumberFormat="0" applyAlignment="0"/>
    <xf numFmtId="0" fontId="35" fillId="0" borderId="21" applyNumberFormat="0" applyAlignment="0"/>
    <xf numFmtId="0" fontId="35" fillId="0" borderId="20" applyNumberFormat="0" applyAlignment="0"/>
    <xf numFmtId="0" fontId="35" fillId="0" borderId="21" applyNumberFormat="0" applyAlignment="0"/>
    <xf numFmtId="0" fontId="35" fillId="0" borderId="20" applyNumberFormat="0" applyAlignment="0"/>
    <xf numFmtId="0" fontId="35" fillId="0" borderId="20" applyNumberFormat="0" applyAlignment="0"/>
    <xf numFmtId="0" fontId="35" fillId="0" borderId="20" applyNumberFormat="0" applyAlignment="0"/>
    <xf numFmtId="0" fontId="35" fillId="0" borderId="20" applyNumberFormat="0" applyAlignment="0"/>
    <xf numFmtId="0" fontId="35" fillId="0" borderId="20" applyNumberFormat="0" applyAlignment="0"/>
    <xf numFmtId="0" fontId="35" fillId="0" borderId="20" applyNumberFormat="0" applyAlignment="0"/>
    <xf numFmtId="0" fontId="35" fillId="0" borderId="20" applyNumberFormat="0" applyAlignment="0"/>
    <xf numFmtId="0" fontId="35" fillId="0" borderId="20" applyNumberFormat="0" applyAlignment="0"/>
    <xf numFmtId="0" fontId="35" fillId="0" borderId="20" applyNumberFormat="0" applyAlignment="0"/>
    <xf numFmtId="0" fontId="35" fillId="0" borderId="20" applyNumberFormat="0" applyAlignment="0"/>
    <xf numFmtId="0" fontId="35" fillId="0" borderId="20" applyNumberFormat="0" applyAlignment="0"/>
    <xf numFmtId="0" fontId="35" fillId="0" borderId="20" applyNumberFormat="0" applyAlignment="0"/>
    <xf numFmtId="0" fontId="35" fillId="0" borderId="20" applyNumberFormat="0" applyAlignment="0"/>
    <xf numFmtId="0" fontId="35" fillId="0" borderId="20" applyNumberFormat="0" applyAlignment="0"/>
    <xf numFmtId="0" fontId="35" fillId="0" borderId="20" applyNumberFormat="0" applyAlignment="0"/>
    <xf numFmtId="0" fontId="35" fillId="0" borderId="20" applyNumberFormat="0" applyAlignment="0"/>
    <xf numFmtId="0" fontId="35" fillId="0" borderId="20" applyNumberFormat="0" applyAlignment="0"/>
    <xf numFmtId="0" fontId="35" fillId="0" borderId="20" applyNumberFormat="0" applyAlignment="0"/>
    <xf numFmtId="0" fontId="35" fillId="0" borderId="20" applyNumberFormat="0" applyAlignment="0"/>
    <xf numFmtId="0" fontId="35" fillId="0" borderId="20" applyNumberFormat="0" applyAlignment="0"/>
    <xf numFmtId="0" fontId="35" fillId="0" borderId="20" applyNumberFormat="0" applyAlignment="0"/>
    <xf numFmtId="0" fontId="35" fillId="0" borderId="20" applyNumberFormat="0" applyAlignment="0"/>
    <xf numFmtId="0" fontId="35" fillId="0" borderId="20" applyNumberFormat="0" applyAlignment="0"/>
    <xf numFmtId="0" fontId="35" fillId="0" borderId="20" applyNumberFormat="0" applyAlignment="0"/>
    <xf numFmtId="0" fontId="35" fillId="0" borderId="20" applyNumberFormat="0" applyAlignment="0"/>
    <xf numFmtId="0" fontId="35" fillId="0" borderId="20" applyNumberFormat="0" applyAlignment="0"/>
    <xf numFmtId="0" fontId="35" fillId="0" borderId="20" applyNumberFormat="0" applyAlignment="0"/>
    <xf numFmtId="0" fontId="35" fillId="0" borderId="20" applyNumberFormat="0" applyAlignment="0"/>
    <xf numFmtId="0" fontId="35" fillId="0" borderId="20" applyNumberFormat="0" applyAlignment="0"/>
    <xf numFmtId="0" fontId="35" fillId="0" borderId="20" applyNumberFormat="0" applyAlignment="0"/>
    <xf numFmtId="0" fontId="35" fillId="0" borderId="20" applyNumberFormat="0" applyAlignment="0"/>
    <xf numFmtId="0" fontId="35" fillId="0" borderId="20" applyNumberFormat="0" applyAlignment="0"/>
    <xf numFmtId="0" fontId="35" fillId="0" borderId="20" applyNumberFormat="0" applyAlignment="0"/>
    <xf numFmtId="0" fontId="35" fillId="0" borderId="20" applyNumberFormat="0" applyAlignment="0"/>
    <xf numFmtId="0" fontId="35" fillId="0" borderId="20" applyNumberFormat="0" applyAlignment="0"/>
    <xf numFmtId="0" fontId="35" fillId="0" borderId="20" applyNumberFormat="0" applyAlignment="0"/>
    <xf numFmtId="0" fontId="35" fillId="0" borderId="21" applyNumberFormat="0" applyFill="0"/>
    <xf numFmtId="0" fontId="35" fillId="0" borderId="20" applyNumberFormat="0" applyFill="0"/>
    <xf numFmtId="0" fontId="35" fillId="0" borderId="21" applyNumberFormat="0" applyFill="0"/>
    <xf numFmtId="0" fontId="35" fillId="0" borderId="20" applyNumberFormat="0" applyFill="0"/>
    <xf numFmtId="0" fontId="35" fillId="0" borderId="21" applyNumberFormat="0" applyFill="0"/>
    <xf numFmtId="0" fontId="35" fillId="0" borderId="20" applyNumberFormat="0" applyFill="0"/>
    <xf numFmtId="0" fontId="35" fillId="0" borderId="21" applyNumberFormat="0" applyFill="0"/>
    <xf numFmtId="0" fontId="35" fillId="0" borderId="20" applyNumberFormat="0" applyFill="0"/>
    <xf numFmtId="0" fontId="35" fillId="0" borderId="21" applyNumberFormat="0" applyFill="0"/>
    <xf numFmtId="0" fontId="35" fillId="0" borderId="20" applyNumberFormat="0" applyFill="0"/>
    <xf numFmtId="0" fontId="79" fillId="6" borderId="0"/>
    <xf numFmtId="0" fontId="35" fillId="0" borderId="20" applyNumberFormat="0" applyFill="0"/>
    <xf numFmtId="0" fontId="35" fillId="0" borderId="20" applyNumberFormat="0" applyFill="0"/>
    <xf numFmtId="0" fontId="35" fillId="0" borderId="20" applyNumberFormat="0" applyFill="0"/>
    <xf numFmtId="0" fontId="35" fillId="0" borderId="20" applyNumberFormat="0" applyFill="0"/>
    <xf numFmtId="0" fontId="35" fillId="0" borderId="20" applyNumberFormat="0" applyFill="0"/>
    <xf numFmtId="0" fontId="35" fillId="0" borderId="20" applyNumberFormat="0" applyFill="0"/>
    <xf numFmtId="0" fontId="35" fillId="0" borderId="20" applyNumberFormat="0" applyFill="0"/>
    <xf numFmtId="0" fontId="35" fillId="0" borderId="20" applyNumberFormat="0" applyFill="0"/>
    <xf numFmtId="0" fontId="35" fillId="0" borderId="20" applyNumberFormat="0" applyFill="0"/>
    <xf numFmtId="0" fontId="35" fillId="0" borderId="20" applyNumberFormat="0" applyFill="0"/>
    <xf numFmtId="0" fontId="35" fillId="0" borderId="20" applyNumberFormat="0" applyFill="0"/>
    <xf numFmtId="0" fontId="35" fillId="0" borderId="20" applyNumberFormat="0" applyFill="0"/>
    <xf numFmtId="0" fontId="35" fillId="0" borderId="20" applyNumberFormat="0" applyFill="0"/>
    <xf numFmtId="0" fontId="35" fillId="0" borderId="20" applyNumberFormat="0" applyFill="0"/>
    <xf numFmtId="0" fontId="35" fillId="0" borderId="20" applyNumberFormat="0" applyFill="0"/>
    <xf numFmtId="0" fontId="35" fillId="0" borderId="20" applyNumberFormat="0" applyFill="0"/>
    <xf numFmtId="0" fontId="35" fillId="0" borderId="20" applyNumberFormat="0" applyFill="0"/>
    <xf numFmtId="0" fontId="35" fillId="0" borderId="20" applyNumberFormat="0" applyFill="0"/>
    <xf numFmtId="0" fontId="35" fillId="0" borderId="20" applyNumberFormat="0" applyFill="0"/>
    <xf numFmtId="0" fontId="35" fillId="0" borderId="20" applyNumberFormat="0" applyFill="0"/>
    <xf numFmtId="0" fontId="35" fillId="0" borderId="20" applyNumberFormat="0" applyFill="0"/>
    <xf numFmtId="0" fontId="35" fillId="0" borderId="20" applyNumberFormat="0" applyFill="0"/>
    <xf numFmtId="0" fontId="35" fillId="0" borderId="20" applyNumberFormat="0" applyFill="0"/>
    <xf numFmtId="0" fontId="35" fillId="0" borderId="20" applyNumberFormat="0" applyFill="0"/>
    <xf numFmtId="0" fontId="35" fillId="0" borderId="20" applyNumberFormat="0" applyFill="0"/>
    <xf numFmtId="0" fontId="35" fillId="0" borderId="20" applyNumberFormat="0" applyFill="0"/>
    <xf numFmtId="0" fontId="35" fillId="0" borderId="20" applyNumberFormat="0" applyFill="0"/>
    <xf numFmtId="0" fontId="35" fillId="0" borderId="20" applyNumberFormat="0" applyFill="0"/>
    <xf numFmtId="0" fontId="35" fillId="0" borderId="20" applyNumberFormat="0" applyFill="0"/>
    <xf numFmtId="0" fontId="35" fillId="0" borderId="20" applyNumberFormat="0" applyFill="0"/>
    <xf numFmtId="0" fontId="35" fillId="0" borderId="20" applyNumberFormat="0" applyFill="0"/>
    <xf numFmtId="0" fontId="35" fillId="0" borderId="20" applyNumberFormat="0" applyFill="0"/>
    <xf numFmtId="0" fontId="35" fillId="0" borderId="20" applyNumberFormat="0" applyFill="0"/>
    <xf numFmtId="0" fontId="35" fillId="0" borderId="20" applyNumberFormat="0" applyFill="0"/>
    <xf numFmtId="0" fontId="79" fillId="5" borderId="0"/>
    <xf numFmtId="0" fontId="79" fillId="5" borderId="0"/>
    <xf numFmtId="0" fontId="79" fillId="6" borderId="0"/>
    <xf numFmtId="0" fontId="35" fillId="0" borderId="20" applyNumberFormat="0" applyFill="0"/>
    <xf numFmtId="0" fontId="79" fillId="5" borderId="0"/>
    <xf numFmtId="0" fontId="75" fillId="0" borderId="7" applyNumberFormat="0" applyFont="0" applyBorder="0" applyAlignment="0">
      <alignment horizontal="center"/>
    </xf>
    <xf numFmtId="0" fontId="75" fillId="0" borderId="7" applyNumberFormat="0" applyFont="0" applyBorder="0" applyAlignment="0">
      <alignment horizontal="center"/>
    </xf>
    <xf numFmtId="0" fontId="22" fillId="7" borderId="0" applyNumberFormat="0" applyBorder="0" applyAlignment="0" applyProtection="0"/>
    <xf numFmtId="0" fontId="22" fillId="8" borderId="0" applyNumberFormat="0" applyBorder="0" applyAlignment="0" applyProtection="0"/>
    <xf numFmtId="0" fontId="26" fillId="7"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6" fillId="9"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6" fillId="11"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6" fillId="13"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6" fillId="15"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6" fillId="17" borderId="0" applyNumberFormat="0" applyBorder="0" applyAlignment="0" applyProtection="0"/>
    <xf numFmtId="0" fontId="18" fillId="0" borderId="0"/>
    <xf numFmtId="0" fontId="18" fillId="0" borderId="0"/>
    <xf numFmtId="0" fontId="80" fillId="6" borderId="0"/>
    <xf numFmtId="0" fontId="80" fillId="5" borderId="0"/>
    <xf numFmtId="0" fontId="80" fillId="6" borderId="0"/>
    <xf numFmtId="0" fontId="80" fillId="5" borderId="0"/>
    <xf numFmtId="0" fontId="80" fillId="6" borderId="0"/>
    <xf numFmtId="0" fontId="53" fillId="5" borderId="0"/>
    <xf numFmtId="0" fontId="53" fillId="5" borderId="0"/>
    <xf numFmtId="0" fontId="53" fillId="5" borderId="0"/>
    <xf numFmtId="0" fontId="53" fillId="5" borderId="0"/>
    <xf numFmtId="0" fontId="53" fillId="5" borderId="0"/>
    <xf numFmtId="0" fontId="53" fillId="5" borderId="0"/>
    <xf numFmtId="0" fontId="53" fillId="5" borderId="0"/>
    <xf numFmtId="0" fontId="53" fillId="5" borderId="0"/>
    <xf numFmtId="0" fontId="53" fillId="5" borderId="0"/>
    <xf numFmtId="0" fontId="53" fillId="5" borderId="0"/>
    <xf numFmtId="0" fontId="53" fillId="5" borderId="0"/>
    <xf numFmtId="0" fontId="35" fillId="5" borderId="0"/>
    <xf numFmtId="0" fontId="35" fillId="5" borderId="0"/>
    <xf numFmtId="0" fontId="53" fillId="5" borderId="0"/>
    <xf numFmtId="0" fontId="53" fillId="5" borderId="0"/>
    <xf numFmtId="0" fontId="53" fillId="5" borderId="0"/>
    <xf numFmtId="0" fontId="53" fillId="5" borderId="0"/>
    <xf numFmtId="0" fontId="53" fillId="5" borderId="0"/>
    <xf numFmtId="0" fontId="53" fillId="5" borderId="0"/>
    <xf numFmtId="0" fontId="53" fillId="5" borderId="0"/>
    <xf numFmtId="0" fontId="53" fillId="5" borderId="0"/>
    <xf numFmtId="0" fontId="53" fillId="5" borderId="0"/>
    <xf numFmtId="0" fontId="53" fillId="5" borderId="0"/>
    <xf numFmtId="0" fontId="53" fillId="5" borderId="0"/>
    <xf numFmtId="0" fontId="53" fillId="5" borderId="0"/>
    <xf numFmtId="0" fontId="53" fillId="5" borderId="0"/>
    <xf numFmtId="0" fontId="53" fillId="5" borderId="0"/>
    <xf numFmtId="0" fontId="53" fillId="5" borderId="0"/>
    <xf numFmtId="0" fontId="53" fillId="5" borderId="0"/>
    <xf numFmtId="0" fontId="53" fillId="5" borderId="0"/>
    <xf numFmtId="0" fontId="53" fillId="5" borderId="0"/>
    <xf numFmtId="0" fontId="80" fillId="5" borderId="0"/>
    <xf numFmtId="0" fontId="80" fillId="6" borderId="0"/>
    <xf numFmtId="0" fontId="18" fillId="0" borderId="0"/>
    <xf numFmtId="0" fontId="81" fillId="0" borderId="0">
      <alignment wrapText="1"/>
    </xf>
    <xf numFmtId="0" fontId="81" fillId="0" borderId="0">
      <alignment wrapText="1"/>
    </xf>
    <xf numFmtId="0" fontId="53" fillId="0" borderId="0">
      <alignment wrapText="1"/>
    </xf>
    <xf numFmtId="0" fontId="53" fillId="0" borderId="0">
      <alignment wrapText="1"/>
    </xf>
    <xf numFmtId="0" fontId="53" fillId="0" borderId="0">
      <alignment wrapText="1"/>
    </xf>
    <xf numFmtId="0" fontId="53" fillId="0" borderId="0">
      <alignment wrapText="1"/>
    </xf>
    <xf numFmtId="0" fontId="53" fillId="0" borderId="0">
      <alignment wrapText="1"/>
    </xf>
    <xf numFmtId="0" fontId="53" fillId="0" borderId="0">
      <alignment wrapText="1"/>
    </xf>
    <xf numFmtId="0" fontId="53" fillId="0" borderId="0">
      <alignment wrapText="1"/>
    </xf>
    <xf numFmtId="0" fontId="53" fillId="0" borderId="0">
      <alignment wrapText="1"/>
    </xf>
    <xf numFmtId="0" fontId="53" fillId="0" borderId="0">
      <alignment wrapText="1"/>
    </xf>
    <xf numFmtId="0" fontId="53" fillId="0" borderId="0">
      <alignment wrapText="1"/>
    </xf>
    <xf numFmtId="0" fontId="53" fillId="0" borderId="0">
      <alignment wrapText="1"/>
    </xf>
    <xf numFmtId="0" fontId="53" fillId="0" borderId="0">
      <alignment wrapText="1"/>
    </xf>
    <xf numFmtId="0" fontId="35" fillId="0" borderId="0">
      <alignment wrapText="1"/>
    </xf>
    <xf numFmtId="0" fontId="35" fillId="0" borderId="0">
      <alignment wrapText="1"/>
    </xf>
    <xf numFmtId="0" fontId="53" fillId="0" borderId="0">
      <alignment wrapText="1"/>
    </xf>
    <xf numFmtId="0" fontId="53" fillId="0" borderId="0">
      <alignment wrapText="1"/>
    </xf>
    <xf numFmtId="0" fontId="53" fillId="0" borderId="0">
      <alignment wrapText="1"/>
    </xf>
    <xf numFmtId="0" fontId="53" fillId="0" borderId="0">
      <alignment wrapText="1"/>
    </xf>
    <xf numFmtId="0" fontId="53" fillId="0" borderId="0">
      <alignment wrapText="1"/>
    </xf>
    <xf numFmtId="0" fontId="53" fillId="0" borderId="0">
      <alignment wrapText="1"/>
    </xf>
    <xf numFmtId="0" fontId="53" fillId="0" borderId="0">
      <alignment wrapText="1"/>
    </xf>
    <xf numFmtId="0" fontId="53" fillId="0" borderId="0">
      <alignment wrapText="1"/>
    </xf>
    <xf numFmtId="0" fontId="53" fillId="0" borderId="0">
      <alignment wrapText="1"/>
    </xf>
    <xf numFmtId="0" fontId="53" fillId="0" borderId="0">
      <alignment wrapText="1"/>
    </xf>
    <xf numFmtId="0" fontId="53" fillId="0" borderId="0">
      <alignment wrapText="1"/>
    </xf>
    <xf numFmtId="0" fontId="53" fillId="0" borderId="0">
      <alignment wrapText="1"/>
    </xf>
    <xf numFmtId="0" fontId="53" fillId="0" borderId="0">
      <alignment wrapText="1"/>
    </xf>
    <xf numFmtId="0" fontId="53" fillId="0" borderId="0">
      <alignment wrapText="1"/>
    </xf>
    <xf numFmtId="0" fontId="53" fillId="0" borderId="0">
      <alignment wrapText="1"/>
    </xf>
    <xf numFmtId="0" fontId="53" fillId="0" borderId="0">
      <alignment wrapText="1"/>
    </xf>
    <xf numFmtId="0" fontId="53" fillId="0" borderId="0">
      <alignment wrapText="1"/>
    </xf>
    <xf numFmtId="0" fontId="53" fillId="0" borderId="0">
      <alignment wrapText="1"/>
    </xf>
    <xf numFmtId="0" fontId="81" fillId="0" borderId="0">
      <alignment wrapText="1"/>
    </xf>
    <xf numFmtId="0" fontId="22" fillId="19" borderId="0" applyNumberFormat="0" applyBorder="0" applyAlignment="0" applyProtection="0"/>
    <xf numFmtId="0" fontId="22" fillId="20" borderId="0" applyNumberFormat="0" applyBorder="0" applyAlignment="0" applyProtection="0"/>
    <xf numFmtId="0" fontId="26" fillId="19"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6" fillId="21"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6" fillId="23"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6" fillId="13"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6" fillId="19"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6" fillId="25" borderId="0" applyNumberFormat="0" applyBorder="0" applyAlignment="0" applyProtection="0"/>
    <xf numFmtId="170" fontId="82" fillId="0" borderId="23" applyNumberFormat="0" applyFont="0" applyBorder="0" applyAlignment="0">
      <alignment horizontal="center" vertical="center"/>
    </xf>
    <xf numFmtId="0" fontId="3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35"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83" fillId="27" borderId="0" applyNumberFormat="0" applyBorder="0" applyAlignment="0" applyProtection="0"/>
    <xf numFmtId="0" fontId="83" fillId="21" borderId="0" applyNumberFormat="0" applyBorder="0" applyAlignment="0" applyProtection="0"/>
    <xf numFmtId="0" fontId="83" fillId="23" borderId="0" applyNumberFormat="0" applyBorder="0" applyAlignment="0" applyProtection="0"/>
    <xf numFmtId="0" fontId="83" fillId="28" borderId="0" applyNumberFormat="0" applyBorder="0" applyAlignment="0" applyProtection="0"/>
    <xf numFmtId="0" fontId="83" fillId="29" borderId="0" applyNumberFormat="0" applyBorder="0" applyAlignment="0" applyProtection="0"/>
    <xf numFmtId="0" fontId="83" fillId="30" borderId="0" applyNumberFormat="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51" fillId="0" borderId="0" applyFont="0" applyFill="0" applyBorder="0" applyAlignment="0" applyProtection="0"/>
    <xf numFmtId="0" fontId="44" fillId="0" borderId="0" applyFill="0" applyBorder="0" applyAlignment="0" applyProtection="0"/>
    <xf numFmtId="0" fontId="44" fillId="0" borderId="0" applyFill="0" applyBorder="0" applyAlignment="0" applyProtection="0"/>
    <xf numFmtId="0" fontId="83" fillId="31" borderId="0" applyNumberFormat="0" applyBorder="0" applyAlignment="0" applyProtection="0"/>
    <xf numFmtId="0" fontId="83" fillId="32" borderId="0" applyNumberFormat="0" applyBorder="0" applyAlignment="0" applyProtection="0"/>
    <xf numFmtId="0" fontId="83" fillId="33" borderId="0" applyNumberFormat="0" applyBorder="0" applyAlignment="0" applyProtection="0"/>
    <xf numFmtId="0" fontId="83" fillId="28" borderId="0" applyNumberFormat="0" applyBorder="0" applyAlignment="0" applyProtection="0"/>
    <xf numFmtId="0" fontId="83" fillId="29" borderId="0" applyNumberFormat="0" applyBorder="0" applyAlignment="0" applyProtection="0"/>
    <xf numFmtId="0" fontId="83" fillId="34" borderId="0" applyNumberFormat="0" applyBorder="0" applyAlignment="0" applyProtection="0"/>
    <xf numFmtId="216" fontId="85" fillId="0" borderId="0" applyFont="0" applyFill="0" applyBorder="0" applyAlignment="0" applyProtection="0"/>
    <xf numFmtId="0" fontId="86" fillId="0" borderId="0" applyFont="0" applyFill="0" applyBorder="0" applyAlignment="0" applyProtection="0"/>
    <xf numFmtId="0" fontId="87" fillId="0" borderId="0" applyFont="0" applyFill="0" applyBorder="0" applyAlignment="0" applyProtection="0"/>
    <xf numFmtId="204" fontId="85" fillId="0" borderId="0" applyFont="0" applyFill="0" applyBorder="0" applyAlignment="0" applyProtection="0"/>
    <xf numFmtId="0" fontId="86" fillId="0" borderId="0" applyFont="0" applyFill="0" applyBorder="0" applyAlignment="0" applyProtection="0"/>
    <xf numFmtId="217" fontId="87" fillId="0" borderId="0" applyFont="0" applyFill="0" applyBorder="0" applyAlignment="0" applyProtection="0"/>
    <xf numFmtId="0" fontId="88" fillId="0" borderId="0">
      <alignment horizontal="center" wrapText="1"/>
      <protection locked="0"/>
    </xf>
    <xf numFmtId="0" fontId="88" fillId="0" borderId="0">
      <alignment horizontal="center" wrapText="1"/>
      <protection locked="0"/>
    </xf>
    <xf numFmtId="0" fontId="89" fillId="0" borderId="0" applyNumberFormat="0" applyBorder="0" applyAlignment="0">
      <alignment horizontal="center"/>
    </xf>
    <xf numFmtId="202" fontId="87" fillId="0" borderId="0" applyFont="0" applyFill="0" applyBorder="0" applyAlignment="0" applyProtection="0"/>
    <xf numFmtId="0" fontId="29" fillId="0" borderId="0" applyFill="0" applyBorder="0" applyAlignment="0" applyProtection="0"/>
    <xf numFmtId="218" fontId="44" fillId="0" borderId="0" applyFill="0" applyBorder="0" applyAlignment="0" applyProtection="0"/>
    <xf numFmtId="191" fontId="87" fillId="0" borderId="0" applyFont="0" applyFill="0" applyBorder="0" applyAlignment="0" applyProtection="0"/>
    <xf numFmtId="0" fontId="29" fillId="0" borderId="0" applyFill="0" applyBorder="0" applyAlignment="0" applyProtection="0"/>
    <xf numFmtId="219" fontId="44" fillId="0" borderId="0" applyFill="0" applyBorder="0" applyAlignment="0" applyProtection="0"/>
    <xf numFmtId="181" fontId="56" fillId="0" borderId="0" applyFont="0" applyFill="0" applyBorder="0" applyAlignment="0" applyProtection="0"/>
    <xf numFmtId="187" fontId="56" fillId="0" borderId="0" applyFont="0" applyFill="0" applyBorder="0" applyAlignment="0" applyProtection="0"/>
    <xf numFmtId="0" fontId="18" fillId="0" borderId="0"/>
    <xf numFmtId="0" fontId="18" fillId="0" borderId="0"/>
    <xf numFmtId="0" fontId="18" fillId="0" borderId="0"/>
    <xf numFmtId="0" fontId="90" fillId="0" borderId="0"/>
    <xf numFmtId="0" fontId="18" fillId="0" borderId="0"/>
    <xf numFmtId="0" fontId="22" fillId="0" borderId="0"/>
    <xf numFmtId="0" fontId="22" fillId="0" borderId="0"/>
    <xf numFmtId="0" fontId="91" fillId="9" borderId="0" applyNumberFormat="0" applyBorder="0" applyAlignment="0" applyProtection="0"/>
    <xf numFmtId="0" fontId="22" fillId="0" borderId="0"/>
    <xf numFmtId="0" fontId="15" fillId="0" borderId="0"/>
    <xf numFmtId="0" fontId="84" fillId="0" borderId="0"/>
    <xf numFmtId="0" fontId="92" fillId="0" borderId="0" applyNumberFormat="0" applyFill="0" applyBorder="0" applyAlignment="0" applyProtection="0"/>
    <xf numFmtId="0" fontId="86" fillId="0" borderId="0"/>
    <xf numFmtId="0" fontId="62" fillId="0" borderId="0"/>
    <xf numFmtId="0" fontId="62" fillId="0" borderId="0"/>
    <xf numFmtId="0" fontId="62" fillId="0" borderId="0"/>
    <xf numFmtId="0" fontId="93" fillId="0" borderId="0"/>
    <xf numFmtId="0" fontId="86" fillId="0" borderId="0"/>
    <xf numFmtId="0" fontId="94" fillId="0" borderId="0"/>
    <xf numFmtId="0" fontId="95" fillId="0" borderId="0"/>
    <xf numFmtId="0" fontId="94" fillId="0" borderId="0"/>
    <xf numFmtId="0" fontId="96" fillId="0" borderId="0"/>
    <xf numFmtId="0" fontId="97" fillId="0" borderId="0"/>
    <xf numFmtId="220" fontId="35" fillId="0" borderId="0" applyFill="0" applyBorder="0" applyAlignment="0"/>
    <xf numFmtId="221" fontId="35" fillId="0" borderId="0" applyFill="0" applyBorder="0" applyAlignment="0"/>
    <xf numFmtId="222"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224" fontId="18" fillId="0" borderId="0" applyFill="0" applyBorder="0" applyAlignment="0"/>
    <xf numFmtId="225" fontId="18" fillId="0" borderId="0" applyFill="0" applyBorder="0" applyAlignment="0"/>
    <xf numFmtId="225" fontId="18" fillId="0" borderId="0" applyFill="0" applyBorder="0" applyAlignment="0"/>
    <xf numFmtId="225" fontId="18" fillId="0" borderId="0" applyFill="0" applyBorder="0" applyAlignment="0"/>
    <xf numFmtId="225" fontId="18" fillId="0" borderId="0" applyFill="0" applyBorder="0" applyAlignment="0"/>
    <xf numFmtId="225" fontId="18" fillId="0" borderId="0" applyFill="0" applyBorder="0" applyAlignment="0"/>
    <xf numFmtId="225" fontId="18" fillId="0" borderId="0" applyFill="0" applyBorder="0" applyAlignment="0"/>
    <xf numFmtId="225" fontId="18" fillId="0" borderId="0" applyFill="0" applyBorder="0" applyAlignment="0"/>
    <xf numFmtId="225" fontId="18" fillId="0" borderId="0" applyFill="0" applyBorder="0" applyAlignment="0"/>
    <xf numFmtId="225" fontId="18" fillId="0" borderId="0" applyFill="0" applyBorder="0" applyAlignment="0"/>
    <xf numFmtId="225" fontId="18" fillId="0" borderId="0" applyFill="0" applyBorder="0" applyAlignment="0"/>
    <xf numFmtId="225" fontId="18" fillId="0" borderId="0" applyFill="0" applyBorder="0" applyAlignment="0"/>
    <xf numFmtId="225" fontId="18" fillId="0" borderId="0" applyFill="0" applyBorder="0" applyAlignment="0"/>
    <xf numFmtId="225" fontId="18" fillId="0" borderId="0" applyFill="0" applyBorder="0" applyAlignment="0"/>
    <xf numFmtId="225" fontId="18" fillId="0" borderId="0" applyFill="0" applyBorder="0" applyAlignment="0"/>
    <xf numFmtId="225" fontId="18" fillId="0" borderId="0" applyFill="0" applyBorder="0" applyAlignment="0"/>
    <xf numFmtId="226" fontId="18" fillId="0" borderId="0" applyFill="0" applyBorder="0" applyAlignment="0"/>
    <xf numFmtId="227" fontId="18" fillId="0" borderId="0" applyFill="0" applyBorder="0" applyAlignment="0"/>
    <xf numFmtId="227" fontId="18" fillId="0" borderId="0" applyFill="0" applyBorder="0" applyAlignment="0"/>
    <xf numFmtId="227" fontId="18" fillId="0" borderId="0" applyFill="0" applyBorder="0" applyAlignment="0"/>
    <xf numFmtId="227" fontId="18" fillId="0" borderId="0" applyFill="0" applyBorder="0" applyAlignment="0"/>
    <xf numFmtId="227" fontId="18" fillId="0" borderId="0" applyFill="0" applyBorder="0" applyAlignment="0"/>
    <xf numFmtId="227" fontId="18" fillId="0" borderId="0" applyFill="0" applyBorder="0" applyAlignment="0"/>
    <xf numFmtId="227" fontId="18" fillId="0" borderId="0" applyFill="0" applyBorder="0" applyAlignment="0"/>
    <xf numFmtId="227" fontId="18" fillId="0" borderId="0" applyFill="0" applyBorder="0" applyAlignment="0"/>
    <xf numFmtId="227" fontId="18" fillId="0" borderId="0" applyFill="0" applyBorder="0" applyAlignment="0"/>
    <xf numFmtId="227" fontId="18" fillId="0" borderId="0" applyFill="0" applyBorder="0" applyAlignment="0"/>
    <xf numFmtId="227" fontId="18" fillId="0" borderId="0" applyFill="0" applyBorder="0" applyAlignment="0"/>
    <xf numFmtId="227" fontId="18" fillId="0" borderId="0" applyFill="0" applyBorder="0" applyAlignment="0"/>
    <xf numFmtId="227" fontId="18" fillId="0" borderId="0" applyFill="0" applyBorder="0" applyAlignment="0"/>
    <xf numFmtId="227" fontId="18" fillId="0" borderId="0" applyFill="0" applyBorder="0" applyAlignment="0"/>
    <xf numFmtId="227" fontId="18" fillId="0" borderId="0" applyFill="0" applyBorder="0" applyAlignment="0"/>
    <xf numFmtId="228" fontId="18" fillId="0" borderId="0" applyFill="0" applyBorder="0" applyAlignment="0"/>
    <xf numFmtId="229" fontId="18" fillId="0" borderId="0" applyFill="0" applyBorder="0" applyAlignment="0"/>
    <xf numFmtId="229" fontId="18" fillId="0" borderId="0" applyFill="0" applyBorder="0" applyAlignment="0"/>
    <xf numFmtId="229" fontId="18" fillId="0" borderId="0" applyFill="0" applyBorder="0" applyAlignment="0"/>
    <xf numFmtId="229" fontId="18" fillId="0" borderId="0" applyFill="0" applyBorder="0" applyAlignment="0"/>
    <xf numFmtId="229" fontId="18" fillId="0" borderId="0" applyFill="0" applyBorder="0" applyAlignment="0"/>
    <xf numFmtId="229" fontId="18" fillId="0" borderId="0" applyFill="0" applyBorder="0" applyAlignment="0"/>
    <xf numFmtId="229" fontId="18" fillId="0" borderId="0" applyFill="0" applyBorder="0" applyAlignment="0"/>
    <xf numFmtId="229" fontId="18" fillId="0" borderId="0" applyFill="0" applyBorder="0" applyAlignment="0"/>
    <xf numFmtId="229" fontId="18" fillId="0" borderId="0" applyFill="0" applyBorder="0" applyAlignment="0"/>
    <xf numFmtId="229" fontId="18" fillId="0" borderId="0" applyFill="0" applyBorder="0" applyAlignment="0"/>
    <xf numFmtId="229" fontId="18" fillId="0" borderId="0" applyFill="0" applyBorder="0" applyAlignment="0"/>
    <xf numFmtId="229" fontId="18" fillId="0" borderId="0" applyFill="0" applyBorder="0" applyAlignment="0"/>
    <xf numFmtId="229" fontId="18" fillId="0" borderId="0" applyFill="0" applyBorder="0" applyAlignment="0"/>
    <xf numFmtId="229" fontId="18" fillId="0" borderId="0" applyFill="0" applyBorder="0" applyAlignment="0"/>
    <xf numFmtId="229" fontId="18" fillId="0" borderId="0" applyFill="0" applyBorder="0" applyAlignment="0"/>
    <xf numFmtId="230" fontId="18" fillId="0" borderId="0" applyFill="0" applyBorder="0" applyAlignment="0"/>
    <xf numFmtId="231" fontId="18" fillId="0" borderId="0" applyFill="0" applyBorder="0" applyAlignment="0"/>
    <xf numFmtId="231" fontId="18" fillId="0" borderId="0" applyFill="0" applyBorder="0" applyAlignment="0"/>
    <xf numFmtId="231" fontId="18" fillId="0" borderId="0" applyFill="0" applyBorder="0" applyAlignment="0"/>
    <xf numFmtId="231" fontId="18" fillId="0" borderId="0" applyFill="0" applyBorder="0" applyAlignment="0"/>
    <xf numFmtId="231" fontId="18" fillId="0" borderId="0" applyFill="0" applyBorder="0" applyAlignment="0"/>
    <xf numFmtId="231" fontId="18" fillId="0" borderId="0" applyFill="0" applyBorder="0" applyAlignment="0"/>
    <xf numFmtId="231" fontId="18" fillId="0" borderId="0" applyFill="0" applyBorder="0" applyAlignment="0"/>
    <xf numFmtId="231" fontId="18" fillId="0" borderId="0" applyFill="0" applyBorder="0" applyAlignment="0"/>
    <xf numFmtId="231" fontId="18" fillId="0" borderId="0" applyFill="0" applyBorder="0" applyAlignment="0"/>
    <xf numFmtId="231" fontId="18" fillId="0" borderId="0" applyFill="0" applyBorder="0" applyAlignment="0"/>
    <xf numFmtId="231" fontId="18" fillId="0" borderId="0" applyFill="0" applyBorder="0" applyAlignment="0"/>
    <xf numFmtId="231" fontId="18" fillId="0" borderId="0" applyFill="0" applyBorder="0" applyAlignment="0"/>
    <xf numFmtId="231" fontId="18" fillId="0" borderId="0" applyFill="0" applyBorder="0" applyAlignment="0"/>
    <xf numFmtId="231" fontId="18" fillId="0" borderId="0" applyFill="0" applyBorder="0" applyAlignment="0"/>
    <xf numFmtId="231" fontId="18" fillId="0" borderId="0" applyFill="0" applyBorder="0" applyAlignment="0"/>
    <xf numFmtId="232" fontId="18" fillId="0" borderId="0" applyFill="0" applyBorder="0" applyAlignment="0"/>
    <xf numFmtId="233" fontId="18" fillId="0" borderId="0" applyFill="0" applyBorder="0" applyAlignment="0"/>
    <xf numFmtId="233" fontId="18" fillId="0" borderId="0" applyFill="0" applyBorder="0" applyAlignment="0"/>
    <xf numFmtId="233" fontId="18" fillId="0" borderId="0" applyFill="0" applyBorder="0" applyAlignment="0"/>
    <xf numFmtId="233" fontId="18" fillId="0" borderId="0" applyFill="0" applyBorder="0" applyAlignment="0"/>
    <xf numFmtId="233" fontId="18" fillId="0" borderId="0" applyFill="0" applyBorder="0" applyAlignment="0"/>
    <xf numFmtId="233" fontId="18" fillId="0" borderId="0" applyFill="0" applyBorder="0" applyAlignment="0"/>
    <xf numFmtId="233" fontId="18" fillId="0" borderId="0" applyFill="0" applyBorder="0" applyAlignment="0"/>
    <xf numFmtId="233" fontId="18" fillId="0" borderId="0" applyFill="0" applyBorder="0" applyAlignment="0"/>
    <xf numFmtId="233" fontId="18" fillId="0" borderId="0" applyFill="0" applyBorder="0" applyAlignment="0"/>
    <xf numFmtId="233" fontId="18" fillId="0" borderId="0" applyFill="0" applyBorder="0" applyAlignment="0"/>
    <xf numFmtId="233" fontId="18" fillId="0" borderId="0" applyFill="0" applyBorder="0" applyAlignment="0"/>
    <xf numFmtId="233" fontId="18" fillId="0" borderId="0" applyFill="0" applyBorder="0" applyAlignment="0"/>
    <xf numFmtId="233" fontId="18" fillId="0" borderId="0" applyFill="0" applyBorder="0" applyAlignment="0"/>
    <xf numFmtId="233" fontId="18" fillId="0" borderId="0" applyFill="0" applyBorder="0" applyAlignment="0"/>
    <xf numFmtId="233" fontId="18" fillId="0" borderId="0" applyFill="0" applyBorder="0" applyAlignment="0"/>
    <xf numFmtId="222"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0" fontId="98" fillId="35" borderId="24" applyNumberFormat="0" applyAlignment="0" applyProtection="0"/>
    <xf numFmtId="0" fontId="99" fillId="0" borderId="0"/>
    <xf numFmtId="0" fontId="100" fillId="0" borderId="0"/>
    <xf numFmtId="234" fontId="101" fillId="0" borderId="17" applyBorder="0"/>
    <xf numFmtId="234" fontId="102" fillId="0" borderId="21">
      <protection locked="0"/>
    </xf>
    <xf numFmtId="0" fontId="103" fillId="0" borderId="0" applyFill="0" applyBorder="0" applyProtection="0">
      <alignment horizontal="center"/>
      <protection locked="0"/>
    </xf>
    <xf numFmtId="235" fontId="55" fillId="0" borderId="0" applyFont="0" applyFill="0" applyBorder="0" applyAlignment="0" applyProtection="0"/>
    <xf numFmtId="236" fontId="104" fillId="0" borderId="21"/>
    <xf numFmtId="0" fontId="105" fillId="36" borderId="25" applyNumberFormat="0" applyAlignment="0" applyProtection="0"/>
    <xf numFmtId="170" fontId="69" fillId="0" borderId="0" applyFont="0" applyFill="0" applyBorder="0" applyAlignment="0" applyProtection="0"/>
    <xf numFmtId="1" fontId="106" fillId="0" borderId="0" applyBorder="0"/>
    <xf numFmtId="0" fontId="107" fillId="0" borderId="10">
      <alignment horizontal="center"/>
    </xf>
    <xf numFmtId="237" fontId="108" fillId="0" borderId="0"/>
    <xf numFmtId="237" fontId="108" fillId="0" borderId="0"/>
    <xf numFmtId="237" fontId="108" fillId="0" borderId="0"/>
    <xf numFmtId="237" fontId="108" fillId="0" borderId="0"/>
    <xf numFmtId="237" fontId="108" fillId="0" borderId="0"/>
    <xf numFmtId="237" fontId="108" fillId="0" borderId="0"/>
    <xf numFmtId="237" fontId="108" fillId="0" borderId="0"/>
    <xf numFmtId="237" fontId="108" fillId="0" borderId="0"/>
    <xf numFmtId="238" fontId="18" fillId="0" borderId="0" applyFont="0" applyFill="0" applyBorder="0" applyAlignment="0" applyProtection="0"/>
    <xf numFmtId="238" fontId="18" fillId="0" borderId="0" applyFont="0" applyFill="0" applyBorder="0" applyAlignment="0" applyProtection="0"/>
    <xf numFmtId="238" fontId="18" fillId="0" borderId="0" applyFont="0" applyFill="0" applyBorder="0" applyAlignment="0" applyProtection="0"/>
    <xf numFmtId="238" fontId="18" fillId="0" borderId="0" applyFont="0" applyFill="0" applyBorder="0" applyAlignment="0" applyProtection="0"/>
    <xf numFmtId="238" fontId="18" fillId="0" borderId="0" applyFont="0" applyFill="0" applyBorder="0" applyAlignment="0" applyProtection="0"/>
    <xf numFmtId="238" fontId="18" fillId="0" borderId="0" applyFont="0" applyFill="0" applyBorder="0" applyAlignment="0" applyProtection="0"/>
    <xf numFmtId="238" fontId="18" fillId="0" borderId="0" applyFont="0" applyFill="0" applyBorder="0" applyAlignment="0" applyProtection="0"/>
    <xf numFmtId="238" fontId="18" fillId="0" borderId="0" applyFont="0" applyFill="0" applyBorder="0" applyAlignment="0" applyProtection="0"/>
    <xf numFmtId="238" fontId="18" fillId="0" borderId="0" applyFont="0" applyFill="0" applyBorder="0" applyAlignment="0" applyProtection="0"/>
    <xf numFmtId="238" fontId="18" fillId="0" borderId="0" applyFont="0" applyFill="0" applyBorder="0" applyAlignment="0" applyProtection="0"/>
    <xf numFmtId="238" fontId="18" fillId="0" borderId="0" applyFont="0" applyFill="0" applyBorder="0" applyAlignment="0" applyProtection="0"/>
    <xf numFmtId="238" fontId="18" fillId="0" borderId="0" applyFont="0" applyFill="0" applyBorder="0" applyAlignment="0" applyProtection="0"/>
    <xf numFmtId="238" fontId="18" fillId="0" borderId="0" applyFont="0" applyFill="0" applyBorder="0" applyAlignment="0" applyProtection="0"/>
    <xf numFmtId="238" fontId="18" fillId="0" borderId="0" applyFont="0" applyFill="0" applyBorder="0" applyAlignment="0" applyProtection="0"/>
    <xf numFmtId="238" fontId="18" fillId="0" borderId="0" applyFont="0" applyFill="0" applyBorder="0" applyAlignment="0" applyProtection="0"/>
    <xf numFmtId="41" fontId="18" fillId="0" borderId="0" applyFont="0" applyFill="0" applyBorder="0" applyAlignment="0" applyProtection="0"/>
    <xf numFmtId="41" fontId="109" fillId="0" borderId="0" applyFont="0" applyFill="0" applyBorder="0" applyAlignment="0" applyProtection="0"/>
    <xf numFmtId="239" fontId="29" fillId="0" borderId="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20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240" fontId="39" fillId="0" borderId="0" applyProtection="0"/>
    <xf numFmtId="240" fontId="39" fillId="0" borderId="0" applyProtection="0"/>
    <xf numFmtId="20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239" fontId="29" fillId="0" borderId="0" applyFill="0" applyBorder="0" applyAlignment="0" applyProtection="0"/>
    <xf numFmtId="189" fontId="39" fillId="0" borderId="0" applyFont="0" applyFill="0" applyBorder="0" applyAlignment="0" applyProtection="0"/>
    <xf numFmtId="41" fontId="22" fillId="0" borderId="0" applyFont="0" applyFill="0" applyBorder="0" applyAlignment="0" applyProtection="0"/>
    <xf numFmtId="239" fontId="29" fillId="0" borderId="0" applyFill="0" applyBorder="0" applyAlignment="0" applyProtection="0"/>
    <xf numFmtId="41" fontId="18" fillId="0" borderId="0" applyFont="0" applyFill="0" applyBorder="0" applyAlignment="0" applyProtection="0"/>
    <xf numFmtId="239" fontId="42" fillId="0" borderId="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230" fontId="29" fillId="0" borderId="0" applyFill="0" applyBorder="0" applyAlignment="0" applyProtection="0"/>
    <xf numFmtId="231" fontId="18" fillId="0" borderId="0" applyFont="0" applyFill="0" applyBorder="0" applyAlignment="0" applyProtection="0"/>
    <xf numFmtId="231" fontId="18" fillId="0" borderId="0" applyFont="0" applyFill="0" applyBorder="0" applyAlignment="0" applyProtection="0"/>
    <xf numFmtId="231" fontId="18" fillId="0" borderId="0" applyFont="0" applyFill="0" applyBorder="0" applyAlignment="0" applyProtection="0"/>
    <xf numFmtId="231" fontId="18" fillId="0" borderId="0" applyFont="0" applyFill="0" applyBorder="0" applyAlignment="0" applyProtection="0"/>
    <xf numFmtId="231" fontId="18" fillId="0" borderId="0" applyFont="0" applyFill="0" applyBorder="0" applyAlignment="0" applyProtection="0"/>
    <xf numFmtId="231" fontId="18" fillId="0" borderId="0" applyFont="0" applyFill="0" applyBorder="0" applyAlignment="0" applyProtection="0"/>
    <xf numFmtId="231" fontId="18" fillId="0" borderId="0" applyFont="0" applyFill="0" applyBorder="0" applyAlignment="0" applyProtection="0"/>
    <xf numFmtId="231" fontId="18" fillId="0" borderId="0" applyFont="0" applyFill="0" applyBorder="0" applyAlignment="0" applyProtection="0"/>
    <xf numFmtId="231" fontId="18" fillId="0" borderId="0" applyFont="0" applyFill="0" applyBorder="0" applyAlignment="0" applyProtection="0"/>
    <xf numFmtId="231" fontId="18" fillId="0" borderId="0" applyFont="0" applyFill="0" applyBorder="0" applyAlignment="0" applyProtection="0"/>
    <xf numFmtId="231" fontId="18" fillId="0" borderId="0" applyFont="0" applyFill="0" applyBorder="0" applyAlignment="0" applyProtection="0"/>
    <xf numFmtId="231" fontId="18" fillId="0" borderId="0" applyFont="0" applyFill="0" applyBorder="0" applyAlignment="0" applyProtection="0"/>
    <xf numFmtId="231" fontId="18" fillId="0" borderId="0" applyFont="0" applyFill="0" applyBorder="0" applyAlignment="0" applyProtection="0"/>
    <xf numFmtId="231" fontId="18" fillId="0" borderId="0" applyFont="0" applyFill="0" applyBorder="0" applyAlignment="0" applyProtection="0"/>
    <xf numFmtId="231" fontId="18" fillId="0" borderId="0" applyFont="0" applyFill="0" applyBorder="0" applyAlignment="0" applyProtection="0"/>
    <xf numFmtId="241" fontId="110" fillId="0" borderId="0" applyFont="0" applyFill="0" applyBorder="0" applyAlignment="0" applyProtection="0"/>
    <xf numFmtId="242" fontId="39" fillId="0" borderId="0" applyFont="0" applyFill="0" applyBorder="0" applyAlignment="0" applyProtection="0"/>
    <xf numFmtId="243" fontId="111" fillId="0" borderId="0" applyFont="0" applyFill="0" applyBorder="0" applyAlignment="0" applyProtection="0"/>
    <xf numFmtId="244" fontId="39" fillId="0" borderId="0" applyFont="0" applyFill="0" applyBorder="0" applyAlignment="0" applyProtection="0"/>
    <xf numFmtId="245" fontId="111" fillId="0" borderId="0" applyFont="0" applyFill="0" applyBorder="0" applyAlignment="0" applyProtection="0"/>
    <xf numFmtId="246" fontId="39" fillId="0" borderId="0" applyFont="0" applyFill="0" applyBorder="0" applyAlignment="0" applyProtection="0"/>
    <xf numFmtId="43" fontId="25" fillId="0" borderId="0" applyFont="0" applyFill="0" applyBorder="0" applyAlignment="0" applyProtection="0"/>
    <xf numFmtId="43" fontId="22" fillId="0" borderId="0" applyFont="0" applyFill="0" applyBorder="0" applyAlignment="0" applyProtection="0"/>
    <xf numFmtId="8"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247" fontId="42" fillId="0" borderId="0" applyFill="0" applyBorder="0" applyAlignment="0" applyProtection="0"/>
    <xf numFmtId="43" fontId="22" fillId="0" borderId="0" applyFont="0" applyFill="0" applyBorder="0" applyAlignment="0" applyProtection="0"/>
    <xf numFmtId="6" fontId="22" fillId="0" borderId="0" applyFont="0" applyFill="0" applyBorder="0" applyAlignment="0" applyProtection="0"/>
    <xf numFmtId="191" fontId="22" fillId="0" borderId="0" applyFont="0" applyFill="0" applyBorder="0" applyAlignment="0" applyProtection="0"/>
    <xf numFmtId="191" fontId="2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22" fillId="0" borderId="0" applyFont="0" applyFill="0" applyBorder="0" applyAlignment="0" applyProtection="0"/>
    <xf numFmtId="247" fontId="42" fillId="0" borderId="0" applyFill="0" applyBorder="0" applyAlignment="0" applyProtection="0"/>
    <xf numFmtId="43" fontId="113" fillId="0" borderId="0" applyFont="0" applyFill="0" applyBorder="0" applyAlignment="0" applyProtection="0"/>
    <xf numFmtId="43" fontId="22" fillId="0" borderId="0" applyFont="0" applyFill="0" applyBorder="0" applyAlignment="0" applyProtection="0"/>
    <xf numFmtId="176" fontId="22" fillId="0" borderId="0" applyFont="0" applyFill="0" applyBorder="0" applyAlignment="0" applyProtection="0"/>
    <xf numFmtId="43" fontId="22" fillId="0" borderId="0" applyFont="0" applyFill="0" applyBorder="0" applyAlignment="0" applyProtection="0"/>
    <xf numFmtId="43" fontId="34" fillId="0" borderId="0" applyFont="0" applyFill="0" applyBorder="0" applyAlignment="0" applyProtection="0"/>
    <xf numFmtId="247" fontId="42" fillId="0" borderId="0" applyFill="0" applyBorder="0" applyAlignment="0" applyProtection="0"/>
    <xf numFmtId="43" fontId="22" fillId="0" borderId="0" applyFont="0" applyFill="0" applyBorder="0" applyAlignment="0" applyProtection="0"/>
    <xf numFmtId="6" fontId="114" fillId="0" borderId="0" applyFont="0" applyFill="0" applyBorder="0" applyAlignment="0" applyProtection="0"/>
    <xf numFmtId="247" fontId="42" fillId="0" borderId="0" applyFill="0" applyBorder="0" applyAlignment="0" applyProtection="0"/>
    <xf numFmtId="167" fontId="22" fillId="0" borderId="0" applyFont="0" applyFill="0" applyBorder="0" applyAlignment="0" applyProtection="0"/>
    <xf numFmtId="43" fontId="22" fillId="0" borderId="0" applyFont="0" applyFill="0" applyBorder="0" applyAlignment="0" applyProtection="0"/>
    <xf numFmtId="248" fontId="22" fillId="0" borderId="0" applyFont="0" applyFill="0" applyBorder="0" applyAlignment="0" applyProtection="0"/>
    <xf numFmtId="188" fontId="22" fillId="0" borderId="0" applyFont="0" applyFill="0" applyBorder="0" applyAlignment="0" applyProtection="0"/>
    <xf numFmtId="249" fontId="22" fillId="0" borderId="0" applyFont="0" applyFill="0" applyBorder="0" applyAlignment="0" applyProtection="0"/>
    <xf numFmtId="43" fontId="22" fillId="0" borderId="0" applyFont="0" applyFill="0" applyBorder="0" applyAlignment="0" applyProtection="0"/>
    <xf numFmtId="250" fontId="22" fillId="0" borderId="0" applyFont="0" applyFill="0" applyBorder="0" applyAlignment="0" applyProtection="0"/>
    <xf numFmtId="176" fontId="22" fillId="0" borderId="0" applyFont="0" applyFill="0" applyBorder="0" applyAlignment="0" applyProtection="0"/>
    <xf numFmtId="248"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250" fontId="22" fillId="0" borderId="0" applyFont="0" applyFill="0" applyBorder="0" applyAlignment="0" applyProtection="0"/>
    <xf numFmtId="164" fontId="22" fillId="0" borderId="0" applyFont="0" applyFill="0" applyBorder="0" applyAlignment="0" applyProtection="0"/>
    <xf numFmtId="176" fontId="22" fillId="0" borderId="0" applyFont="0" applyFill="0" applyBorder="0" applyAlignment="0" applyProtection="0"/>
    <xf numFmtId="251" fontId="22" fillId="0" borderId="0" applyFont="0" applyFill="0" applyBorder="0" applyAlignment="0" applyProtection="0"/>
    <xf numFmtId="251" fontId="22" fillId="0" borderId="0" applyFont="0" applyFill="0" applyBorder="0" applyAlignment="0" applyProtection="0"/>
    <xf numFmtId="43" fontId="115" fillId="0" borderId="0" applyFont="0" applyFill="0" applyBorder="0" applyAlignment="0" applyProtection="0"/>
    <xf numFmtId="43" fontId="25" fillId="0" borderId="0" applyFont="0" applyFill="0" applyBorder="0" applyAlignment="0" applyProtection="0"/>
    <xf numFmtId="251" fontId="22" fillId="0" borderId="0" applyFont="0" applyFill="0" applyBorder="0" applyAlignment="0" applyProtection="0"/>
    <xf numFmtId="43" fontId="115" fillId="0" borderId="0" applyFont="0" applyFill="0" applyBorder="0" applyAlignment="0" applyProtection="0"/>
    <xf numFmtId="43" fontId="116"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247" fontId="42" fillId="0" borderId="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252" fontId="22" fillId="0" borderId="0" applyFont="0" applyFill="0" applyBorder="0" applyAlignment="0" applyProtection="0"/>
    <xf numFmtId="252" fontId="22" fillId="0" borderId="0" applyFont="0" applyFill="0" applyBorder="0" applyAlignment="0" applyProtection="0"/>
    <xf numFmtId="252"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26" fillId="0" borderId="0" applyFont="0" applyFill="0" applyBorder="0" applyAlignment="0" applyProtection="0"/>
    <xf numFmtId="43" fontId="18" fillId="0" borderId="0" applyFont="0" applyFill="0" applyBorder="0" applyAlignment="0" applyProtection="0"/>
    <xf numFmtId="43" fontId="113" fillId="0" borderId="0" applyFont="0" applyFill="0" applyBorder="0" applyAlignment="0" applyProtection="0"/>
    <xf numFmtId="43" fontId="117" fillId="0" borderId="0" applyFont="0" applyFill="0" applyBorder="0" applyAlignment="0" applyProtection="0"/>
    <xf numFmtId="192" fontId="18"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92" fontId="18" fillId="0" borderId="0" applyFont="0" applyFill="0" applyBorder="0" applyAlignment="0" applyProtection="0"/>
    <xf numFmtId="192" fontId="18" fillId="0" borderId="0" applyFont="0" applyFill="0" applyBorder="0" applyAlignment="0" applyProtection="0"/>
    <xf numFmtId="192" fontId="18" fillId="0" borderId="0" applyFont="0" applyFill="0" applyBorder="0" applyAlignment="0" applyProtection="0"/>
    <xf numFmtId="192" fontId="18" fillId="0" borderId="0" applyFont="0" applyFill="0" applyBorder="0" applyAlignment="0" applyProtection="0"/>
    <xf numFmtId="192" fontId="18" fillId="0" borderId="0" applyFont="0" applyFill="0" applyBorder="0" applyAlignment="0" applyProtection="0"/>
    <xf numFmtId="192" fontId="18" fillId="0" borderId="0" applyFont="0" applyFill="0" applyBorder="0" applyAlignment="0" applyProtection="0"/>
    <xf numFmtId="192" fontId="18" fillId="0" borderId="0" applyFont="0" applyFill="0" applyBorder="0" applyAlignment="0" applyProtection="0"/>
    <xf numFmtId="192" fontId="18" fillId="0" borderId="0" applyFont="0" applyFill="0" applyBorder="0" applyAlignment="0" applyProtection="0"/>
    <xf numFmtId="192" fontId="18" fillId="0" borderId="0" applyFont="0" applyFill="0" applyBorder="0" applyAlignment="0" applyProtection="0"/>
    <xf numFmtId="192" fontId="18" fillId="0" borderId="0" applyFont="0" applyFill="0" applyBorder="0" applyAlignment="0" applyProtection="0"/>
    <xf numFmtId="247" fontId="42" fillId="0" borderId="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192" fontId="18"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8"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192" fontId="18" fillId="0" borderId="0" applyFont="0" applyFill="0" applyBorder="0" applyAlignment="0" applyProtection="0"/>
    <xf numFmtId="192" fontId="18" fillId="0" borderId="0" applyFont="0" applyFill="0" applyBorder="0" applyAlignment="0" applyProtection="0"/>
    <xf numFmtId="192" fontId="18" fillId="0" borderId="0" applyFont="0" applyFill="0" applyBorder="0" applyAlignment="0" applyProtection="0"/>
    <xf numFmtId="192" fontId="18" fillId="0" borderId="0" applyFont="0" applyFill="0" applyBorder="0" applyAlignment="0" applyProtection="0"/>
    <xf numFmtId="43" fontId="118" fillId="0" borderId="0" applyFont="0" applyFill="0" applyBorder="0" applyAlignment="0" applyProtection="0"/>
    <xf numFmtId="43" fontId="22"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192" fontId="18" fillId="0" borderId="0" applyFont="0" applyFill="0" applyBorder="0" applyAlignment="0" applyProtection="0"/>
    <xf numFmtId="41" fontId="18" fillId="0" borderId="0" applyFont="0" applyFill="0" applyBorder="0" applyAlignment="0" applyProtection="0"/>
    <xf numFmtId="192" fontId="18" fillId="0" borderId="0" applyFont="0" applyFill="0" applyBorder="0" applyAlignment="0" applyProtection="0"/>
    <xf numFmtId="192" fontId="18" fillId="0" borderId="0" applyFont="0" applyFill="0" applyBorder="0" applyAlignment="0" applyProtection="0"/>
    <xf numFmtId="192" fontId="18" fillId="0" borderId="0" applyFont="0" applyFill="0" applyBorder="0" applyAlignment="0" applyProtection="0"/>
    <xf numFmtId="192" fontId="18" fillId="0" borderId="0" applyFont="0" applyFill="0" applyBorder="0" applyAlignment="0" applyProtection="0"/>
    <xf numFmtId="192" fontId="18" fillId="0" borderId="0" applyFont="0" applyFill="0" applyBorder="0" applyAlignment="0" applyProtection="0"/>
    <xf numFmtId="43" fontId="6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189" fontId="22" fillId="0" borderId="0" applyFont="0" applyFill="0" applyBorder="0" applyAlignment="0" applyProtection="0"/>
    <xf numFmtId="43" fontId="15" fillId="0" borderId="0" applyFont="0" applyFill="0" applyBorder="0" applyAlignment="0" applyProtection="0"/>
    <xf numFmtId="0" fontId="22" fillId="0" borderId="0" applyFont="0" applyFill="0" applyBorder="0" applyAlignment="0" applyProtection="0"/>
    <xf numFmtId="43" fontId="119" fillId="0" borderId="0" applyFont="0" applyFill="0" applyBorder="0" applyAlignment="0" applyProtection="0"/>
    <xf numFmtId="43"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167" fontId="22" fillId="0" borderId="0" applyFont="0" applyFill="0" applyBorder="0" applyAlignment="0" applyProtection="0"/>
    <xf numFmtId="43" fontId="22" fillId="0" borderId="0" applyFont="0" applyFill="0" applyBorder="0" applyAlignment="0" applyProtection="0"/>
    <xf numFmtId="253"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247" fontId="42" fillId="0" borderId="0" applyFill="0" applyBorder="0" applyAlignment="0" applyProtection="0"/>
    <xf numFmtId="43" fontId="22" fillId="0" borderId="0" applyFont="0" applyFill="0" applyBorder="0" applyAlignment="0" applyProtection="0"/>
    <xf numFmtId="247" fontId="42" fillId="0" borderId="0" applyFill="0" applyBorder="0" applyAlignment="0" applyProtection="0"/>
    <xf numFmtId="43" fontId="22" fillId="0" borderId="0" applyFont="0" applyFill="0" applyBorder="0" applyAlignment="0" applyProtection="0"/>
    <xf numFmtId="247" fontId="42" fillId="0" borderId="0" applyFill="0" applyBorder="0" applyAlignment="0" applyProtection="0"/>
    <xf numFmtId="254" fontId="18" fillId="0" borderId="0" applyFont="0" applyFill="0" applyBorder="0" applyAlignment="0" applyProtection="0"/>
    <xf numFmtId="43" fontId="22" fillId="0" borderId="0" applyFont="0" applyFill="0" applyBorder="0" applyAlignment="0" applyProtection="0"/>
    <xf numFmtId="247" fontId="35" fillId="0" borderId="0" applyFill="0" applyBorder="0" applyAlignment="0" applyProtection="0"/>
    <xf numFmtId="255" fontId="42" fillId="0" borderId="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92"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22" fillId="0" borderId="0" applyFont="0" applyFill="0" applyBorder="0" applyAlignment="0" applyProtection="0"/>
    <xf numFmtId="43" fontId="18" fillId="0" borderId="0" applyFont="0" applyFill="0" applyBorder="0" applyAlignment="0" applyProtection="0"/>
    <xf numFmtId="164" fontId="115" fillId="0" borderId="0" applyFont="0" applyFill="0" applyBorder="0" applyAlignment="0" applyProtection="0"/>
    <xf numFmtId="164" fontId="115" fillId="0" borderId="0" applyFont="0" applyFill="0" applyBorder="0" applyAlignment="0" applyProtection="0"/>
    <xf numFmtId="164" fontId="11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256" fontId="34" fillId="0" borderId="0" applyFont="0" applyFill="0" applyBorder="0" applyAlignment="0" applyProtection="0"/>
    <xf numFmtId="43" fontId="22"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19" fillId="0" borderId="0" applyFont="0" applyFill="0" applyBorder="0" applyAlignment="0" applyProtection="0"/>
    <xf numFmtId="43" fontId="18" fillId="0" borderId="0" applyFont="0" applyFill="0" applyBorder="0" applyAlignment="0" applyProtection="0"/>
    <xf numFmtId="256" fontId="3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15" fillId="0" borderId="0" applyFont="0" applyFill="0" applyBorder="0" applyAlignment="0" applyProtection="0"/>
    <xf numFmtId="164" fontId="115" fillId="0" borderId="0" applyFont="0" applyFill="0" applyBorder="0" applyAlignment="0" applyProtection="0"/>
    <xf numFmtId="164" fontId="115" fillId="0" borderId="0" applyFont="0" applyFill="0" applyBorder="0" applyAlignment="0" applyProtection="0"/>
    <xf numFmtId="164" fontId="115" fillId="0" borderId="0" applyFont="0" applyFill="0" applyBorder="0" applyAlignment="0" applyProtection="0"/>
    <xf numFmtId="43" fontId="115" fillId="0" borderId="0" applyFont="0" applyFill="0" applyBorder="0" applyAlignment="0" applyProtection="0"/>
    <xf numFmtId="167" fontId="115" fillId="0" borderId="0" applyFont="0" applyFill="0" applyBorder="0" applyAlignment="0" applyProtection="0"/>
    <xf numFmtId="167" fontId="115" fillId="0" borderId="0" applyFont="0" applyFill="0" applyBorder="0" applyAlignment="0" applyProtection="0"/>
    <xf numFmtId="167" fontId="115" fillId="0" borderId="0" applyFont="0" applyFill="0" applyBorder="0" applyAlignment="0" applyProtection="0"/>
    <xf numFmtId="43" fontId="18" fillId="0" borderId="0" applyFont="0" applyFill="0" applyBorder="0" applyAlignment="0" applyProtection="0"/>
    <xf numFmtId="165" fontId="22" fillId="0" borderId="0" applyFont="0" applyFill="0" applyBorder="0" applyAlignment="0" applyProtection="0"/>
    <xf numFmtId="43" fontId="18" fillId="0" borderId="0" applyFont="0" applyFill="0" applyBorder="0" applyAlignment="0" applyProtection="0"/>
    <xf numFmtId="0" fontId="35"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13" fillId="0" borderId="0" applyFont="0" applyFill="0" applyBorder="0" applyAlignment="0" applyProtection="0"/>
    <xf numFmtId="0" fontId="18" fillId="0" borderId="0" applyFont="0" applyFill="0" applyBorder="0" applyAlignment="0" applyProtection="0"/>
    <xf numFmtId="0" fontId="42" fillId="0" borderId="0" applyFill="0" applyBorder="0" applyAlignment="0" applyProtection="0"/>
    <xf numFmtId="43" fontId="18" fillId="0" borderId="0" applyFont="0" applyFill="0" applyBorder="0" applyAlignment="0" applyProtection="0"/>
    <xf numFmtId="257" fontId="18" fillId="0" borderId="0" applyFont="0" applyFill="0" applyBorder="0" applyAlignment="0" applyProtection="0"/>
    <xf numFmtId="0" fontId="18" fillId="0" borderId="0" applyFont="0" applyFill="0" applyBorder="0" applyAlignment="0" applyProtection="0"/>
    <xf numFmtId="217" fontId="18" fillId="0" borderId="0" applyFont="0" applyFill="0" applyBorder="0" applyAlignment="0" applyProtection="0"/>
    <xf numFmtId="247" fontId="35" fillId="0" borderId="0" applyFill="0" applyBorder="0" applyAlignment="0" applyProtection="0"/>
    <xf numFmtId="258" fontId="39" fillId="0" borderId="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59" fontId="29" fillId="0" borderId="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247" fontId="42" fillId="0" borderId="0" applyFill="0" applyBorder="0" applyAlignment="0" applyProtection="0"/>
    <xf numFmtId="43" fontId="22" fillId="0" borderId="0" applyFont="0" applyFill="0" applyBorder="0" applyAlignment="0" applyProtection="0"/>
    <xf numFmtId="258" fontId="39" fillId="0" borderId="0" applyProtection="0"/>
    <xf numFmtId="43" fontId="1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60" fontId="84" fillId="0" borderId="0" applyFont="0" applyFill="0" applyBorder="0" applyAlignment="0" applyProtection="0"/>
    <xf numFmtId="43" fontId="120" fillId="0" borderId="0" applyFont="0" applyFill="0" applyBorder="0" applyAlignment="0" applyProtection="0"/>
    <xf numFmtId="189" fontId="39" fillId="0" borderId="0" applyProtection="0"/>
    <xf numFmtId="43" fontId="120" fillId="0" borderId="0" applyFont="0" applyFill="0" applyBorder="0" applyAlignment="0" applyProtection="0"/>
    <xf numFmtId="165"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5" fontId="22" fillId="0" borderId="0" applyFont="0" applyFill="0" applyBorder="0" applyAlignment="0" applyProtection="0"/>
    <xf numFmtId="43" fontId="22" fillId="0" borderId="0" applyFont="0" applyFill="0" applyBorder="0" applyAlignment="0" applyProtection="0"/>
    <xf numFmtId="165" fontId="22" fillId="0" borderId="0" applyFont="0" applyFill="0" applyBorder="0" applyAlignment="0" applyProtection="0"/>
    <xf numFmtId="43" fontId="22" fillId="0" borderId="0" applyFont="0" applyFill="0" applyBorder="0" applyAlignment="0" applyProtection="0"/>
    <xf numFmtId="165" fontId="22" fillId="0" borderId="0" applyFont="0" applyFill="0" applyBorder="0" applyAlignment="0" applyProtection="0"/>
    <xf numFmtId="43" fontId="22" fillId="0" borderId="0" applyFont="0" applyFill="0" applyBorder="0" applyAlignment="0" applyProtection="0"/>
    <xf numFmtId="165" fontId="2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2" fillId="0" borderId="0" applyFont="0" applyFill="0" applyBorder="0" applyAlignment="0" applyProtection="0"/>
    <xf numFmtId="165"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0" fontId="18" fillId="0" borderId="0" applyFont="0" applyFill="0" applyBorder="0" applyAlignment="0" applyProtection="0"/>
    <xf numFmtId="165"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5"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0" fontId="11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14"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247" fontId="42" fillId="0" borderId="0" applyFill="0" applyBorder="0" applyAlignment="0" applyProtection="0"/>
    <xf numFmtId="43" fontId="22" fillId="0" borderId="0" applyFont="0" applyFill="0" applyBorder="0" applyAlignment="0" applyProtection="0"/>
    <xf numFmtId="261" fontId="22" fillId="0" borderId="0" applyFont="0" applyFill="0" applyBorder="0" applyAlignment="0" applyProtection="0"/>
    <xf numFmtId="0" fontId="22" fillId="0" borderId="0" applyFont="0" applyFill="0" applyBorder="0" applyAlignment="0" applyProtection="0"/>
    <xf numFmtId="262"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90" fontId="22" fillId="0" borderId="0" applyFont="0" applyFill="0" applyBorder="0" applyAlignment="0" applyProtection="0"/>
    <xf numFmtId="190" fontId="22" fillId="0" borderId="0" applyFont="0" applyFill="0" applyBorder="0" applyAlignment="0" applyProtection="0"/>
    <xf numFmtId="43" fontId="35" fillId="0" borderId="0" applyFont="0" applyFill="0" applyBorder="0" applyAlignment="0" applyProtection="0"/>
    <xf numFmtId="43" fontId="113" fillId="0" borderId="0" applyFont="0" applyFill="0" applyBorder="0" applyAlignment="0" applyProtection="0"/>
    <xf numFmtId="258" fontId="39" fillId="0" borderId="0" applyProtection="0"/>
    <xf numFmtId="258" fontId="39" fillId="0" borderId="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13" fillId="0" borderId="0" applyFont="0" applyFill="0" applyBorder="0" applyAlignment="0" applyProtection="0"/>
    <xf numFmtId="43" fontId="22" fillId="0" borderId="0" applyFont="0" applyFill="0" applyBorder="0" applyAlignment="0" applyProtection="0"/>
    <xf numFmtId="43" fontId="11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247" fontId="22" fillId="0" borderId="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0"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14"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247" fontId="42" fillId="0" borderId="0" applyFill="0" applyBorder="0" applyAlignment="0" applyProtection="0"/>
    <xf numFmtId="43" fontId="22" fillId="0" borderId="0" applyFont="0" applyFill="0" applyBorder="0" applyAlignment="0" applyProtection="0"/>
    <xf numFmtId="190" fontId="22" fillId="0" borderId="0" applyFont="0" applyFill="0" applyBorder="0" applyAlignment="0" applyProtection="0"/>
    <xf numFmtId="43" fontId="121" fillId="0" borderId="0" applyFont="0" applyFill="0" applyBorder="0" applyAlignment="0" applyProtection="0"/>
    <xf numFmtId="190" fontId="18" fillId="0" borderId="0" applyFont="0" applyFill="0" applyBorder="0" applyAlignment="0" applyProtection="0"/>
    <xf numFmtId="247" fontId="22" fillId="0" borderId="0" applyFill="0" applyBorder="0" applyAlignment="0" applyProtection="0"/>
    <xf numFmtId="190" fontId="18" fillId="0" borderId="0" applyFont="0" applyFill="0" applyBorder="0" applyAlignment="0" applyProtection="0"/>
    <xf numFmtId="43" fontId="121" fillId="0" borderId="0" applyFont="0" applyFill="0" applyBorder="0" applyAlignment="0" applyProtection="0"/>
    <xf numFmtId="189" fontId="39" fillId="0" borderId="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09" fillId="0" borderId="0" applyFont="0" applyFill="0" applyBorder="0" applyAlignment="0" applyProtection="0"/>
    <xf numFmtId="263" fontId="122" fillId="0" borderId="0" applyFont="0" applyFill="0" applyBorder="0" applyAlignment="0" applyProtection="0"/>
    <xf numFmtId="189" fontId="122" fillId="0" borderId="0" applyFont="0" applyFill="0" applyBorder="0" applyAlignment="0" applyProtection="0"/>
    <xf numFmtId="189" fontId="122" fillId="0" borderId="0" applyFont="0" applyFill="0" applyBorder="0" applyAlignment="0" applyProtection="0"/>
    <xf numFmtId="189" fontId="122" fillId="0" borderId="0" applyFont="0" applyFill="0" applyBorder="0" applyAlignment="0" applyProtection="0"/>
    <xf numFmtId="263" fontId="122" fillId="0" borderId="0" applyFont="0" applyFill="0" applyBorder="0" applyAlignment="0" applyProtection="0"/>
    <xf numFmtId="263" fontId="12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47" fontId="42" fillId="0" borderId="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191" fontId="12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5" fillId="0" borderId="0" applyFont="0" applyFill="0" applyBorder="0" applyAlignment="0" applyProtection="0"/>
    <xf numFmtId="43" fontId="115" fillId="0" borderId="0" applyFont="0" applyFill="0" applyBorder="0" applyAlignment="0" applyProtection="0"/>
    <xf numFmtId="43" fontId="35" fillId="0" borderId="0" applyFont="0" applyFill="0" applyBorder="0" applyAlignment="0" applyProtection="0"/>
    <xf numFmtId="43" fontId="67" fillId="0" borderId="0" applyFont="0" applyFill="0" applyBorder="0" applyAlignment="0" applyProtection="0"/>
    <xf numFmtId="247" fontId="42" fillId="0" borderId="0" applyFill="0" applyBorder="0" applyAlignment="0" applyProtection="0"/>
    <xf numFmtId="43" fontId="22" fillId="0" borderId="0" applyFont="0" applyFill="0" applyBorder="0" applyAlignment="0" applyProtection="0"/>
    <xf numFmtId="43" fontId="35" fillId="0" borderId="0" applyFont="0" applyFill="0" applyBorder="0" applyAlignment="0" applyProtection="0"/>
    <xf numFmtId="43" fontId="18" fillId="0" borderId="0" applyFont="0" applyFill="0" applyBorder="0" applyAlignment="0" applyProtection="0"/>
    <xf numFmtId="43" fontId="123"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247" fontId="42" fillId="0" borderId="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247" fontId="42" fillId="0" borderId="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14" fillId="0" borderId="0" applyFont="0" applyFill="0" applyBorder="0" applyAlignment="0" applyProtection="0"/>
    <xf numFmtId="247" fontId="42" fillId="0" borderId="0" applyFill="0" applyBorder="0" applyAlignment="0" applyProtection="0"/>
    <xf numFmtId="43" fontId="22" fillId="0" borderId="0" applyFont="0" applyFill="0" applyBorder="0" applyAlignment="0" applyProtection="0"/>
    <xf numFmtId="189" fontId="22" fillId="0" borderId="0" applyFont="0" applyFill="0" applyBorder="0" applyAlignment="0" applyProtection="0"/>
    <xf numFmtId="43" fontId="22" fillId="0" borderId="0" applyFont="0" applyFill="0" applyBorder="0" applyAlignment="0" applyProtection="0"/>
    <xf numFmtId="43" fontId="124"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264" fontId="67" fillId="0" borderId="0"/>
    <xf numFmtId="3" fontId="29" fillId="0" borderId="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39" fillId="0" borderId="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0" fontId="125" fillId="0" borderId="0" applyNumberFormat="0" applyFill="0" applyBorder="0" applyAlignment="0" applyProtection="0"/>
    <xf numFmtId="0" fontId="126" fillId="0" borderId="0">
      <alignment horizontal="center"/>
    </xf>
    <xf numFmtId="0" fontId="127" fillId="0" borderId="0" applyNumberFormat="0" applyAlignment="0">
      <alignment horizontal="left"/>
    </xf>
    <xf numFmtId="193" fontId="128" fillId="0" borderId="0" applyFont="0" applyFill="0" applyBorder="0" applyAlignment="0" applyProtection="0"/>
    <xf numFmtId="265" fontId="129" fillId="0" borderId="0" applyFill="0" applyBorder="0" applyProtection="0"/>
    <xf numFmtId="266" fontId="110" fillId="0" borderId="0" applyFont="0" applyFill="0" applyBorder="0" applyAlignment="0" applyProtection="0"/>
    <xf numFmtId="267" fontId="67" fillId="0" borderId="0" applyFill="0" applyBorder="0" applyProtection="0"/>
    <xf numFmtId="267" fontId="67" fillId="0" borderId="13" applyFill="0" applyProtection="0"/>
    <xf numFmtId="267" fontId="67" fillId="0" borderId="26" applyFill="0" applyProtection="0"/>
    <xf numFmtId="268" fontId="62" fillId="0" borderId="0" applyFont="0" applyFill="0" applyBorder="0" applyAlignment="0" applyProtection="0"/>
    <xf numFmtId="269" fontId="62" fillId="0" borderId="0" applyFont="0" applyFill="0" applyBorder="0" applyAlignment="0" applyProtection="0"/>
    <xf numFmtId="270" fontId="44" fillId="0" borderId="0" applyFill="0" applyBorder="0" applyAlignment="0" applyProtection="0"/>
    <xf numFmtId="271" fontId="44" fillId="0" borderId="0" applyFill="0" applyBorder="0" applyAlignment="0" applyProtection="0"/>
    <xf numFmtId="272" fontId="130" fillId="0" borderId="0">
      <protection locked="0"/>
    </xf>
    <xf numFmtId="273" fontId="130" fillId="0" borderId="0">
      <protection locked="0"/>
    </xf>
    <xf numFmtId="274" fontId="131" fillId="0" borderId="27">
      <protection locked="0"/>
    </xf>
    <xf numFmtId="275" fontId="130" fillId="0" borderId="0">
      <protection locked="0"/>
    </xf>
    <xf numFmtId="276" fontId="130" fillId="0" borderId="0">
      <protection locked="0"/>
    </xf>
    <xf numFmtId="275" fontId="130" fillId="0" borderId="0" applyNumberFormat="0">
      <protection locked="0"/>
    </xf>
    <xf numFmtId="275" fontId="130" fillId="0" borderId="0">
      <protection locked="0"/>
    </xf>
    <xf numFmtId="234" fontId="132" fillId="0" borderId="15"/>
    <xf numFmtId="277" fontId="132" fillId="0" borderId="15"/>
    <xf numFmtId="278" fontId="133" fillId="0" borderId="0" applyFont="0" applyFill="0" applyBorder="0" applyAlignment="0" applyProtection="0"/>
    <xf numFmtId="279" fontId="18" fillId="0" borderId="0" applyFont="0" applyFill="0" applyBorder="0" applyAlignment="0" applyProtection="0"/>
    <xf numFmtId="279" fontId="18" fillId="0" borderId="0" applyFont="0" applyFill="0" applyBorder="0" applyAlignment="0" applyProtection="0"/>
    <xf numFmtId="279" fontId="18" fillId="0" borderId="0" applyFont="0" applyFill="0" applyBorder="0" applyAlignment="0" applyProtection="0"/>
    <xf numFmtId="279" fontId="18" fillId="0" borderId="0" applyFont="0" applyFill="0" applyBorder="0" applyAlignment="0" applyProtection="0"/>
    <xf numFmtId="279" fontId="18" fillId="0" borderId="0" applyFont="0" applyFill="0" applyBorder="0" applyAlignment="0" applyProtection="0"/>
    <xf numFmtId="279" fontId="18" fillId="0" borderId="0" applyFont="0" applyFill="0" applyBorder="0" applyAlignment="0" applyProtection="0"/>
    <xf numFmtId="279" fontId="18" fillId="0" borderId="0" applyFont="0" applyFill="0" applyBorder="0" applyAlignment="0" applyProtection="0"/>
    <xf numFmtId="279" fontId="18" fillId="0" borderId="0" applyFont="0" applyFill="0" applyBorder="0" applyAlignment="0" applyProtection="0"/>
    <xf numFmtId="279" fontId="18" fillId="0" borderId="0" applyFont="0" applyFill="0" applyBorder="0" applyAlignment="0" applyProtection="0"/>
    <xf numFmtId="279" fontId="18" fillId="0" borderId="0" applyFont="0" applyFill="0" applyBorder="0" applyAlignment="0" applyProtection="0"/>
    <xf numFmtId="279" fontId="18" fillId="0" borderId="0" applyFont="0" applyFill="0" applyBorder="0" applyAlignment="0" applyProtection="0"/>
    <xf numFmtId="279" fontId="18" fillId="0" borderId="0" applyFont="0" applyFill="0" applyBorder="0" applyAlignment="0" applyProtection="0"/>
    <xf numFmtId="279" fontId="18" fillId="0" borderId="0" applyFont="0" applyFill="0" applyBorder="0" applyAlignment="0" applyProtection="0"/>
    <xf numFmtId="279" fontId="18" fillId="0" borderId="0" applyFont="0" applyFill="0" applyBorder="0" applyAlignment="0" applyProtection="0"/>
    <xf numFmtId="279" fontId="18" fillId="0" borderId="0" applyFont="0" applyFill="0" applyBorder="0" applyAlignment="0" applyProtection="0"/>
    <xf numFmtId="279" fontId="18" fillId="0" borderId="0" applyFont="0" applyFill="0" applyBorder="0" applyAlignment="0" applyProtection="0"/>
    <xf numFmtId="280" fontId="133" fillId="0" borderId="0" applyFont="0" applyFill="0" applyBorder="0" applyAlignment="0" applyProtection="0"/>
    <xf numFmtId="222" fontId="29" fillId="0" borderId="0" applyFill="0" applyBorder="0" applyAlignment="0" applyProtection="0"/>
    <xf numFmtId="223" fontId="18" fillId="0" borderId="0" applyFont="0" applyFill="0" applyBorder="0" applyAlignment="0" applyProtection="0"/>
    <xf numFmtId="223" fontId="18" fillId="0" borderId="0" applyFont="0" applyFill="0" applyBorder="0" applyAlignment="0" applyProtection="0"/>
    <xf numFmtId="223" fontId="18" fillId="0" borderId="0" applyFont="0" applyFill="0" applyBorder="0" applyAlignment="0" applyProtection="0"/>
    <xf numFmtId="223" fontId="18" fillId="0" borderId="0" applyFont="0" applyFill="0" applyBorder="0" applyAlignment="0" applyProtection="0"/>
    <xf numFmtId="223" fontId="18" fillId="0" borderId="0" applyFont="0" applyFill="0" applyBorder="0" applyAlignment="0" applyProtection="0"/>
    <xf numFmtId="223" fontId="18" fillId="0" borderId="0" applyFont="0" applyFill="0" applyBorder="0" applyAlignment="0" applyProtection="0"/>
    <xf numFmtId="223" fontId="18" fillId="0" borderId="0" applyFont="0" applyFill="0" applyBorder="0" applyAlignment="0" applyProtection="0"/>
    <xf numFmtId="223" fontId="18" fillId="0" borderId="0" applyFont="0" applyFill="0" applyBorder="0" applyAlignment="0" applyProtection="0"/>
    <xf numFmtId="223" fontId="18" fillId="0" borderId="0" applyFont="0" applyFill="0" applyBorder="0" applyAlignment="0" applyProtection="0"/>
    <xf numFmtId="223" fontId="18" fillId="0" borderId="0" applyFont="0" applyFill="0" applyBorder="0" applyAlignment="0" applyProtection="0"/>
    <xf numFmtId="223" fontId="18" fillId="0" borderId="0" applyFont="0" applyFill="0" applyBorder="0" applyAlignment="0" applyProtection="0"/>
    <xf numFmtId="223" fontId="18" fillId="0" borderId="0" applyFont="0" applyFill="0" applyBorder="0" applyAlignment="0" applyProtection="0"/>
    <xf numFmtId="223" fontId="18" fillId="0" borderId="0" applyFont="0" applyFill="0" applyBorder="0" applyAlignment="0" applyProtection="0"/>
    <xf numFmtId="223" fontId="18" fillId="0" borderId="0" applyFont="0" applyFill="0" applyBorder="0" applyAlignment="0" applyProtection="0"/>
    <xf numFmtId="223" fontId="18" fillId="0" borderId="0" applyFont="0" applyFill="0" applyBorder="0" applyAlignment="0" applyProtection="0"/>
    <xf numFmtId="281" fontId="111" fillId="0" borderId="0" applyFont="0" applyFill="0" applyBorder="0" applyAlignment="0" applyProtection="0"/>
    <xf numFmtId="282" fontId="39" fillId="0" borderId="0" applyFont="0" applyFill="0" applyBorder="0" applyAlignment="0" applyProtection="0"/>
    <xf numFmtId="281" fontId="111" fillId="0" borderId="0" applyFont="0" applyFill="0" applyBorder="0" applyAlignment="0" applyProtection="0"/>
    <xf numFmtId="283" fontId="111" fillId="0" borderId="0" applyFont="0" applyFill="0" applyBorder="0" applyAlignment="0" applyProtection="0"/>
    <xf numFmtId="284" fontId="39" fillId="0" borderId="0" applyFont="0" applyFill="0" applyBorder="0" applyAlignment="0" applyProtection="0"/>
    <xf numFmtId="283" fontId="111" fillId="0" borderId="0" applyFont="0" applyFill="0" applyBorder="0" applyAlignment="0" applyProtection="0"/>
    <xf numFmtId="285" fontId="111" fillId="0" borderId="0" applyFont="0" applyFill="0" applyBorder="0" applyAlignment="0" applyProtection="0"/>
    <xf numFmtId="286" fontId="39" fillId="0" borderId="0" applyFont="0" applyFill="0" applyBorder="0" applyAlignment="0" applyProtection="0"/>
    <xf numFmtId="285" fontId="111" fillId="0" borderId="0" applyFont="0" applyFill="0" applyBorder="0" applyAlignment="0" applyProtection="0"/>
    <xf numFmtId="44" fontId="113" fillId="0" borderId="0" applyFont="0" applyFill="0" applyBorder="0" applyAlignment="0" applyProtection="0"/>
    <xf numFmtId="287" fontId="18" fillId="0" borderId="0" applyFont="0" applyFill="0" applyBorder="0" applyAlignment="0" applyProtection="0"/>
    <xf numFmtId="287" fontId="18" fillId="0" borderId="0" applyFont="0" applyFill="0" applyBorder="0" applyAlignment="0" applyProtection="0"/>
    <xf numFmtId="287" fontId="18" fillId="0" borderId="0" applyFont="0" applyFill="0" applyBorder="0" applyAlignment="0" applyProtection="0"/>
    <xf numFmtId="287" fontId="18" fillId="0" borderId="0" applyFont="0" applyFill="0" applyBorder="0" applyAlignment="0" applyProtection="0"/>
    <xf numFmtId="287" fontId="18" fillId="0" borderId="0" applyFont="0" applyFill="0" applyBorder="0" applyAlignment="0" applyProtection="0"/>
    <xf numFmtId="287" fontId="18" fillId="0" borderId="0" applyFont="0" applyFill="0" applyBorder="0" applyAlignment="0" applyProtection="0"/>
    <xf numFmtId="287" fontId="18" fillId="0" borderId="0" applyFont="0" applyFill="0" applyBorder="0" applyAlignment="0" applyProtection="0"/>
    <xf numFmtId="288" fontId="42" fillId="0" borderId="0" applyFill="0" applyBorder="0" applyAlignment="0" applyProtection="0"/>
    <xf numFmtId="287" fontId="18" fillId="0" borderId="0" applyFont="0" applyFill="0" applyBorder="0" applyAlignment="0" applyProtection="0"/>
    <xf numFmtId="287" fontId="18" fillId="0" borderId="0" applyFont="0" applyFill="0" applyBorder="0" applyAlignment="0" applyProtection="0"/>
    <xf numFmtId="287" fontId="18" fillId="0" borderId="0" applyFont="0" applyFill="0" applyBorder="0" applyAlignment="0" applyProtection="0"/>
    <xf numFmtId="287" fontId="18" fillId="0" borderId="0" applyFont="0" applyFill="0" applyBorder="0" applyAlignment="0" applyProtection="0"/>
    <xf numFmtId="287" fontId="18" fillId="0" borderId="0" applyFont="0" applyFill="0" applyBorder="0" applyAlignment="0" applyProtection="0"/>
    <xf numFmtId="287" fontId="18" fillId="0" borderId="0" applyFont="0" applyFill="0" applyBorder="0" applyAlignment="0" applyProtection="0"/>
    <xf numFmtId="287" fontId="18" fillId="0" borderId="0" applyFont="0" applyFill="0" applyBorder="0" applyAlignment="0" applyProtection="0"/>
    <xf numFmtId="44" fontId="113" fillId="0" borderId="0" applyFont="0" applyFill="0" applyBorder="0" applyAlignment="0" applyProtection="0"/>
    <xf numFmtId="288" fontId="42" fillId="0" borderId="0" applyFill="0" applyBorder="0" applyAlignment="0" applyProtection="0"/>
    <xf numFmtId="289" fontId="18" fillId="0" borderId="0" applyFont="0" applyFill="0" applyBorder="0" applyAlignment="0" applyProtection="0"/>
    <xf numFmtId="179" fontId="29" fillId="0" borderId="0" applyFill="0" applyBorder="0" applyAlignment="0" applyProtection="0"/>
    <xf numFmtId="290" fontId="18" fillId="0" borderId="0" applyFont="0" applyFill="0" applyBorder="0" applyAlignment="0" applyProtection="0"/>
    <xf numFmtId="290" fontId="18" fillId="0" borderId="0" applyFont="0" applyFill="0" applyBorder="0" applyAlignment="0" applyProtection="0"/>
    <xf numFmtId="290" fontId="18" fillId="0" borderId="0" applyFont="0" applyFill="0" applyBorder="0" applyAlignment="0" applyProtection="0"/>
    <xf numFmtId="290" fontId="18" fillId="0" borderId="0" applyFont="0" applyFill="0" applyBorder="0" applyAlignment="0" applyProtection="0"/>
    <xf numFmtId="290" fontId="18" fillId="0" borderId="0" applyFont="0" applyFill="0" applyBorder="0" applyAlignment="0" applyProtection="0"/>
    <xf numFmtId="290" fontId="18" fillId="0" borderId="0" applyFont="0" applyFill="0" applyBorder="0" applyAlignment="0" applyProtection="0"/>
    <xf numFmtId="290" fontId="18" fillId="0" borderId="0" applyFont="0" applyFill="0" applyBorder="0" applyAlignment="0" applyProtection="0"/>
    <xf numFmtId="290" fontId="18" fillId="0" borderId="0" applyFont="0" applyFill="0" applyBorder="0" applyAlignment="0" applyProtection="0"/>
    <xf numFmtId="291" fontId="39" fillId="0" borderId="0" applyProtection="0"/>
    <xf numFmtId="290" fontId="18" fillId="0" borderId="0" applyFont="0" applyFill="0" applyBorder="0" applyAlignment="0" applyProtection="0"/>
    <xf numFmtId="290" fontId="18" fillId="0" borderId="0" applyFont="0" applyFill="0" applyBorder="0" applyAlignment="0" applyProtection="0"/>
    <xf numFmtId="290" fontId="18" fillId="0" borderId="0" applyFont="0" applyFill="0" applyBorder="0" applyAlignment="0" applyProtection="0"/>
    <xf numFmtId="290" fontId="18" fillId="0" borderId="0" applyFont="0" applyFill="0" applyBorder="0" applyAlignment="0" applyProtection="0"/>
    <xf numFmtId="290" fontId="18" fillId="0" borderId="0" applyFont="0" applyFill="0" applyBorder="0" applyAlignment="0" applyProtection="0"/>
    <xf numFmtId="290" fontId="18" fillId="0" borderId="0" applyFont="0" applyFill="0" applyBorder="0" applyAlignment="0" applyProtection="0"/>
    <xf numFmtId="290" fontId="18" fillId="0" borderId="0" applyFont="0" applyFill="0" applyBorder="0" applyAlignment="0" applyProtection="0"/>
    <xf numFmtId="292" fontId="18" fillId="0" borderId="0"/>
    <xf numFmtId="292" fontId="18" fillId="0" borderId="0"/>
    <xf numFmtId="292" fontId="18" fillId="0" borderId="0"/>
    <xf numFmtId="292" fontId="18" fillId="0" borderId="0"/>
    <xf numFmtId="292" fontId="18" fillId="0" borderId="0"/>
    <xf numFmtId="292" fontId="18" fillId="0" borderId="0"/>
    <xf numFmtId="292" fontId="18" fillId="0" borderId="0"/>
    <xf numFmtId="292" fontId="18" fillId="0" borderId="0"/>
    <xf numFmtId="292" fontId="18" fillId="0" borderId="0"/>
    <xf numFmtId="292" fontId="18" fillId="0" borderId="0" applyProtection="0"/>
    <xf numFmtId="292" fontId="18" fillId="0" borderId="0"/>
    <xf numFmtId="292" fontId="18" fillId="0" borderId="0"/>
    <xf numFmtId="292" fontId="18" fillId="0" borderId="0"/>
    <xf numFmtId="292" fontId="18" fillId="0" borderId="0"/>
    <xf numFmtId="292" fontId="18" fillId="0" borderId="0"/>
    <xf numFmtId="292" fontId="18" fillId="0" borderId="0"/>
    <xf numFmtId="292" fontId="18" fillId="0" borderId="0"/>
    <xf numFmtId="234" fontId="38" fillId="0" borderId="15">
      <alignment horizontal="center"/>
      <protection hidden="1"/>
    </xf>
    <xf numFmtId="293" fontId="134" fillId="0" borderId="15">
      <alignment horizontal="center"/>
      <protection hidden="1"/>
    </xf>
    <xf numFmtId="2" fontId="38" fillId="0" borderId="15">
      <alignment horizontal="center"/>
      <protection hidden="1"/>
    </xf>
    <xf numFmtId="0" fontId="29" fillId="0" borderId="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39" fillId="0" borderId="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4" fontId="58" fillId="0" borderId="0" applyFill="0" applyBorder="0" applyAlignment="0"/>
    <xf numFmtId="14" fontId="58" fillId="0" borderId="0" applyFill="0" applyBorder="0" applyAlignment="0"/>
    <xf numFmtId="0" fontId="18" fillId="0" borderId="0" applyFont="0" applyFill="0" applyBorder="0" applyAlignment="0" applyProtection="0"/>
    <xf numFmtId="43" fontId="135" fillId="0" borderId="0" applyFont="0" applyFill="0" applyBorder="0" applyAlignment="0" applyProtection="0"/>
    <xf numFmtId="43" fontId="136" fillId="0" borderId="0" applyFont="0" applyFill="0" applyBorder="0" applyAlignment="0" applyProtection="0"/>
    <xf numFmtId="43" fontId="114" fillId="0" borderId="0" applyFont="0" applyFill="0" applyBorder="0" applyAlignment="0" applyProtection="0"/>
    <xf numFmtId="3" fontId="137" fillId="0" borderId="8">
      <alignment horizontal="left" vertical="top" wrapText="1"/>
    </xf>
    <xf numFmtId="294" fontId="67" fillId="0" borderId="0" applyFill="0" applyBorder="0" applyProtection="0"/>
    <xf numFmtId="294" fontId="67" fillId="0" borderId="13" applyFill="0" applyProtection="0"/>
    <xf numFmtId="294" fontId="67" fillId="0" borderId="26" applyFill="0" applyProtection="0"/>
    <xf numFmtId="295" fontId="29" fillId="0" borderId="0" applyFill="0" applyBorder="0" applyProtection="0">
      <alignment vertical="center"/>
    </xf>
    <xf numFmtId="296" fontId="18" fillId="0" borderId="28">
      <alignment vertical="center"/>
    </xf>
    <xf numFmtId="297" fontId="18" fillId="0" borderId="29">
      <alignment vertical="center"/>
    </xf>
    <xf numFmtId="297" fontId="18" fillId="0" borderId="29">
      <alignment vertical="center"/>
    </xf>
    <xf numFmtId="297" fontId="18" fillId="0" borderId="29">
      <alignment vertical="center"/>
    </xf>
    <xf numFmtId="297" fontId="18" fillId="0" borderId="29">
      <alignment vertical="center"/>
    </xf>
    <xf numFmtId="297" fontId="18" fillId="0" borderId="29">
      <alignment vertical="center"/>
    </xf>
    <xf numFmtId="297" fontId="18" fillId="0" borderId="29">
      <alignment vertical="center"/>
    </xf>
    <xf numFmtId="297" fontId="18" fillId="0" borderId="29">
      <alignment vertical="center"/>
    </xf>
    <xf numFmtId="297" fontId="18" fillId="0" borderId="29">
      <alignment vertical="center"/>
    </xf>
    <xf numFmtId="297" fontId="18" fillId="0" borderId="29">
      <alignment vertical="center"/>
    </xf>
    <xf numFmtId="297" fontId="18" fillId="0" borderId="29">
      <alignment vertical="center"/>
    </xf>
    <xf numFmtId="297" fontId="18" fillId="0" borderId="29">
      <alignment vertical="center"/>
    </xf>
    <xf numFmtId="297" fontId="18" fillId="0" borderId="29">
      <alignment vertical="center"/>
    </xf>
    <xf numFmtId="297" fontId="18" fillId="0" borderId="29">
      <alignment vertical="center"/>
    </xf>
    <xf numFmtId="297" fontId="18" fillId="0" borderId="29">
      <alignment vertical="center"/>
    </xf>
    <xf numFmtId="0" fontId="18" fillId="0" borderId="0" applyFont="0" applyFill="0" applyBorder="0" applyAlignment="0" applyProtection="0"/>
    <xf numFmtId="0" fontId="18" fillId="0" borderId="0" applyFont="0" applyFill="0" applyBorder="0" applyAlignment="0" applyProtection="0"/>
    <xf numFmtId="298" fontId="35" fillId="0" borderId="0"/>
    <xf numFmtId="299" fontId="43" fillId="0" borderId="7"/>
    <xf numFmtId="299" fontId="43" fillId="0" borderId="7"/>
    <xf numFmtId="300" fontId="62" fillId="0" borderId="0" applyFont="0" applyFill="0" applyBorder="0" applyAlignment="0" applyProtection="0"/>
    <xf numFmtId="172" fontId="44" fillId="0" borderId="0" applyFill="0" applyBorder="0" applyAlignment="0" applyProtection="0"/>
    <xf numFmtId="301" fontId="62" fillId="0" borderId="0" applyFont="0" applyFill="0" applyBorder="0" applyAlignment="0" applyProtection="0"/>
    <xf numFmtId="254" fontId="18" fillId="0" borderId="0"/>
    <xf numFmtId="254" fontId="18" fillId="0" borderId="0"/>
    <xf numFmtId="254" fontId="18" fillId="0" borderId="0"/>
    <xf numFmtId="254" fontId="18" fillId="0" borderId="0"/>
    <xf numFmtId="254" fontId="18" fillId="0" borderId="0"/>
    <xf numFmtId="254" fontId="18" fillId="0" borderId="0"/>
    <xf numFmtId="254" fontId="18" fillId="0" borderId="0"/>
    <xf numFmtId="254" fontId="18" fillId="0" borderId="0"/>
    <xf numFmtId="254" fontId="18" fillId="0" borderId="0"/>
    <xf numFmtId="254" fontId="18" fillId="0" borderId="0" applyProtection="0"/>
    <xf numFmtId="254" fontId="18" fillId="0" borderId="0"/>
    <xf numFmtId="254" fontId="18" fillId="0" borderId="0"/>
    <xf numFmtId="254" fontId="18" fillId="0" borderId="0"/>
    <xf numFmtId="254" fontId="18" fillId="0" borderId="0"/>
    <xf numFmtId="254" fontId="18" fillId="0" borderId="0"/>
    <xf numFmtId="254" fontId="18" fillId="0" borderId="0"/>
    <xf numFmtId="254" fontId="18" fillId="0" borderId="0"/>
    <xf numFmtId="302" fontId="43" fillId="0" borderId="0"/>
    <xf numFmtId="176" fontId="138" fillId="0" borderId="0" applyFont="0" applyFill="0" applyBorder="0" applyAlignment="0" applyProtection="0"/>
    <xf numFmtId="189" fontId="138" fillId="0" borderId="0" applyFont="0" applyFill="0" applyBorder="0" applyAlignment="0" applyProtection="0"/>
    <xf numFmtId="41" fontId="138" fillId="0" borderId="0" applyFont="0" applyFill="0" applyBorder="0" applyAlignment="0" applyProtection="0"/>
    <xf numFmtId="41" fontId="138" fillId="0" borderId="0" applyFont="0" applyFill="0" applyBorder="0" applyAlignment="0" applyProtection="0"/>
    <xf numFmtId="201" fontId="138" fillId="0" borderId="0" applyFont="0" applyFill="0" applyBorder="0" applyAlignment="0" applyProtection="0"/>
    <xf numFmtId="201" fontId="138" fillId="0" borderId="0" applyFont="0" applyFill="0" applyBorder="0" applyAlignment="0" applyProtection="0"/>
    <xf numFmtId="201" fontId="138" fillId="0" borderId="0" applyFont="0" applyFill="0" applyBorder="0" applyAlignment="0" applyProtection="0"/>
    <xf numFmtId="201" fontId="138" fillId="0" borderId="0" applyFont="0" applyFill="0" applyBorder="0" applyAlignment="0" applyProtection="0"/>
    <xf numFmtId="201" fontId="138" fillId="0" borderId="0" applyFont="0" applyFill="0" applyBorder="0" applyAlignment="0" applyProtection="0"/>
    <xf numFmtId="201" fontId="138" fillId="0" borderId="0" applyFont="0" applyFill="0" applyBorder="0" applyAlignment="0" applyProtection="0"/>
    <xf numFmtId="201" fontId="138" fillId="0" borderId="0" applyFont="0" applyFill="0" applyBorder="0" applyAlignment="0" applyProtection="0"/>
    <xf numFmtId="201" fontId="138" fillId="0" borderId="0" applyFont="0" applyFill="0" applyBorder="0" applyAlignment="0" applyProtection="0"/>
    <xf numFmtId="201" fontId="138" fillId="0" borderId="0" applyFont="0" applyFill="0" applyBorder="0" applyAlignment="0" applyProtection="0"/>
    <xf numFmtId="201" fontId="138" fillId="0" borderId="0" applyFont="0" applyFill="0" applyBorder="0" applyAlignment="0" applyProtection="0"/>
    <xf numFmtId="201" fontId="138" fillId="0" borderId="0" applyFont="0" applyFill="0" applyBorder="0" applyAlignment="0" applyProtection="0"/>
    <xf numFmtId="201" fontId="138" fillId="0" borderId="0" applyFont="0" applyFill="0" applyBorder="0" applyAlignment="0" applyProtection="0"/>
    <xf numFmtId="303" fontId="112" fillId="0" borderId="0" applyFont="0" applyFill="0" applyBorder="0" applyAlignment="0" applyProtection="0"/>
    <xf numFmtId="303" fontId="112" fillId="0" borderId="0" applyFont="0" applyFill="0" applyBorder="0" applyAlignment="0" applyProtection="0"/>
    <xf numFmtId="41" fontId="139" fillId="0" borderId="0" applyFont="0" applyFill="0" applyBorder="0" applyAlignment="0" applyProtection="0"/>
    <xf numFmtId="41" fontId="139" fillId="0" borderId="0" applyFont="0" applyFill="0" applyBorder="0" applyAlignment="0" applyProtection="0"/>
    <xf numFmtId="303" fontId="112" fillId="0" borderId="0" applyFont="0" applyFill="0" applyBorder="0" applyAlignment="0" applyProtection="0"/>
    <xf numFmtId="303" fontId="112" fillId="0" borderId="0" applyFont="0" applyFill="0" applyBorder="0" applyAlignment="0" applyProtection="0"/>
    <xf numFmtId="176" fontId="138" fillId="0" borderId="0" applyFont="0" applyFill="0" applyBorder="0" applyAlignment="0" applyProtection="0"/>
    <xf numFmtId="176" fontId="138" fillId="0" borderId="0" applyFont="0" applyFill="0" applyBorder="0" applyAlignment="0" applyProtection="0"/>
    <xf numFmtId="303" fontId="112" fillId="0" borderId="0" applyFont="0" applyFill="0" applyBorder="0" applyAlignment="0" applyProtection="0"/>
    <xf numFmtId="303" fontId="112" fillId="0" borderId="0" applyFont="0" applyFill="0" applyBorder="0" applyAlignment="0" applyProtection="0"/>
    <xf numFmtId="304" fontId="35" fillId="0" borderId="0" applyFont="0" applyFill="0" applyBorder="0" applyAlignment="0" applyProtection="0"/>
    <xf numFmtId="304" fontId="35" fillId="0" borderId="0" applyFont="0" applyFill="0" applyBorder="0" applyAlignment="0" applyProtection="0"/>
    <xf numFmtId="305" fontId="35" fillId="0" borderId="0" applyFont="0" applyFill="0" applyBorder="0" applyAlignment="0" applyProtection="0"/>
    <xf numFmtId="305" fontId="35" fillId="0" borderId="0" applyFont="0" applyFill="0" applyBorder="0" applyAlignment="0" applyProtection="0"/>
    <xf numFmtId="41" fontId="138" fillId="0" borderId="0" applyFont="0" applyFill="0" applyBorder="0" applyAlignment="0" applyProtection="0"/>
    <xf numFmtId="41" fontId="138" fillId="0" borderId="0" applyFont="0" applyFill="0" applyBorder="0" applyAlignment="0" applyProtection="0"/>
    <xf numFmtId="41" fontId="138" fillId="0" borderId="0" applyFont="0" applyFill="0" applyBorder="0" applyAlignment="0" applyProtection="0"/>
    <xf numFmtId="41" fontId="138" fillId="0" borderId="0" applyFont="0" applyFill="0" applyBorder="0" applyAlignment="0" applyProtection="0"/>
    <xf numFmtId="41" fontId="138" fillId="0" borderId="0" applyFont="0" applyFill="0" applyBorder="0" applyAlignment="0" applyProtection="0"/>
    <xf numFmtId="41" fontId="138" fillId="0" borderId="0" applyFont="0" applyFill="0" applyBorder="0" applyAlignment="0" applyProtection="0"/>
    <xf numFmtId="41" fontId="139" fillId="0" borderId="0" applyFont="0" applyFill="0" applyBorder="0" applyAlignment="0" applyProtection="0"/>
    <xf numFmtId="41" fontId="139" fillId="0" borderId="0" applyFont="0" applyFill="0" applyBorder="0" applyAlignment="0" applyProtection="0"/>
    <xf numFmtId="164" fontId="138" fillId="0" borderId="0" applyFont="0" applyFill="0" applyBorder="0" applyAlignment="0" applyProtection="0"/>
    <xf numFmtId="41" fontId="138" fillId="0" borderId="0" applyFont="0" applyFill="0" applyBorder="0" applyAlignment="0" applyProtection="0"/>
    <xf numFmtId="164" fontId="138" fillId="0" borderId="0" applyFont="0" applyFill="0" applyBorder="0" applyAlignment="0" applyProtection="0"/>
    <xf numFmtId="164" fontId="138" fillId="0" borderId="0" applyFont="0" applyFill="0" applyBorder="0" applyAlignment="0" applyProtection="0"/>
    <xf numFmtId="164" fontId="138" fillId="0" borderId="0" applyFont="0" applyFill="0" applyBorder="0" applyAlignment="0" applyProtection="0"/>
    <xf numFmtId="164" fontId="138" fillId="0" borderId="0" applyFont="0" applyFill="0" applyBorder="0" applyAlignment="0" applyProtection="0"/>
    <xf numFmtId="41" fontId="138" fillId="0" borderId="0" applyFont="0" applyFill="0" applyBorder="0" applyAlignment="0" applyProtection="0"/>
    <xf numFmtId="176" fontId="138" fillId="0" borderId="0" applyFont="0" applyFill="0" applyBorder="0" applyAlignment="0" applyProtection="0"/>
    <xf numFmtId="41" fontId="138" fillId="0" borderId="0" applyFont="0" applyFill="0" applyBorder="0" applyAlignment="0" applyProtection="0"/>
    <xf numFmtId="176" fontId="138" fillId="0" borderId="0" applyFont="0" applyFill="0" applyBorder="0" applyAlignment="0" applyProtection="0"/>
    <xf numFmtId="41" fontId="138" fillId="0" borderId="0" applyFont="0" applyFill="0" applyBorder="0" applyAlignment="0" applyProtection="0"/>
    <xf numFmtId="41" fontId="138" fillId="0" borderId="0" applyFont="0" applyFill="0" applyBorder="0" applyAlignment="0" applyProtection="0"/>
    <xf numFmtId="164" fontId="138" fillId="0" borderId="0" applyFont="0" applyFill="0" applyBorder="0" applyAlignment="0" applyProtection="0"/>
    <xf numFmtId="164" fontId="138" fillId="0" borderId="0" applyFont="0" applyFill="0" applyBorder="0" applyAlignment="0" applyProtection="0"/>
    <xf numFmtId="41"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190" fontId="138" fillId="0" borderId="0" applyFont="0" applyFill="0" applyBorder="0" applyAlignment="0" applyProtection="0"/>
    <xf numFmtId="190" fontId="138" fillId="0" borderId="0" applyFont="0" applyFill="0" applyBorder="0" applyAlignment="0" applyProtection="0"/>
    <xf numFmtId="190" fontId="138" fillId="0" borderId="0" applyFont="0" applyFill="0" applyBorder="0" applyAlignment="0" applyProtection="0"/>
    <xf numFmtId="190" fontId="138" fillId="0" borderId="0" applyFont="0" applyFill="0" applyBorder="0" applyAlignment="0" applyProtection="0"/>
    <xf numFmtId="190" fontId="138" fillId="0" borderId="0" applyFont="0" applyFill="0" applyBorder="0" applyAlignment="0" applyProtection="0"/>
    <xf numFmtId="190" fontId="138" fillId="0" borderId="0" applyFont="0" applyFill="0" applyBorder="0" applyAlignment="0" applyProtection="0"/>
    <xf numFmtId="190" fontId="138" fillId="0" borderId="0" applyFont="0" applyFill="0" applyBorder="0" applyAlignment="0" applyProtection="0"/>
    <xf numFmtId="190" fontId="138" fillId="0" borderId="0" applyFont="0" applyFill="0" applyBorder="0" applyAlignment="0" applyProtection="0"/>
    <xf numFmtId="190" fontId="138" fillId="0" borderId="0" applyFont="0" applyFill="0" applyBorder="0" applyAlignment="0" applyProtection="0"/>
    <xf numFmtId="190" fontId="138" fillId="0" borderId="0" applyFont="0" applyFill="0" applyBorder="0" applyAlignment="0" applyProtection="0"/>
    <xf numFmtId="190" fontId="138" fillId="0" borderId="0" applyFont="0" applyFill="0" applyBorder="0" applyAlignment="0" applyProtection="0"/>
    <xf numFmtId="190" fontId="138" fillId="0" borderId="0" applyFont="0" applyFill="0" applyBorder="0" applyAlignment="0" applyProtection="0"/>
    <xf numFmtId="306" fontId="112" fillId="0" borderId="0" applyFont="0" applyFill="0" applyBorder="0" applyAlignment="0" applyProtection="0"/>
    <xf numFmtId="306" fontId="112"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306" fontId="112" fillId="0" borderId="0" applyFont="0" applyFill="0" applyBorder="0" applyAlignment="0" applyProtection="0"/>
    <xf numFmtId="306" fontId="112" fillId="0" borderId="0" applyFont="0" applyFill="0" applyBorder="0" applyAlignment="0" applyProtection="0"/>
    <xf numFmtId="189" fontId="138" fillId="0" borderId="0" applyFont="0" applyFill="0" applyBorder="0" applyAlignment="0" applyProtection="0"/>
    <xf numFmtId="189" fontId="138" fillId="0" borderId="0" applyFont="0" applyFill="0" applyBorder="0" applyAlignment="0" applyProtection="0"/>
    <xf numFmtId="306" fontId="112" fillId="0" borderId="0" applyFont="0" applyFill="0" applyBorder="0" applyAlignment="0" applyProtection="0"/>
    <xf numFmtId="306" fontId="112" fillId="0" borderId="0" applyFont="0" applyFill="0" applyBorder="0" applyAlignment="0" applyProtection="0"/>
    <xf numFmtId="307" fontId="35" fillId="0" borderId="0" applyFont="0" applyFill="0" applyBorder="0" applyAlignment="0" applyProtection="0"/>
    <xf numFmtId="307" fontId="35" fillId="0" borderId="0" applyFont="0" applyFill="0" applyBorder="0" applyAlignment="0" applyProtection="0"/>
    <xf numFmtId="308" fontId="35" fillId="0" borderId="0" applyFont="0" applyFill="0" applyBorder="0" applyAlignment="0" applyProtection="0"/>
    <xf numFmtId="308" fontId="35"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43" fontId="139" fillId="0" borderId="0" applyFont="0" applyFill="0" applyBorder="0" applyAlignment="0" applyProtection="0"/>
    <xf numFmtId="43" fontId="139" fillId="0" borderId="0" applyFont="0" applyFill="0" applyBorder="0" applyAlignment="0" applyProtection="0"/>
    <xf numFmtId="165" fontId="138" fillId="0" borderId="0" applyFont="0" applyFill="0" applyBorder="0" applyAlignment="0" applyProtection="0"/>
    <xf numFmtId="43" fontId="138" fillId="0" borderId="0" applyFont="0" applyFill="0" applyBorder="0" applyAlignment="0" applyProtection="0"/>
    <xf numFmtId="165" fontId="138" fillId="0" borderId="0" applyFont="0" applyFill="0" applyBorder="0" applyAlignment="0" applyProtection="0"/>
    <xf numFmtId="165" fontId="138" fillId="0" borderId="0" applyFont="0" applyFill="0" applyBorder="0" applyAlignment="0" applyProtection="0"/>
    <xf numFmtId="165" fontId="138" fillId="0" borderId="0" applyFont="0" applyFill="0" applyBorder="0" applyAlignment="0" applyProtection="0"/>
    <xf numFmtId="165" fontId="138" fillId="0" borderId="0" applyFont="0" applyFill="0" applyBorder="0" applyAlignment="0" applyProtection="0"/>
    <xf numFmtId="43" fontId="138" fillId="0" borderId="0" applyFont="0" applyFill="0" applyBorder="0" applyAlignment="0" applyProtection="0"/>
    <xf numFmtId="189" fontId="138" fillId="0" borderId="0" applyFont="0" applyFill="0" applyBorder="0" applyAlignment="0" applyProtection="0"/>
    <xf numFmtId="43" fontId="138" fillId="0" borderId="0" applyFont="0" applyFill="0" applyBorder="0" applyAlignment="0" applyProtection="0"/>
    <xf numFmtId="189" fontId="138" fillId="0" borderId="0" applyFont="0" applyFill="0" applyBorder="0" applyAlignment="0" applyProtection="0"/>
    <xf numFmtId="43" fontId="138" fillId="0" borderId="0" applyFont="0" applyFill="0" applyBorder="0" applyAlignment="0" applyProtection="0"/>
    <xf numFmtId="43" fontId="138" fillId="0" borderId="0" applyFont="0" applyFill="0" applyBorder="0" applyAlignment="0" applyProtection="0"/>
    <xf numFmtId="165" fontId="138" fillId="0" borderId="0" applyFont="0" applyFill="0" applyBorder="0" applyAlignment="0" applyProtection="0"/>
    <xf numFmtId="165" fontId="138" fillId="0" borderId="0" applyFont="0" applyFill="0" applyBorder="0" applyAlignment="0" applyProtection="0"/>
    <xf numFmtId="43" fontId="138" fillId="0" borderId="0" applyFont="0" applyFill="0" applyBorder="0" applyAlignment="0" applyProtection="0"/>
    <xf numFmtId="3" fontId="35" fillId="0" borderId="0" applyFont="0" applyBorder="0" applyAlignment="0"/>
    <xf numFmtId="3" fontId="44" fillId="0" borderId="0" applyBorder="0" applyAlignment="0"/>
    <xf numFmtId="230" fontId="18" fillId="0" borderId="0" applyFill="0" applyBorder="0" applyAlignment="0"/>
    <xf numFmtId="231" fontId="18" fillId="0" borderId="0" applyFill="0" applyBorder="0" applyAlignment="0"/>
    <xf numFmtId="231" fontId="18" fillId="0" borderId="0" applyFill="0" applyBorder="0" applyAlignment="0"/>
    <xf numFmtId="231" fontId="18" fillId="0" borderId="0" applyFill="0" applyBorder="0" applyAlignment="0"/>
    <xf numFmtId="231" fontId="18" fillId="0" borderId="0" applyFill="0" applyBorder="0" applyAlignment="0"/>
    <xf numFmtId="231" fontId="18" fillId="0" borderId="0" applyFill="0" applyBorder="0" applyAlignment="0"/>
    <xf numFmtId="231" fontId="18" fillId="0" borderId="0" applyFill="0" applyBorder="0" applyAlignment="0"/>
    <xf numFmtId="231" fontId="18" fillId="0" borderId="0" applyFill="0" applyBorder="0" applyAlignment="0"/>
    <xf numFmtId="231" fontId="18" fillId="0" borderId="0" applyFill="0" applyBorder="0" applyAlignment="0"/>
    <xf numFmtId="231" fontId="18" fillId="0" borderId="0" applyFill="0" applyBorder="0" applyAlignment="0"/>
    <xf numFmtId="231" fontId="18" fillId="0" borderId="0" applyFill="0" applyBorder="0" applyAlignment="0"/>
    <xf numFmtId="231" fontId="18" fillId="0" borderId="0" applyFill="0" applyBorder="0" applyAlignment="0"/>
    <xf numFmtId="231" fontId="18" fillId="0" borderId="0" applyFill="0" applyBorder="0" applyAlignment="0"/>
    <xf numFmtId="231" fontId="18" fillId="0" borderId="0" applyFill="0" applyBorder="0" applyAlignment="0"/>
    <xf numFmtId="231" fontId="18" fillId="0" borderId="0" applyFill="0" applyBorder="0" applyAlignment="0"/>
    <xf numFmtId="231" fontId="18" fillId="0" borderId="0" applyFill="0" applyBorder="0" applyAlignment="0"/>
    <xf numFmtId="222"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230" fontId="18" fillId="0" borderId="0" applyFill="0" applyBorder="0" applyAlignment="0"/>
    <xf numFmtId="231" fontId="18" fillId="0" borderId="0" applyFill="0" applyBorder="0" applyAlignment="0"/>
    <xf numFmtId="231" fontId="18" fillId="0" borderId="0" applyFill="0" applyBorder="0" applyAlignment="0"/>
    <xf numFmtId="231" fontId="18" fillId="0" borderId="0" applyFill="0" applyBorder="0" applyAlignment="0"/>
    <xf numFmtId="231" fontId="18" fillId="0" borderId="0" applyFill="0" applyBorder="0" applyAlignment="0"/>
    <xf numFmtId="231" fontId="18" fillId="0" borderId="0" applyFill="0" applyBorder="0" applyAlignment="0"/>
    <xf numFmtId="231" fontId="18" fillId="0" borderId="0" applyFill="0" applyBorder="0" applyAlignment="0"/>
    <xf numFmtId="231" fontId="18" fillId="0" borderId="0" applyFill="0" applyBorder="0" applyAlignment="0"/>
    <xf numFmtId="231" fontId="18" fillId="0" borderId="0" applyFill="0" applyBorder="0" applyAlignment="0"/>
    <xf numFmtId="231" fontId="18" fillId="0" borderId="0" applyFill="0" applyBorder="0" applyAlignment="0"/>
    <xf numFmtId="231" fontId="18" fillId="0" borderId="0" applyFill="0" applyBorder="0" applyAlignment="0"/>
    <xf numFmtId="231" fontId="18" fillId="0" borderId="0" applyFill="0" applyBorder="0" applyAlignment="0"/>
    <xf numFmtId="231" fontId="18" fillId="0" borderId="0" applyFill="0" applyBorder="0" applyAlignment="0"/>
    <xf numFmtId="231" fontId="18" fillId="0" borderId="0" applyFill="0" applyBorder="0" applyAlignment="0"/>
    <xf numFmtId="231" fontId="18" fillId="0" borderId="0" applyFill="0" applyBorder="0" applyAlignment="0"/>
    <xf numFmtId="231" fontId="18" fillId="0" borderId="0" applyFill="0" applyBorder="0" applyAlignment="0"/>
    <xf numFmtId="232" fontId="18" fillId="0" borderId="0" applyFill="0" applyBorder="0" applyAlignment="0"/>
    <xf numFmtId="233" fontId="18" fillId="0" borderId="0" applyFill="0" applyBorder="0" applyAlignment="0"/>
    <xf numFmtId="233" fontId="18" fillId="0" borderId="0" applyFill="0" applyBorder="0" applyAlignment="0"/>
    <xf numFmtId="233" fontId="18" fillId="0" borderId="0" applyFill="0" applyBorder="0" applyAlignment="0"/>
    <xf numFmtId="233" fontId="18" fillId="0" borderId="0" applyFill="0" applyBorder="0" applyAlignment="0"/>
    <xf numFmtId="233" fontId="18" fillId="0" borderId="0" applyFill="0" applyBorder="0" applyAlignment="0"/>
    <xf numFmtId="233" fontId="18" fillId="0" borderId="0" applyFill="0" applyBorder="0" applyAlignment="0"/>
    <xf numFmtId="233" fontId="18" fillId="0" borderId="0" applyFill="0" applyBorder="0" applyAlignment="0"/>
    <xf numFmtId="233" fontId="18" fillId="0" borderId="0" applyFill="0" applyBorder="0" applyAlignment="0"/>
    <xf numFmtId="233" fontId="18" fillId="0" borderId="0" applyFill="0" applyBorder="0" applyAlignment="0"/>
    <xf numFmtId="233" fontId="18" fillId="0" borderId="0" applyFill="0" applyBorder="0" applyAlignment="0"/>
    <xf numFmtId="233" fontId="18" fillId="0" borderId="0" applyFill="0" applyBorder="0" applyAlignment="0"/>
    <xf numFmtId="233" fontId="18" fillId="0" borderId="0" applyFill="0" applyBorder="0" applyAlignment="0"/>
    <xf numFmtId="233" fontId="18" fillId="0" borderId="0" applyFill="0" applyBorder="0" applyAlignment="0"/>
    <xf numFmtId="233" fontId="18" fillId="0" borderId="0" applyFill="0" applyBorder="0" applyAlignment="0"/>
    <xf numFmtId="233" fontId="18" fillId="0" borderId="0" applyFill="0" applyBorder="0" applyAlignment="0"/>
    <xf numFmtId="222"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0" fontId="140" fillId="0" borderId="0" applyNumberFormat="0" applyAlignment="0">
      <alignment horizontal="left"/>
    </xf>
    <xf numFmtId="309" fontId="29" fillId="0" borderId="0" applyFill="0" applyBorder="0" applyAlignment="0" applyProtection="0"/>
    <xf numFmtId="310" fontId="18" fillId="0" borderId="0" applyFont="0" applyFill="0" applyBorder="0" applyAlignment="0" applyProtection="0"/>
    <xf numFmtId="310" fontId="18" fillId="0" borderId="0" applyFont="0" applyFill="0" applyBorder="0" applyAlignment="0" applyProtection="0"/>
    <xf numFmtId="310" fontId="18" fillId="0" borderId="0" applyFont="0" applyFill="0" applyBorder="0" applyAlignment="0" applyProtection="0"/>
    <xf numFmtId="310" fontId="18" fillId="0" borderId="0" applyFont="0" applyFill="0" applyBorder="0" applyAlignment="0" applyProtection="0"/>
    <xf numFmtId="310" fontId="18" fillId="0" borderId="0" applyFont="0" applyFill="0" applyBorder="0" applyAlignment="0" applyProtection="0"/>
    <xf numFmtId="310" fontId="18" fillId="0" borderId="0" applyFont="0" applyFill="0" applyBorder="0" applyAlignment="0" applyProtection="0"/>
    <xf numFmtId="310" fontId="18" fillId="0" borderId="0" applyFont="0" applyFill="0" applyBorder="0" applyAlignment="0" applyProtection="0"/>
    <xf numFmtId="310" fontId="18" fillId="0" borderId="0" applyFont="0" applyFill="0" applyBorder="0" applyAlignment="0" applyProtection="0"/>
    <xf numFmtId="310" fontId="18" fillId="0" borderId="0" applyFont="0" applyFill="0" applyBorder="0" applyAlignment="0" applyProtection="0"/>
    <xf numFmtId="310" fontId="18" fillId="0" borderId="0" applyFont="0" applyFill="0" applyBorder="0" applyAlignment="0" applyProtection="0"/>
    <xf numFmtId="310" fontId="18" fillId="0" borderId="0" applyFont="0" applyFill="0" applyBorder="0" applyAlignment="0" applyProtection="0"/>
    <xf numFmtId="310" fontId="18" fillId="0" borderId="0" applyFont="0" applyFill="0" applyBorder="0" applyAlignment="0" applyProtection="0"/>
    <xf numFmtId="310" fontId="18" fillId="0" borderId="0" applyFont="0" applyFill="0" applyBorder="0" applyAlignment="0" applyProtection="0"/>
    <xf numFmtId="310" fontId="18" fillId="0" borderId="0" applyFont="0" applyFill="0" applyBorder="0" applyAlignment="0" applyProtection="0"/>
    <xf numFmtId="310" fontId="18" fillId="0" borderId="0" applyFont="0" applyFill="0" applyBorder="0" applyAlignment="0" applyProtection="0"/>
    <xf numFmtId="0" fontId="141" fillId="0" borderId="0"/>
    <xf numFmtId="0" fontId="142" fillId="0" borderId="0" applyNumberFormat="0" applyFill="0" applyBorder="0" applyAlignment="0" applyProtection="0"/>
    <xf numFmtId="3" fontId="35" fillId="0" borderId="0" applyFont="0" applyBorder="0" applyAlignment="0"/>
    <xf numFmtId="3" fontId="44" fillId="0" borderId="0" applyBorder="0" applyAlignment="0"/>
    <xf numFmtId="0" fontId="18" fillId="0" borderId="0"/>
    <xf numFmtId="0" fontId="18" fillId="0" borderId="0"/>
    <xf numFmtId="0" fontId="18" fillId="0" borderId="0"/>
    <xf numFmtId="2" fontId="29" fillId="0" borderId="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39" fillId="0" borderId="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0" fontId="143" fillId="0" borderId="0" applyNumberFormat="0" applyFill="0" applyBorder="0" applyAlignment="0" applyProtection="0"/>
    <xf numFmtId="0" fontId="144" fillId="0" borderId="0" applyNumberFormat="0" applyFill="0" applyBorder="0" applyProtection="0">
      <alignment vertical="center"/>
    </xf>
    <xf numFmtId="0" fontId="145" fillId="0" borderId="0" applyNumberFormat="0" applyFill="0" applyBorder="0" applyAlignment="0" applyProtection="0"/>
    <xf numFmtId="0" fontId="146" fillId="0" borderId="0" applyNumberFormat="0" applyFill="0" applyBorder="0" applyProtection="0">
      <alignment vertical="center"/>
    </xf>
    <xf numFmtId="0" fontId="147" fillId="0" borderId="0" applyNumberFormat="0" applyFill="0" applyBorder="0" applyAlignment="0" applyProtection="0"/>
    <xf numFmtId="0" fontId="148" fillId="0" borderId="0" applyNumberFormat="0" applyFill="0" applyBorder="0" applyAlignment="0" applyProtection="0"/>
    <xf numFmtId="311" fontId="149" fillId="0" borderId="30" applyNumberFormat="0" applyFill="0" applyBorder="0" applyAlignment="0" applyProtection="0"/>
    <xf numFmtId="0" fontId="150" fillId="0" borderId="0" applyNumberFormat="0" applyFill="0" applyBorder="0" applyAlignment="0" applyProtection="0"/>
    <xf numFmtId="0" fontId="151" fillId="0" borderId="0">
      <alignment vertical="top" wrapText="1"/>
    </xf>
    <xf numFmtId="0" fontId="152" fillId="11" borderId="0" applyNumberFormat="0" applyBorder="0" applyAlignment="0" applyProtection="0"/>
    <xf numFmtId="0" fontId="153" fillId="6" borderId="0" applyNumberFormat="0" applyBorder="0" applyAlignment="0" applyProtection="0"/>
    <xf numFmtId="38" fontId="153" fillId="4" borderId="0" applyNumberFormat="0" applyBorder="0" applyAlignment="0" applyProtection="0"/>
    <xf numFmtId="38" fontId="153" fillId="4" borderId="0" applyNumberFormat="0" applyBorder="0" applyAlignment="0" applyProtection="0"/>
    <xf numFmtId="38" fontId="153" fillId="4" borderId="0" applyNumberFormat="0" applyBorder="0" applyAlignment="0" applyProtection="0"/>
    <xf numFmtId="38" fontId="153" fillId="4" borderId="0" applyNumberFormat="0" applyBorder="0" applyAlignment="0" applyProtection="0"/>
    <xf numFmtId="38" fontId="153" fillId="4" borderId="0" applyNumberFormat="0" applyBorder="0" applyAlignment="0" applyProtection="0"/>
    <xf numFmtId="38" fontId="153" fillId="4" borderId="0" applyNumberFormat="0" applyBorder="0" applyAlignment="0" applyProtection="0"/>
    <xf numFmtId="38" fontId="153" fillId="5" borderId="0" applyNumberFormat="0" applyBorder="0" applyAlignment="0" applyProtection="0"/>
    <xf numFmtId="38" fontId="153" fillId="4" borderId="0" applyNumberFormat="0" applyBorder="0" applyAlignment="0" applyProtection="0"/>
    <xf numFmtId="38" fontId="153" fillId="4" borderId="0" applyNumberFormat="0" applyBorder="0" applyAlignment="0" applyProtection="0"/>
    <xf numFmtId="38" fontId="153" fillId="4" borderId="0" applyNumberFormat="0" applyBorder="0" applyAlignment="0" applyProtection="0"/>
    <xf numFmtId="38" fontId="153" fillId="4" borderId="0" applyNumberFormat="0" applyBorder="0" applyAlignment="0" applyProtection="0"/>
    <xf numFmtId="38" fontId="153" fillId="4" borderId="0" applyNumberFormat="0" applyBorder="0" applyAlignment="0" applyProtection="0"/>
    <xf numFmtId="38" fontId="153" fillId="4" borderId="0" applyNumberFormat="0" applyBorder="0" applyAlignment="0" applyProtection="0"/>
    <xf numFmtId="38" fontId="153" fillId="4" borderId="0" applyNumberFormat="0" applyBorder="0" applyAlignment="0" applyProtection="0"/>
    <xf numFmtId="38" fontId="153" fillId="4" borderId="0" applyNumberFormat="0" applyBorder="0" applyAlignment="0" applyProtection="0"/>
    <xf numFmtId="38" fontId="153" fillId="4" borderId="0" applyNumberFormat="0" applyBorder="0" applyAlignment="0" applyProtection="0"/>
    <xf numFmtId="312" fontId="154" fillId="5" borderId="0" applyBorder="0" applyProtection="0"/>
    <xf numFmtId="0" fontId="155" fillId="0" borderId="3" applyNumberFormat="0" applyFill="0" applyBorder="0" applyAlignment="0" applyProtection="0">
      <alignment horizontal="center" vertical="center"/>
    </xf>
    <xf numFmtId="0" fontId="29" fillId="0" borderId="0" applyNumberFormat="0" applyBorder="0" applyAlignment="0"/>
    <xf numFmtId="0" fontId="18" fillId="0" borderId="0"/>
    <xf numFmtId="313" fontId="62" fillId="0" borderId="0" applyFont="0" applyFill="0" applyBorder="0" applyAlignment="0" applyProtection="0"/>
    <xf numFmtId="0" fontId="156" fillId="37" borderId="0"/>
    <xf numFmtId="49" fontId="157" fillId="0" borderId="0">
      <alignment vertical="center" wrapText="1" shrinkToFit="1"/>
    </xf>
    <xf numFmtId="0" fontId="18" fillId="0" borderId="0"/>
    <xf numFmtId="0" fontId="52" fillId="0" borderId="31" applyNumberFormat="0" applyAlignment="0" applyProtection="0"/>
    <xf numFmtId="0" fontId="52" fillId="0" borderId="32" applyNumberFormat="0" applyAlignment="0" applyProtection="0">
      <alignment horizontal="left" vertical="center"/>
    </xf>
    <xf numFmtId="0" fontId="18" fillId="0" borderId="0"/>
    <xf numFmtId="0" fontId="52" fillId="0" borderId="18">
      <alignment horizontal="left" vertical="center"/>
    </xf>
    <xf numFmtId="0" fontId="52" fillId="0" borderId="11">
      <alignment horizontal="left" vertical="center"/>
    </xf>
    <xf numFmtId="0" fontId="18" fillId="0" borderId="0"/>
    <xf numFmtId="14" fontId="99" fillId="38" borderId="33">
      <alignment horizontal="center" vertical="center" wrapText="1"/>
    </xf>
    <xf numFmtId="0" fontId="158" fillId="0" borderId="34" applyNumberFormat="0" applyFill="0" applyAlignment="0" applyProtection="0"/>
    <xf numFmtId="0" fontId="159" fillId="0" borderId="35" applyNumberFormat="0" applyFill="0" applyAlignment="0" applyProtection="0"/>
    <xf numFmtId="0" fontId="160" fillId="0" borderId="36" applyNumberFormat="0" applyFill="0" applyAlignment="0" applyProtection="0"/>
    <xf numFmtId="0" fontId="160" fillId="0" borderId="0" applyNumberFormat="0" applyFill="0" applyBorder="0" applyAlignment="0" applyProtection="0"/>
    <xf numFmtId="0" fontId="103" fillId="0" borderId="0" applyFill="0" applyAlignment="0" applyProtection="0">
      <protection locked="0"/>
    </xf>
    <xf numFmtId="0" fontId="103" fillId="0" borderId="23" applyFill="0" applyAlignment="0" applyProtection="0">
      <protection locked="0"/>
    </xf>
    <xf numFmtId="0" fontId="161" fillId="0" borderId="0" applyProtection="0"/>
    <xf numFmtId="0" fontId="18" fillId="0" borderId="0"/>
    <xf numFmtId="222" fontId="35" fillId="0" borderId="0">
      <protection locked="0"/>
    </xf>
    <xf numFmtId="0" fontId="52" fillId="0" borderId="0" applyProtection="0"/>
    <xf numFmtId="0" fontId="18" fillId="0" borderId="0"/>
    <xf numFmtId="0" fontId="162" fillId="0" borderId="33">
      <alignment horizontal="center"/>
    </xf>
    <xf numFmtId="0" fontId="162" fillId="0" borderId="0">
      <alignment horizontal="center"/>
    </xf>
    <xf numFmtId="0" fontId="163" fillId="39" borderId="22" applyNumberFormat="0" applyAlignment="0"/>
    <xf numFmtId="0" fontId="18" fillId="0" borderId="0"/>
    <xf numFmtId="314" fontId="163" fillId="40" borderId="7" applyNumberFormat="0" applyAlignment="0">
      <alignment horizontal="left" vertical="top"/>
    </xf>
    <xf numFmtId="49" fontId="164" fillId="0" borderId="22">
      <alignment vertical="center"/>
    </xf>
    <xf numFmtId="0" fontId="18" fillId="0" borderId="0"/>
    <xf numFmtId="0" fontId="67" fillId="0" borderId="0"/>
    <xf numFmtId="176" fontId="35" fillId="0" borderId="0" applyFont="0" applyFill="0" applyBorder="0" applyAlignment="0" applyProtection="0"/>
    <xf numFmtId="38" fontId="44" fillId="0" borderId="0" applyFont="0" applyFill="0" applyBorder="0" applyAlignment="0" applyProtection="0"/>
    <xf numFmtId="207" fontId="55" fillId="0" borderId="0" applyFont="0" applyFill="0" applyBorder="0" applyAlignment="0" applyProtection="0"/>
    <xf numFmtId="207" fontId="55" fillId="0" borderId="0" applyFont="0" applyFill="0" applyBorder="0" applyAlignment="0" applyProtection="0"/>
    <xf numFmtId="0" fontId="166" fillId="0" borderId="0"/>
    <xf numFmtId="0" fontId="167" fillId="0" borderId="0"/>
    <xf numFmtId="315" fontId="168" fillId="0" borderId="0" applyFont="0" applyFill="0" applyBorder="0" applyAlignment="0" applyProtection="0"/>
    <xf numFmtId="0" fontId="169" fillId="0" borderId="0" applyFont="0" applyFill="0" applyBorder="0" applyAlignment="0" applyProtection="0"/>
    <xf numFmtId="0" fontId="44" fillId="0" borderId="0" applyFill="0" applyBorder="0" applyAlignment="0" applyProtection="0"/>
    <xf numFmtId="0" fontId="169" fillId="0" borderId="0" applyFont="0" applyFill="0" applyBorder="0" applyAlignment="0" applyProtection="0"/>
    <xf numFmtId="0" fontId="153" fillId="41" borderId="0" applyNumberFormat="0" applyBorder="0" applyAlignment="0" applyProtection="0"/>
    <xf numFmtId="10" fontId="153" fillId="4" borderId="7" applyNumberFormat="0" applyBorder="0" applyAlignment="0" applyProtection="0"/>
    <xf numFmtId="10" fontId="153" fillId="4" borderId="7" applyNumberFormat="0" applyBorder="0" applyAlignment="0" applyProtection="0"/>
    <xf numFmtId="10" fontId="153" fillId="4" borderId="7" applyNumberFormat="0" applyBorder="0" applyAlignment="0" applyProtection="0"/>
    <xf numFmtId="10" fontId="153" fillId="4" borderId="7" applyNumberFormat="0" applyBorder="0" applyAlignment="0" applyProtection="0"/>
    <xf numFmtId="10" fontId="153" fillId="4" borderId="7" applyNumberFormat="0" applyBorder="0" applyAlignment="0" applyProtection="0"/>
    <xf numFmtId="10" fontId="153" fillId="4" borderId="7" applyNumberFormat="0" applyBorder="0" applyAlignment="0" applyProtection="0"/>
    <xf numFmtId="10" fontId="153" fillId="42" borderId="7" applyNumberFormat="0" applyBorder="0" applyAlignment="0" applyProtection="0"/>
    <xf numFmtId="0" fontId="18" fillId="0" borderId="0"/>
    <xf numFmtId="10" fontId="153" fillId="4" borderId="7" applyNumberFormat="0" applyBorder="0" applyAlignment="0" applyProtection="0"/>
    <xf numFmtId="10" fontId="153" fillId="4" borderId="7" applyNumberFormat="0" applyBorder="0" applyAlignment="0" applyProtection="0"/>
    <xf numFmtId="10" fontId="153" fillId="4" borderId="7" applyNumberFormat="0" applyBorder="0" applyAlignment="0" applyProtection="0"/>
    <xf numFmtId="10" fontId="153" fillId="4" borderId="7" applyNumberFormat="0" applyBorder="0" applyAlignment="0" applyProtection="0"/>
    <xf numFmtId="10" fontId="153" fillId="4" borderId="7" applyNumberFormat="0" applyBorder="0" applyAlignment="0" applyProtection="0"/>
    <xf numFmtId="10" fontId="153" fillId="4" borderId="7" applyNumberFormat="0" applyBorder="0" applyAlignment="0" applyProtection="0"/>
    <xf numFmtId="10" fontId="153" fillId="4" borderId="7" applyNumberFormat="0" applyBorder="0" applyAlignment="0" applyProtection="0"/>
    <xf numFmtId="10" fontId="153" fillId="4" borderId="7" applyNumberFormat="0" applyBorder="0" applyAlignment="0" applyProtection="0"/>
    <xf numFmtId="10" fontId="153" fillId="4" borderId="7" applyNumberFormat="0" applyBorder="0" applyAlignment="0" applyProtection="0"/>
    <xf numFmtId="0" fontId="170" fillId="17" borderId="24" applyNumberFormat="0" applyAlignment="0" applyProtection="0"/>
    <xf numFmtId="0" fontId="171" fillId="17" borderId="24" applyNumberFormat="0" applyAlignment="0" applyProtection="0"/>
    <xf numFmtId="0" fontId="171" fillId="17" borderId="24" applyNumberFormat="0" applyAlignment="0" applyProtection="0"/>
    <xf numFmtId="0" fontId="171" fillId="17" borderId="24" applyNumberFormat="0" applyAlignment="0" applyProtection="0"/>
    <xf numFmtId="0" fontId="171" fillId="17" borderId="24" applyNumberFormat="0" applyAlignment="0" applyProtection="0"/>
    <xf numFmtId="0" fontId="171" fillId="17" borderId="24" applyNumberFormat="0" applyAlignment="0" applyProtection="0"/>
    <xf numFmtId="0" fontId="172" fillId="0" borderId="0" applyNumberFormat="0" applyFill="0" applyBorder="0" applyAlignment="0" applyProtection="0">
      <alignment vertical="top"/>
      <protection locked="0"/>
    </xf>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alignment vertical="top"/>
      <protection locked="0"/>
    </xf>
    <xf numFmtId="0" fontId="172" fillId="0" borderId="0" applyNumberFormat="0" applyFill="0" applyBorder="0" applyAlignment="0" applyProtection="0">
      <alignment vertical="top"/>
      <protection locked="0"/>
    </xf>
    <xf numFmtId="0" fontId="172" fillId="0" borderId="0" applyNumberFormat="0" applyFill="0" applyBorder="0" applyAlignment="0" applyProtection="0">
      <alignment vertical="top"/>
      <protection locked="0"/>
    </xf>
    <xf numFmtId="0" fontId="172" fillId="0" borderId="0" applyNumberFormat="0" applyFill="0" applyBorder="0" applyAlignment="0" applyProtection="0">
      <alignment vertical="top"/>
      <protection locked="0"/>
    </xf>
    <xf numFmtId="0" fontId="172" fillId="0" borderId="0" applyNumberFormat="0" applyFill="0" applyBorder="0" applyAlignment="0" applyProtection="0">
      <alignment vertical="top"/>
      <protection locked="0"/>
    </xf>
    <xf numFmtId="0" fontId="172" fillId="0" borderId="0" applyNumberFormat="0" applyFill="0" applyBorder="0" applyAlignment="0" applyProtection="0">
      <alignment vertical="top"/>
      <protection locked="0"/>
    </xf>
    <xf numFmtId="0" fontId="173" fillId="0" borderId="0" applyNumberFormat="0" applyFill="0" applyBorder="0" applyAlignment="0" applyProtection="0">
      <alignment vertical="top"/>
      <protection locked="0"/>
    </xf>
    <xf numFmtId="0" fontId="173"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alignment vertical="top"/>
      <protection locked="0"/>
    </xf>
    <xf numFmtId="0" fontId="174" fillId="0" borderId="0" applyNumberFormat="0" applyFill="0" applyBorder="0" applyAlignment="0" applyProtection="0">
      <alignment vertical="top"/>
      <protection locked="0"/>
    </xf>
    <xf numFmtId="0" fontId="174" fillId="0" borderId="0" applyNumberFormat="0" applyFill="0" applyBorder="0" applyAlignment="0" applyProtection="0"/>
    <xf numFmtId="0" fontId="172" fillId="0" borderId="0" applyNumberFormat="0" applyFill="0" applyBorder="0" applyAlignment="0" applyProtection="0">
      <alignment vertical="top"/>
      <protection locked="0"/>
    </xf>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alignment vertical="top"/>
      <protection locked="0"/>
    </xf>
    <xf numFmtId="0" fontId="172" fillId="0" borderId="0" applyNumberFormat="0" applyFill="0" applyBorder="0" applyAlignment="0" applyProtection="0">
      <alignment vertical="top"/>
      <protection locked="0"/>
    </xf>
    <xf numFmtId="0" fontId="172" fillId="0" borderId="0" applyNumberFormat="0" applyFill="0" applyBorder="0" applyAlignment="0" applyProtection="0">
      <alignment vertical="top"/>
      <protection locked="0"/>
    </xf>
    <xf numFmtId="0" fontId="172" fillId="0" borderId="0" applyNumberFormat="0" applyFill="0" applyBorder="0" applyAlignment="0" applyProtection="0">
      <alignment vertical="top"/>
      <protection locked="0"/>
    </xf>
    <xf numFmtId="0" fontId="172" fillId="0" borderId="0" applyNumberFormat="0" applyFill="0" applyBorder="0" applyAlignment="0" applyProtection="0">
      <alignment vertical="top"/>
      <protection locked="0"/>
    </xf>
    <xf numFmtId="0" fontId="172" fillId="0" borderId="0" applyNumberFormat="0" applyFill="0" applyBorder="0" applyAlignment="0" applyProtection="0">
      <alignment vertical="top"/>
      <protection locked="0"/>
    </xf>
    <xf numFmtId="0" fontId="173" fillId="0" borderId="0" applyNumberFormat="0" applyFill="0" applyBorder="0" applyAlignment="0" applyProtection="0">
      <alignment vertical="top"/>
      <protection locked="0"/>
    </xf>
    <xf numFmtId="0" fontId="173" fillId="0" borderId="0" applyNumberFormat="0" applyFill="0" applyBorder="0" applyAlignment="0" applyProtection="0">
      <alignment vertical="top"/>
      <protection locked="0"/>
    </xf>
    <xf numFmtId="0" fontId="173" fillId="0" borderId="0" applyNumberFormat="0" applyFill="0" applyBorder="0" applyAlignment="0" applyProtection="0">
      <alignment vertical="top"/>
      <protection locked="0"/>
    </xf>
    <xf numFmtId="0" fontId="173" fillId="0" borderId="0" applyNumberFormat="0" applyFill="0" applyBorder="0" applyAlignment="0" applyProtection="0">
      <alignment vertical="top"/>
      <protection locked="0"/>
    </xf>
    <xf numFmtId="0" fontId="173" fillId="0" borderId="0" applyNumberFormat="0" applyFill="0" applyBorder="0" applyAlignment="0" applyProtection="0">
      <alignment vertical="top"/>
      <protection locked="0"/>
    </xf>
    <xf numFmtId="176" fontId="35" fillId="0" borderId="0" applyFont="0" applyFill="0" applyBorder="0" applyAlignment="0" applyProtection="0"/>
    <xf numFmtId="0" fontId="35" fillId="0" borderId="0"/>
    <xf numFmtId="0" fontId="88" fillId="0" borderId="37">
      <alignment horizontal="centerContinuous"/>
    </xf>
    <xf numFmtId="0" fontId="44" fillId="0" borderId="0"/>
    <xf numFmtId="0" fontId="113" fillId="0" borderId="0"/>
    <xf numFmtId="0" fontId="18" fillId="0" borderId="0"/>
    <xf numFmtId="0" fontId="67" fillId="0" borderId="0" applyNumberFormat="0" applyFont="0" applyFill="0" applyBorder="0" applyProtection="0">
      <alignment horizontal="left" vertical="center"/>
    </xf>
    <xf numFmtId="0" fontId="44" fillId="0" borderId="0"/>
    <xf numFmtId="0" fontId="18" fillId="0" borderId="0"/>
    <xf numFmtId="230" fontId="18" fillId="0" borderId="0" applyFill="0" applyBorder="0" applyAlignment="0"/>
    <xf numFmtId="231" fontId="18" fillId="0" borderId="0" applyFill="0" applyBorder="0" applyAlignment="0"/>
    <xf numFmtId="231" fontId="18" fillId="0" borderId="0" applyFill="0" applyBorder="0" applyAlignment="0"/>
    <xf numFmtId="231" fontId="18" fillId="0" borderId="0" applyFill="0" applyBorder="0" applyAlignment="0"/>
    <xf numFmtId="231" fontId="18" fillId="0" borderId="0" applyFill="0" applyBorder="0" applyAlignment="0"/>
    <xf numFmtId="231" fontId="18" fillId="0" borderId="0" applyFill="0" applyBorder="0" applyAlignment="0"/>
    <xf numFmtId="231" fontId="18" fillId="0" borderId="0" applyFill="0" applyBorder="0" applyAlignment="0"/>
    <xf numFmtId="231" fontId="18" fillId="0" borderId="0" applyFill="0" applyBorder="0" applyAlignment="0"/>
    <xf numFmtId="0" fontId="18" fillId="0" borderId="0"/>
    <xf numFmtId="231" fontId="18" fillId="0" borderId="0" applyFill="0" applyBorder="0" applyAlignment="0"/>
    <xf numFmtId="231" fontId="18" fillId="0" borderId="0" applyFill="0" applyBorder="0" applyAlignment="0"/>
    <xf numFmtId="231" fontId="18" fillId="0" borderId="0" applyFill="0" applyBorder="0" applyAlignment="0"/>
    <xf numFmtId="231" fontId="18" fillId="0" borderId="0" applyFill="0" applyBorder="0" applyAlignment="0"/>
    <xf numFmtId="231" fontId="18" fillId="0" borderId="0" applyFill="0" applyBorder="0" applyAlignment="0"/>
    <xf numFmtId="231" fontId="18" fillId="0" borderId="0" applyFill="0" applyBorder="0" applyAlignment="0"/>
    <xf numFmtId="231" fontId="18" fillId="0" borderId="0" applyFill="0" applyBorder="0" applyAlignment="0"/>
    <xf numFmtId="222"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0" fontId="18" fillId="0" borderId="0"/>
    <xf numFmtId="223"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230" fontId="18" fillId="0" borderId="0" applyFill="0" applyBorder="0" applyAlignment="0"/>
    <xf numFmtId="231" fontId="18" fillId="0" borderId="0" applyFill="0" applyBorder="0" applyAlignment="0"/>
    <xf numFmtId="231" fontId="18" fillId="0" borderId="0" applyFill="0" applyBorder="0" applyAlignment="0"/>
    <xf numFmtId="231" fontId="18" fillId="0" borderId="0" applyFill="0" applyBorder="0" applyAlignment="0"/>
    <xf numFmtId="231" fontId="18" fillId="0" borderId="0" applyFill="0" applyBorder="0" applyAlignment="0"/>
    <xf numFmtId="231" fontId="18" fillId="0" borderId="0" applyFill="0" applyBorder="0" applyAlignment="0"/>
    <xf numFmtId="231" fontId="18" fillId="0" borderId="0" applyFill="0" applyBorder="0" applyAlignment="0"/>
    <xf numFmtId="231" fontId="18" fillId="0" borderId="0" applyFill="0" applyBorder="0" applyAlignment="0"/>
    <xf numFmtId="0" fontId="18" fillId="0" borderId="0"/>
    <xf numFmtId="231" fontId="18" fillId="0" borderId="0" applyFill="0" applyBorder="0" applyAlignment="0"/>
    <xf numFmtId="231" fontId="18" fillId="0" borderId="0" applyFill="0" applyBorder="0" applyAlignment="0"/>
    <xf numFmtId="231" fontId="18" fillId="0" borderId="0" applyFill="0" applyBorder="0" applyAlignment="0"/>
    <xf numFmtId="231" fontId="18" fillId="0" borderId="0" applyFill="0" applyBorder="0" applyAlignment="0"/>
    <xf numFmtId="231" fontId="18" fillId="0" borderId="0" applyFill="0" applyBorder="0" applyAlignment="0"/>
    <xf numFmtId="231" fontId="18" fillId="0" borderId="0" applyFill="0" applyBorder="0" applyAlignment="0"/>
    <xf numFmtId="231" fontId="18" fillId="0" borderId="0" applyFill="0" applyBorder="0" applyAlignment="0"/>
    <xf numFmtId="232" fontId="18" fillId="0" borderId="0" applyFill="0" applyBorder="0" applyAlignment="0"/>
    <xf numFmtId="233" fontId="18" fillId="0" borderId="0" applyFill="0" applyBorder="0" applyAlignment="0"/>
    <xf numFmtId="233" fontId="18" fillId="0" borderId="0" applyFill="0" applyBorder="0" applyAlignment="0"/>
    <xf numFmtId="233" fontId="18" fillId="0" borderId="0" applyFill="0" applyBorder="0" applyAlignment="0"/>
    <xf numFmtId="233" fontId="18" fillId="0" borderId="0" applyFill="0" applyBorder="0" applyAlignment="0"/>
    <xf numFmtId="233" fontId="18" fillId="0" borderId="0" applyFill="0" applyBorder="0" applyAlignment="0"/>
    <xf numFmtId="233" fontId="18" fillId="0" borderId="0" applyFill="0" applyBorder="0" applyAlignment="0"/>
    <xf numFmtId="233" fontId="18" fillId="0" borderId="0" applyFill="0" applyBorder="0" applyAlignment="0"/>
    <xf numFmtId="0" fontId="18" fillId="0" borderId="0"/>
    <xf numFmtId="233" fontId="18" fillId="0" borderId="0" applyFill="0" applyBorder="0" applyAlignment="0"/>
    <xf numFmtId="233" fontId="18" fillId="0" borderId="0" applyFill="0" applyBorder="0" applyAlignment="0"/>
    <xf numFmtId="233" fontId="18" fillId="0" borderId="0" applyFill="0" applyBorder="0" applyAlignment="0"/>
    <xf numFmtId="233" fontId="18" fillId="0" borderId="0" applyFill="0" applyBorder="0" applyAlignment="0"/>
    <xf numFmtId="233" fontId="18" fillId="0" borderId="0" applyFill="0" applyBorder="0" applyAlignment="0"/>
    <xf numFmtId="233" fontId="18" fillId="0" borderId="0" applyFill="0" applyBorder="0" applyAlignment="0"/>
    <xf numFmtId="233" fontId="18" fillId="0" borderId="0" applyFill="0" applyBorder="0" applyAlignment="0"/>
    <xf numFmtId="222"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0" fontId="18" fillId="0" borderId="0"/>
    <xf numFmtId="223"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0" fontId="175" fillId="0" borderId="38" applyNumberFormat="0" applyFill="0" applyAlignment="0" applyProtection="0"/>
    <xf numFmtId="3" fontId="176" fillId="0" borderId="8" applyNumberFormat="0" applyAlignment="0">
      <alignment horizontal="center" vertical="center"/>
    </xf>
    <xf numFmtId="3" fontId="75" fillId="0" borderId="8" applyNumberFormat="0" applyAlignment="0">
      <alignment horizontal="center" vertical="center"/>
    </xf>
    <xf numFmtId="3" fontId="163" fillId="0" borderId="8" applyNumberFormat="0" applyAlignment="0">
      <alignment horizontal="center" vertical="center"/>
    </xf>
    <xf numFmtId="234" fontId="153" fillId="0" borderId="17" applyFont="0"/>
    <xf numFmtId="3" fontId="18" fillId="0" borderId="39"/>
    <xf numFmtId="316" fontId="177" fillId="0" borderId="4" applyNumberFormat="0" applyFont="0" applyFill="0" applyBorder="0">
      <alignment horizontal="center"/>
    </xf>
    <xf numFmtId="316" fontId="177" fillId="0" borderId="4" applyNumberFormat="0" applyFont="0" applyFill="0" applyBorder="0">
      <alignment horizontal="center"/>
    </xf>
    <xf numFmtId="38" fontId="44" fillId="0" borderId="0" applyFont="0" applyFill="0" applyBorder="0" applyAlignment="0" applyProtection="0"/>
    <xf numFmtId="4" fontId="178" fillId="0" borderId="0" applyFont="0" applyFill="0" applyBorder="0" applyAlignment="0" applyProtection="0"/>
    <xf numFmtId="38" fontId="29" fillId="0" borderId="0" applyFill="0" applyBorder="0" applyAlignment="0" applyProtection="0"/>
    <xf numFmtId="40" fontId="29" fillId="0" borderId="0" applyFill="0" applyBorder="0" applyAlignment="0" applyProtection="0"/>
    <xf numFmtId="176" fontId="112" fillId="0" borderId="0" applyFont="0" applyFill="0" applyBorder="0" applyAlignment="0" applyProtection="0"/>
    <xf numFmtId="189" fontId="112" fillId="0" borderId="0" applyFont="0" applyFill="0" applyBorder="0" applyAlignment="0" applyProtection="0"/>
    <xf numFmtId="0" fontId="103" fillId="0" borderId="40"/>
    <xf numFmtId="0" fontId="18" fillId="0" borderId="0"/>
    <xf numFmtId="317" fontId="179" fillId="0" borderId="41"/>
    <xf numFmtId="0" fontId="18" fillId="0" borderId="0"/>
    <xf numFmtId="317" fontId="179" fillId="0" borderId="4"/>
    <xf numFmtId="212" fontId="29" fillId="0" borderId="0" applyFill="0" applyBorder="0" applyAlignment="0" applyProtection="0"/>
    <xf numFmtId="218" fontId="29" fillId="0" borderId="0" applyFill="0" applyBorder="0" applyAlignment="0" applyProtection="0"/>
    <xf numFmtId="318" fontId="112" fillId="0" borderId="0" applyFont="0" applyFill="0" applyBorder="0" applyAlignment="0" applyProtection="0"/>
    <xf numFmtId="252" fontId="112" fillId="0" borderId="0" applyFont="0" applyFill="0" applyBorder="0" applyAlignment="0" applyProtection="0"/>
    <xf numFmtId="0" fontId="29" fillId="0" borderId="0" applyNumberFormat="0" applyFill="0" applyAlignment="0"/>
    <xf numFmtId="0" fontId="34" fillId="0" borderId="0" applyNumberFormat="0" applyFont="0" applyFill="0" applyAlignment="0"/>
    <xf numFmtId="0" fontId="18" fillId="0" borderId="0"/>
    <xf numFmtId="0" fontId="34" fillId="0" borderId="0" applyNumberFormat="0" applyFont="0" applyFill="0" applyAlignment="0"/>
    <xf numFmtId="0" fontId="18" fillId="0" borderId="0"/>
    <xf numFmtId="0" fontId="34" fillId="0" borderId="0" applyNumberFormat="0" applyFont="0" applyFill="0" applyAlignment="0"/>
    <xf numFmtId="0" fontId="18" fillId="0" borderId="0"/>
    <xf numFmtId="0" fontId="29" fillId="0" borderId="0" applyNumberFormat="0" applyFill="0" applyAlignment="0"/>
    <xf numFmtId="0" fontId="18" fillId="0" borderId="0"/>
    <xf numFmtId="0" fontId="34" fillId="0" borderId="0" applyNumberFormat="0" applyFont="0" applyFill="0" applyAlignment="0"/>
    <xf numFmtId="0" fontId="18" fillId="0" borderId="0"/>
    <xf numFmtId="0" fontId="34" fillId="0" borderId="0" applyNumberFormat="0" applyFont="0" applyFill="0" applyAlignment="0"/>
    <xf numFmtId="0" fontId="18" fillId="0" borderId="0"/>
    <xf numFmtId="0" fontId="22" fillId="0" borderId="0" applyNumberFormat="0" applyFill="0" applyAlignment="0"/>
    <xf numFmtId="0" fontId="18" fillId="0" borderId="0"/>
    <xf numFmtId="0" fontId="18" fillId="0" borderId="0"/>
    <xf numFmtId="0" fontId="22" fillId="0" borderId="0" applyNumberFormat="0" applyFill="0" applyAlignment="0"/>
    <xf numFmtId="0" fontId="22" fillId="0" borderId="0" applyNumberFormat="0" applyFill="0" applyAlignment="0"/>
    <xf numFmtId="0" fontId="22" fillId="0" borderId="0"/>
    <xf numFmtId="0" fontId="22" fillId="0" borderId="0"/>
    <xf numFmtId="0" fontId="22" fillId="0" borderId="0" applyNumberFormat="0" applyFill="0" applyAlignment="0"/>
    <xf numFmtId="0" fontId="22" fillId="0" borderId="0" applyNumberFormat="0" applyFill="0" applyAlignment="0"/>
    <xf numFmtId="0" fontId="18" fillId="0" borderId="0"/>
    <xf numFmtId="0" fontId="22" fillId="0" borderId="0" applyNumberFormat="0" applyFill="0" applyAlignment="0"/>
    <xf numFmtId="0" fontId="18" fillId="0" borderId="0"/>
    <xf numFmtId="0" fontId="22" fillId="0" borderId="0" applyNumberFormat="0" applyFill="0" applyAlignment="0"/>
    <xf numFmtId="0" fontId="18" fillId="0" borderId="0"/>
    <xf numFmtId="0" fontId="22" fillId="0" borderId="0" applyNumberFormat="0" applyFill="0" applyAlignment="0"/>
    <xf numFmtId="0" fontId="22" fillId="0" borderId="0" applyNumberFormat="0" applyFill="0" applyAlignment="0"/>
    <xf numFmtId="0" fontId="18" fillId="0" borderId="0"/>
    <xf numFmtId="0" fontId="18" fillId="0" borderId="0"/>
    <xf numFmtId="0" fontId="22" fillId="0" borderId="0" applyNumberFormat="0" applyFill="0" applyAlignment="0"/>
    <xf numFmtId="0" fontId="18" fillId="0" borderId="0"/>
    <xf numFmtId="0" fontId="22" fillId="0" borderId="0" applyNumberFormat="0" applyFill="0" applyAlignment="0"/>
    <xf numFmtId="0" fontId="18" fillId="0" borderId="0"/>
    <xf numFmtId="0" fontId="18" fillId="0" borderId="0" applyNumberFormat="0" applyFill="0" applyAlignment="0"/>
    <xf numFmtId="0" fontId="18" fillId="0" borderId="0"/>
    <xf numFmtId="0" fontId="29" fillId="0" borderId="0" applyNumberFormat="0" applyFill="0" applyAlignment="0"/>
    <xf numFmtId="0" fontId="18" fillId="0" borderId="0"/>
    <xf numFmtId="0" fontId="29" fillId="0" borderId="0" applyNumberFormat="0" applyFill="0" applyAlignment="0"/>
    <xf numFmtId="0" fontId="18" fillId="0" borderId="0"/>
    <xf numFmtId="0" fontId="18" fillId="0" borderId="0" applyNumberFormat="0" applyFill="0" applyAlignment="0"/>
    <xf numFmtId="0" fontId="18" fillId="0" borderId="0"/>
    <xf numFmtId="0" fontId="29" fillId="0" borderId="0" applyNumberFormat="0" applyFill="0" applyAlignment="0"/>
    <xf numFmtId="0" fontId="18" fillId="0" borderId="0"/>
    <xf numFmtId="0" fontId="34" fillId="0" borderId="0" applyNumberFormat="0" applyFont="0" applyFill="0" applyAlignment="0"/>
    <xf numFmtId="0" fontId="18" fillId="0" borderId="0"/>
    <xf numFmtId="0" fontId="29" fillId="0" borderId="0" applyNumberFormat="0" applyFill="0" applyAlignment="0"/>
    <xf numFmtId="0" fontId="18" fillId="0" borderId="0"/>
    <xf numFmtId="0" fontId="34" fillId="0" borderId="0" applyNumberFormat="0" applyFont="0" applyFill="0" applyAlignment="0"/>
    <xf numFmtId="0" fontId="18" fillId="0" borderId="0"/>
    <xf numFmtId="0" fontId="132" fillId="0" borderId="0">
      <alignment horizontal="justify" vertical="top"/>
    </xf>
    <xf numFmtId="0" fontId="180" fillId="43" borderId="0" applyNumberFormat="0" applyBorder="0" applyAlignment="0" applyProtection="0"/>
    <xf numFmtId="0" fontId="62" fillId="0" borderId="7"/>
    <xf numFmtId="0" fontId="67" fillId="0" borderId="0"/>
    <xf numFmtId="0" fontId="18" fillId="0" borderId="0"/>
    <xf numFmtId="0" fontId="43" fillId="0" borderId="21" applyNumberFormat="0" applyAlignment="0">
      <alignment horizontal="center"/>
    </xf>
    <xf numFmtId="37" fontId="181" fillId="0" borderId="0"/>
    <xf numFmtId="0" fontId="18" fillId="0" borderId="0"/>
    <xf numFmtId="37" fontId="181" fillId="0" borderId="0"/>
    <xf numFmtId="0" fontId="29" fillId="0" borderId="0" applyNumberFormat="0" applyFill="0" applyBorder="0" applyAlignment="0"/>
    <xf numFmtId="0" fontId="18" fillId="0" borderId="0"/>
    <xf numFmtId="319" fontId="35" fillId="0" borderId="0"/>
    <xf numFmtId="0" fontId="18" fillId="0" borderId="0"/>
    <xf numFmtId="180" fontId="35" fillId="0" borderId="0"/>
    <xf numFmtId="319" fontId="35" fillId="0" borderId="0"/>
    <xf numFmtId="0" fontId="65" fillId="0" borderId="0"/>
    <xf numFmtId="0" fontId="18" fillId="0" borderId="0"/>
    <xf numFmtId="0" fontId="20" fillId="0" borderId="0"/>
    <xf numFmtId="0" fontId="22" fillId="0" borderId="0"/>
    <xf numFmtId="0" fontId="22" fillId="0" borderId="0"/>
    <xf numFmtId="0" fontId="18" fillId="0" borderId="0"/>
    <xf numFmtId="0" fontId="22" fillId="0" borderId="0"/>
    <xf numFmtId="0" fontId="15" fillId="0" borderId="0"/>
    <xf numFmtId="0" fontId="22" fillId="0" borderId="0"/>
    <xf numFmtId="0" fontId="15" fillId="0" borderId="0"/>
    <xf numFmtId="0" fontId="121" fillId="0" borderId="0"/>
    <xf numFmtId="0" fontId="121" fillId="0" borderId="0"/>
    <xf numFmtId="0" fontId="136" fillId="0" borderId="0"/>
    <xf numFmtId="0" fontId="121" fillId="0" borderId="0"/>
    <xf numFmtId="0" fontId="136" fillId="0" borderId="0"/>
    <xf numFmtId="0" fontId="76" fillId="0" borderId="0"/>
    <xf numFmtId="0" fontId="18" fillId="0" borderId="0"/>
    <xf numFmtId="0" fontId="15" fillId="0" borderId="0"/>
    <xf numFmtId="0" fontId="112" fillId="0" borderId="0"/>
    <xf numFmtId="0" fontId="15" fillId="0" borderId="0"/>
    <xf numFmtId="0" fontId="18" fillId="0" borderId="0"/>
    <xf numFmtId="0" fontId="113" fillId="0" borderId="0"/>
    <xf numFmtId="0" fontId="113" fillId="0" borderId="0"/>
    <xf numFmtId="0" fontId="182" fillId="0" borderId="0"/>
    <xf numFmtId="0" fontId="15" fillId="0" borderId="0"/>
    <xf numFmtId="0" fontId="15" fillId="0" borderId="0"/>
    <xf numFmtId="0" fontId="15" fillId="0" borderId="0"/>
    <xf numFmtId="0" fontId="15" fillId="0" borderId="0"/>
    <xf numFmtId="0" fontId="15" fillId="0" borderId="0"/>
    <xf numFmtId="0" fontId="121" fillId="0" borderId="0"/>
    <xf numFmtId="0" fontId="121" fillId="0" borderId="0"/>
    <xf numFmtId="0" fontId="15" fillId="0" borderId="0"/>
    <xf numFmtId="0" fontId="183" fillId="0" borderId="0"/>
    <xf numFmtId="0" fontId="121" fillId="0" borderId="0"/>
    <xf numFmtId="0" fontId="18" fillId="0" borderId="0"/>
    <xf numFmtId="0" fontId="121" fillId="0" borderId="0"/>
    <xf numFmtId="0" fontId="184" fillId="0" borderId="0"/>
    <xf numFmtId="0" fontId="185" fillId="0" borderId="0"/>
    <xf numFmtId="0" fontId="22" fillId="0" borderId="0"/>
    <xf numFmtId="0" fontId="113" fillId="0" borderId="0"/>
    <xf numFmtId="0" fontId="18" fillId="0" borderId="0"/>
    <xf numFmtId="0" fontId="186" fillId="0" borderId="0"/>
    <xf numFmtId="0" fontId="18" fillId="0" borderId="0"/>
    <xf numFmtId="0" fontId="184" fillId="0" borderId="0"/>
    <xf numFmtId="0" fontId="22" fillId="0" borderId="0"/>
    <xf numFmtId="0" fontId="22" fillId="0" borderId="0"/>
    <xf numFmtId="0" fontId="22" fillId="0" borderId="0"/>
    <xf numFmtId="0" fontId="15" fillId="0" borderId="0"/>
    <xf numFmtId="0" fontId="20" fillId="0" borderId="0"/>
    <xf numFmtId="0" fontId="18" fillId="0" borderId="0"/>
    <xf numFmtId="0" fontId="22" fillId="0" borderId="0"/>
    <xf numFmtId="0" fontId="22" fillId="0" borderId="0"/>
    <xf numFmtId="0" fontId="22" fillId="0" borderId="0"/>
    <xf numFmtId="0" fontId="15" fillId="0" borderId="0"/>
    <xf numFmtId="0" fontId="15" fillId="0" borderId="0"/>
    <xf numFmtId="0" fontId="15" fillId="0" borderId="0"/>
    <xf numFmtId="0" fontId="39" fillId="0" borderId="0" applyProtection="0"/>
    <xf numFmtId="0" fontId="18" fillId="0" borderId="0"/>
    <xf numFmtId="0" fontId="22" fillId="0" borderId="0"/>
    <xf numFmtId="0" fontId="15" fillId="0" borderId="0"/>
    <xf numFmtId="0" fontId="15" fillId="0" borderId="0"/>
    <xf numFmtId="0" fontId="15" fillId="0" borderId="0"/>
    <xf numFmtId="0" fontId="2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9" fillId="0" borderId="0"/>
    <xf numFmtId="0" fontId="18" fillId="0" borderId="0"/>
    <xf numFmtId="0" fontId="18" fillId="0" borderId="0"/>
    <xf numFmtId="0" fontId="22" fillId="0" borderId="0"/>
    <xf numFmtId="0" fontId="20" fillId="0" borderId="0"/>
    <xf numFmtId="0" fontId="26" fillId="0" borderId="0"/>
    <xf numFmtId="0" fontId="18" fillId="0" borderId="0"/>
    <xf numFmtId="0" fontId="22" fillId="0" borderId="0"/>
    <xf numFmtId="0" fontId="22" fillId="0" borderId="0"/>
    <xf numFmtId="0" fontId="29" fillId="0" borderId="0"/>
    <xf numFmtId="0" fontId="22" fillId="0" borderId="0"/>
    <xf numFmtId="0" fontId="187" fillId="0" borderId="0"/>
    <xf numFmtId="0" fontId="22" fillId="0" borderId="0"/>
    <xf numFmtId="0" fontId="113" fillId="0" borderId="0"/>
    <xf numFmtId="0" fontId="22" fillId="0" borderId="0"/>
    <xf numFmtId="0" fontId="22" fillId="0" borderId="0"/>
    <xf numFmtId="0" fontId="22" fillId="0" borderId="0"/>
    <xf numFmtId="0" fontId="22" fillId="0" borderId="0"/>
    <xf numFmtId="0" fontId="113" fillId="0" borderId="0"/>
    <xf numFmtId="0" fontId="113" fillId="0" borderId="0"/>
    <xf numFmtId="0" fontId="113" fillId="0" borderId="0"/>
    <xf numFmtId="0" fontId="113" fillId="0" borderId="0"/>
    <xf numFmtId="0" fontId="113" fillId="0" borderId="0"/>
    <xf numFmtId="0" fontId="18" fillId="0" borderId="0"/>
    <xf numFmtId="0" fontId="11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8" fillId="0" borderId="0"/>
    <xf numFmtId="0" fontId="69" fillId="0" borderId="0"/>
    <xf numFmtId="0" fontId="113" fillId="0" borderId="0"/>
    <xf numFmtId="0" fontId="113" fillId="0" borderId="0"/>
    <xf numFmtId="0" fontId="18" fillId="0" borderId="0"/>
    <xf numFmtId="0" fontId="69" fillId="0" borderId="0"/>
    <xf numFmtId="0" fontId="18" fillId="0" borderId="0"/>
    <xf numFmtId="0" fontId="15"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13" fillId="0" borderId="0"/>
    <xf numFmtId="0" fontId="113" fillId="0" borderId="0"/>
    <xf numFmtId="0" fontId="22" fillId="0" borderId="0"/>
    <xf numFmtId="0" fontId="84" fillId="0" borderId="0"/>
    <xf numFmtId="0" fontId="183" fillId="0" borderId="0"/>
    <xf numFmtId="0" fontId="183" fillId="0" borderId="0"/>
    <xf numFmtId="0" fontId="15" fillId="0" borderId="0"/>
    <xf numFmtId="0" fontId="39" fillId="0" borderId="0" applyProtection="0"/>
    <xf numFmtId="0" fontId="15" fillId="0" borderId="0"/>
    <xf numFmtId="0" fontId="22" fillId="0" borderId="0"/>
    <xf numFmtId="0" fontId="22" fillId="0" borderId="0"/>
    <xf numFmtId="0" fontId="18" fillId="0" borderId="0"/>
    <xf numFmtId="0" fontId="22" fillId="0" borderId="0"/>
    <xf numFmtId="0" fontId="18" fillId="0" borderId="0"/>
    <xf numFmtId="0" fontId="22" fillId="0" borderId="0"/>
    <xf numFmtId="0" fontId="18" fillId="0" borderId="0"/>
    <xf numFmtId="0" fontId="22" fillId="0" borderId="0"/>
    <xf numFmtId="0" fontId="115" fillId="0" borderId="0"/>
    <xf numFmtId="0" fontId="112" fillId="0" borderId="0"/>
    <xf numFmtId="0" fontId="18" fillId="0" borderId="0"/>
    <xf numFmtId="0" fontId="35" fillId="0" borderId="0"/>
    <xf numFmtId="0" fontId="113" fillId="0" borderId="0"/>
    <xf numFmtId="0" fontId="22" fillId="0" borderId="0"/>
    <xf numFmtId="0" fontId="35" fillId="0" borderId="0"/>
    <xf numFmtId="0" fontId="18" fillId="0" borderId="0"/>
    <xf numFmtId="0" fontId="18" fillId="0" borderId="0"/>
    <xf numFmtId="0" fontId="119" fillId="0" borderId="0"/>
    <xf numFmtId="0" fontId="22" fillId="0" borderId="0"/>
    <xf numFmtId="0" fontId="22" fillId="0" borderId="0"/>
    <xf numFmtId="0" fontId="15" fillId="0" borderId="0"/>
    <xf numFmtId="0" fontId="119" fillId="0" borderId="0"/>
    <xf numFmtId="0" fontId="22" fillId="0" borderId="0"/>
    <xf numFmtId="0" fontId="22" fillId="0" borderId="0"/>
    <xf numFmtId="0" fontId="22" fillId="0" borderId="0"/>
    <xf numFmtId="0" fontId="22" fillId="0" borderId="0"/>
    <xf numFmtId="0" fontId="18" fillId="0" borderId="0"/>
    <xf numFmtId="0" fontId="22" fillId="0" borderId="0"/>
    <xf numFmtId="0" fontId="15" fillId="0" borderId="0"/>
    <xf numFmtId="0" fontId="18" fillId="0" borderId="0"/>
    <xf numFmtId="0" fontId="15" fillId="0" borderId="0"/>
    <xf numFmtId="0" fontId="39" fillId="0" borderId="0" applyProtection="0"/>
    <xf numFmtId="0" fontId="18" fillId="0" borderId="0"/>
    <xf numFmtId="0" fontId="39" fillId="0" borderId="0" applyProtection="0"/>
    <xf numFmtId="0" fontId="18" fillId="0" borderId="0"/>
    <xf numFmtId="0" fontId="15" fillId="0" borderId="0"/>
    <xf numFmtId="0" fontId="34" fillId="0" borderId="0"/>
    <xf numFmtId="0" fontId="18" fillId="0" borderId="0"/>
    <xf numFmtId="0" fontId="22" fillId="0" borderId="0"/>
    <xf numFmtId="0" fontId="22" fillId="0" borderId="0"/>
    <xf numFmtId="0" fontId="34" fillId="0" borderId="0"/>
    <xf numFmtId="0" fontId="15" fillId="0" borderId="0"/>
    <xf numFmtId="0" fontId="34" fillId="0" borderId="0"/>
    <xf numFmtId="0" fontId="15" fillId="0" borderId="0"/>
    <xf numFmtId="0" fontId="22" fillId="0" borderId="0"/>
    <xf numFmtId="0" fontId="15" fillId="0" borderId="0"/>
    <xf numFmtId="0" fontId="18" fillId="0" borderId="0"/>
    <xf numFmtId="0" fontId="116" fillId="0" borderId="0"/>
    <xf numFmtId="0" fontId="22" fillId="0" borderId="0"/>
    <xf numFmtId="0" fontId="18" fillId="0" borderId="0"/>
    <xf numFmtId="0" fontId="18" fillId="0" borderId="0"/>
    <xf numFmtId="0" fontId="121"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3" fillId="0" borderId="0"/>
    <xf numFmtId="0" fontId="18" fillId="0" borderId="0"/>
    <xf numFmtId="0" fontId="84" fillId="0" borderId="0"/>
    <xf numFmtId="0" fontId="84" fillId="0" borderId="0" applyProtection="0"/>
    <xf numFmtId="0" fontId="22" fillId="0" borderId="0" applyProtection="0"/>
    <xf numFmtId="0" fontId="15" fillId="0" borderId="0"/>
    <xf numFmtId="0" fontId="15" fillId="0" borderId="0"/>
    <xf numFmtId="0" fontId="15" fillId="0" borderId="0"/>
    <xf numFmtId="0" fontId="15" fillId="0" borderId="0"/>
    <xf numFmtId="0" fontId="15" fillId="0" borderId="0"/>
    <xf numFmtId="0" fontId="35" fillId="0" borderId="0"/>
    <xf numFmtId="0" fontId="22" fillId="0" borderId="0"/>
    <xf numFmtId="0" fontId="18" fillId="0" borderId="0"/>
    <xf numFmtId="0" fontId="22" fillId="0" borderId="0"/>
    <xf numFmtId="0" fontId="18" fillId="0" borderId="0"/>
    <xf numFmtId="0" fontId="18" fillId="0" borderId="0"/>
    <xf numFmtId="0" fontId="22" fillId="0" borderId="0"/>
    <xf numFmtId="0" fontId="22" fillId="0" borderId="0"/>
    <xf numFmtId="0" fontId="84" fillId="0" borderId="0"/>
    <xf numFmtId="0" fontId="189" fillId="0" borderId="0"/>
    <xf numFmtId="0" fontId="113" fillId="0" borderId="0"/>
    <xf numFmtId="0" fontId="190" fillId="0" borderId="0"/>
    <xf numFmtId="0" fontId="18" fillId="0" borderId="0"/>
    <xf numFmtId="0" fontId="18" fillId="0" borderId="0"/>
    <xf numFmtId="0" fontId="113" fillId="0" borderId="0"/>
    <xf numFmtId="0" fontId="18" fillId="0" borderId="0"/>
    <xf numFmtId="0" fontId="15" fillId="0" borderId="0"/>
    <xf numFmtId="0" fontId="15" fillId="0" borderId="0"/>
    <xf numFmtId="0" fontId="15" fillId="0" borderId="0"/>
    <xf numFmtId="0" fontId="15" fillId="0" borderId="0"/>
    <xf numFmtId="0" fontId="15" fillId="0" borderId="0"/>
    <xf numFmtId="0" fontId="35" fillId="0" borderId="0"/>
    <xf numFmtId="0" fontId="15" fillId="0" borderId="0"/>
    <xf numFmtId="0" fontId="15" fillId="0" borderId="0"/>
    <xf numFmtId="0" fontId="15" fillId="0" borderId="0"/>
    <xf numFmtId="0" fontId="15" fillId="0" borderId="0"/>
    <xf numFmtId="0" fontId="15" fillId="0" borderId="0"/>
    <xf numFmtId="0" fontId="35" fillId="0" borderId="0"/>
    <xf numFmtId="0" fontId="15" fillId="0" borderId="0"/>
    <xf numFmtId="0" fontId="15" fillId="0" borderId="0"/>
    <xf numFmtId="0" fontId="35" fillId="0" borderId="0"/>
    <xf numFmtId="0" fontId="116" fillId="0" borderId="0"/>
    <xf numFmtId="0" fontId="35" fillId="0" borderId="0"/>
    <xf numFmtId="0" fontId="115" fillId="0" borderId="0"/>
    <xf numFmtId="0" fontId="35" fillId="0" borderId="0"/>
    <xf numFmtId="0" fontId="18" fillId="0" borderId="0"/>
    <xf numFmtId="0" fontId="113" fillId="0" borderId="0"/>
    <xf numFmtId="0" fontId="18" fillId="0" borderId="0"/>
    <xf numFmtId="0" fontId="191" fillId="0" borderId="0"/>
    <xf numFmtId="0" fontId="22" fillId="0" borderId="0" applyProtection="0"/>
    <xf numFmtId="0" fontId="191" fillId="0" borderId="0"/>
    <xf numFmtId="0" fontId="191" fillId="0" borderId="0"/>
    <xf numFmtId="0" fontId="191" fillId="0" borderId="0"/>
    <xf numFmtId="0" fontId="191" fillId="0" borderId="0"/>
    <xf numFmtId="0" fontId="113" fillId="0" borderId="0"/>
    <xf numFmtId="0" fontId="191" fillId="0" borderId="0"/>
    <xf numFmtId="0" fontId="191" fillId="0" borderId="0"/>
    <xf numFmtId="0" fontId="18" fillId="0" borderId="0"/>
    <xf numFmtId="0" fontId="15" fillId="0" borderId="0"/>
    <xf numFmtId="0" fontId="15" fillId="0" borderId="0"/>
    <xf numFmtId="0" fontId="15" fillId="0" borderId="0"/>
    <xf numFmtId="0" fontId="15" fillId="0" borderId="0"/>
    <xf numFmtId="0" fontId="18" fillId="0" borderId="0"/>
    <xf numFmtId="0" fontId="113" fillId="0" borderId="0"/>
    <xf numFmtId="0" fontId="45" fillId="0" borderId="0"/>
    <xf numFmtId="0" fontId="113" fillId="0" borderId="0"/>
    <xf numFmtId="0" fontId="113" fillId="0" borderId="0"/>
    <xf numFmtId="0" fontId="113" fillId="0" borderId="0"/>
    <xf numFmtId="0" fontId="113" fillId="0" borderId="0"/>
    <xf numFmtId="0" fontId="113" fillId="0" borderId="0"/>
    <xf numFmtId="0" fontId="22" fillId="0" borderId="0"/>
    <xf numFmtId="0" fontId="18" fillId="0" borderId="0"/>
    <xf numFmtId="0" fontId="18" fillId="0" borderId="0"/>
    <xf numFmtId="0" fontId="69"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8" fillId="0" borderId="0"/>
    <xf numFmtId="0" fontId="26" fillId="0" borderId="0"/>
    <xf numFmtId="0" fontId="20" fillId="0" borderId="0"/>
    <xf numFmtId="0" fontId="20" fillId="0" borderId="0"/>
    <xf numFmtId="0" fontId="17" fillId="0" borderId="0"/>
    <xf numFmtId="0" fontId="17" fillId="0" borderId="0"/>
    <xf numFmtId="0" fontId="18" fillId="0" borderId="0"/>
    <xf numFmtId="0" fontId="15" fillId="0" borderId="0"/>
    <xf numFmtId="0" fontId="15" fillId="0" borderId="0"/>
    <xf numFmtId="0" fontId="109" fillId="0" borderId="0"/>
    <xf numFmtId="0" fontId="18" fillId="0" borderId="0"/>
    <xf numFmtId="0" fontId="39" fillId="0" borderId="0"/>
    <xf numFmtId="0" fontId="29" fillId="0" borderId="0"/>
    <xf numFmtId="0" fontId="18" fillId="0" borderId="0"/>
    <xf numFmtId="0" fontId="22" fillId="0" borderId="0"/>
    <xf numFmtId="0" fontId="22" fillId="0" borderId="0"/>
    <xf numFmtId="0" fontId="29" fillId="0" borderId="0"/>
    <xf numFmtId="0" fontId="39" fillId="0" borderId="0"/>
    <xf numFmtId="0" fontId="39" fillId="0" borderId="0"/>
    <xf numFmtId="0" fontId="122" fillId="0" borderId="0"/>
    <xf numFmtId="0" fontId="15" fillId="0" borderId="0"/>
    <xf numFmtId="0" fontId="39" fillId="0" borderId="0"/>
    <xf numFmtId="0" fontId="15" fillId="0" borderId="0"/>
    <xf numFmtId="0" fontId="192" fillId="0" borderId="0" applyNumberFormat="0" applyFill="0" applyBorder="0" applyProtection="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5" fillId="0" borderId="0"/>
    <xf numFmtId="0" fontId="18" fillId="0" borderId="0"/>
    <xf numFmtId="0" fontId="192" fillId="0" borderId="0" applyNumberFormat="0" applyFill="0" applyBorder="0" applyProtection="0">
      <alignment vertical="top"/>
    </xf>
    <xf numFmtId="0" fontId="18" fillId="0" borderId="0"/>
    <xf numFmtId="0" fontId="29" fillId="0" borderId="0"/>
    <xf numFmtId="0" fontId="15" fillId="0" borderId="0"/>
    <xf numFmtId="0" fontId="18" fillId="0" borderId="0"/>
    <xf numFmtId="0" fontId="18" fillId="0" borderId="0"/>
    <xf numFmtId="0" fontId="18" fillId="0" borderId="0"/>
    <xf numFmtId="0" fontId="115" fillId="0" borderId="0"/>
    <xf numFmtId="0" fontId="18" fillId="0" borderId="0"/>
    <xf numFmtId="0" fontId="35" fillId="0" borderId="0"/>
    <xf numFmtId="0" fontId="35" fillId="0" borderId="0"/>
    <xf numFmtId="0" fontId="18" fillId="0" borderId="0"/>
    <xf numFmtId="0" fontId="18" fillId="0" borderId="0"/>
    <xf numFmtId="0" fontId="18" fillId="0" borderId="0"/>
    <xf numFmtId="0" fontId="18" fillId="0" borderId="0"/>
    <xf numFmtId="0" fontId="35" fillId="0" borderId="0"/>
    <xf numFmtId="0" fontId="35" fillId="0" borderId="0"/>
    <xf numFmtId="0" fontId="22" fillId="0" borderId="0"/>
    <xf numFmtId="0" fontId="18" fillId="0" borderId="0"/>
    <xf numFmtId="0" fontId="22" fillId="0" borderId="0"/>
    <xf numFmtId="0" fontId="113" fillId="0" borderId="0"/>
    <xf numFmtId="0" fontId="3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34" fillId="0" borderId="0"/>
    <xf numFmtId="0" fontId="18" fillId="0" borderId="0"/>
    <xf numFmtId="0" fontId="121" fillId="0" borderId="0"/>
    <xf numFmtId="0" fontId="22" fillId="0" borderId="0"/>
    <xf numFmtId="0" fontId="18" fillId="0" borderId="0"/>
    <xf numFmtId="0" fontId="18" fillId="0" borderId="0"/>
    <xf numFmtId="0" fontId="135" fillId="0" borderId="0"/>
    <xf numFmtId="0" fontId="135" fillId="0" borderId="0"/>
    <xf numFmtId="0" fontId="135" fillId="0" borderId="0"/>
    <xf numFmtId="0" fontId="15" fillId="0" borderId="0"/>
    <xf numFmtId="0" fontId="15" fillId="0" borderId="0"/>
    <xf numFmtId="0" fontId="15" fillId="0" borderId="0"/>
    <xf numFmtId="0" fontId="15" fillId="0" borderId="0"/>
    <xf numFmtId="0" fontId="34" fillId="0" borderId="0"/>
    <xf numFmtId="0" fontId="18" fillId="0" borderId="0"/>
    <xf numFmtId="0" fontId="15" fillId="0" borderId="0"/>
    <xf numFmtId="0" fontId="15" fillId="0" borderId="0"/>
    <xf numFmtId="0" fontId="15" fillId="0" borderId="0"/>
    <xf numFmtId="0" fontId="18" fillId="0" borderId="0"/>
    <xf numFmtId="0" fontId="18" fillId="0" borderId="0"/>
    <xf numFmtId="0" fontId="15" fillId="0" borderId="0"/>
    <xf numFmtId="0" fontId="15" fillId="0" borderId="0"/>
    <xf numFmtId="0" fontId="15" fillId="0" borderId="0"/>
    <xf numFmtId="0" fontId="15" fillId="0" borderId="0"/>
    <xf numFmtId="0" fontId="18" fillId="0" borderId="0"/>
    <xf numFmtId="0" fontId="15" fillId="0" borderId="0"/>
    <xf numFmtId="0" fontId="15" fillId="0" borderId="0"/>
    <xf numFmtId="0" fontId="15" fillId="0" borderId="0"/>
    <xf numFmtId="0" fontId="22" fillId="0" borderId="0"/>
    <xf numFmtId="0" fontId="18" fillId="0" borderId="0"/>
    <xf numFmtId="0" fontId="186" fillId="0" borderId="0"/>
    <xf numFmtId="0" fontId="15" fillId="0" borderId="0"/>
    <xf numFmtId="0" fontId="15" fillId="0" borderId="0"/>
    <xf numFmtId="0" fontId="15" fillId="0" borderId="0"/>
    <xf numFmtId="0" fontId="35" fillId="0" borderId="0"/>
    <xf numFmtId="0" fontId="18" fillId="0" borderId="0"/>
    <xf numFmtId="0" fontId="68" fillId="0" borderId="0" applyFont="0"/>
    <xf numFmtId="0" fontId="178" fillId="4" borderId="0"/>
    <xf numFmtId="0" fontId="138" fillId="0" borderId="0"/>
    <xf numFmtId="0" fontId="18" fillId="44" borderId="42" applyNumberFormat="0" applyFont="0" applyAlignment="0" applyProtection="0"/>
    <xf numFmtId="0" fontId="22" fillId="43" borderId="42" applyNumberFormat="0" applyFont="0" applyAlignment="0" applyProtection="0"/>
    <xf numFmtId="0" fontId="22" fillId="43" borderId="42" applyNumberFormat="0" applyFont="0" applyAlignment="0" applyProtection="0"/>
    <xf numFmtId="0" fontId="22" fillId="43" borderId="42" applyNumberFormat="0" applyFont="0" applyAlignment="0" applyProtection="0"/>
    <xf numFmtId="0" fontId="22" fillId="43" borderId="42" applyNumberFormat="0" applyFont="0" applyAlignment="0" applyProtection="0"/>
    <xf numFmtId="0" fontId="22" fillId="43" borderId="42" applyNumberFormat="0" applyFont="0" applyAlignment="0" applyProtection="0"/>
    <xf numFmtId="0" fontId="112" fillId="44" borderId="42" applyNumberFormat="0" applyFont="0" applyAlignment="0" applyProtection="0"/>
    <xf numFmtId="320" fontId="193" fillId="0" borderId="0" applyFont="0" applyFill="0" applyBorder="0" applyProtection="0">
      <alignment vertical="top" wrapText="1"/>
    </xf>
    <xf numFmtId="0" fontId="43" fillId="0" borderId="0"/>
    <xf numFmtId="0" fontId="43" fillId="0" borderId="0"/>
    <xf numFmtId="0" fontId="43" fillId="0" borderId="0" applyProtection="0"/>
    <xf numFmtId="0" fontId="43" fillId="0" borderId="0" applyProtection="0"/>
    <xf numFmtId="3" fontId="29" fillId="0" borderId="0" applyFill="0" applyBorder="0" applyAlignment="0" applyProtection="0"/>
    <xf numFmtId="176" fontId="66" fillId="0" borderId="0" applyFon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62" fillId="0" borderId="0" applyNumberFormat="0" applyFill="0" applyBorder="0" applyAlignment="0" applyProtection="0"/>
    <xf numFmtId="0" fontId="35" fillId="0" borderId="0" applyNumberFormat="0" applyFill="0" applyBorder="0" applyAlignment="0" applyProtection="0"/>
    <xf numFmtId="0" fontId="103" fillId="0" borderId="0" applyNumberFormat="0" applyFill="0" applyBorder="0" applyAlignment="0" applyProtection="0"/>
    <xf numFmtId="0" fontId="18" fillId="0" borderId="0"/>
    <xf numFmtId="0" fontId="194" fillId="0" borderId="0" applyNumberFormat="0" applyFill="0" applyBorder="0" applyAlignment="0" applyProtection="0"/>
    <xf numFmtId="0" fontId="62" fillId="0" borderId="0" applyNumberFormat="0" applyFill="0" applyBorder="0" applyAlignment="0" applyProtection="0"/>
    <xf numFmtId="0" fontId="35" fillId="0" borderId="0" applyNumberFormat="0" applyFill="0" applyBorder="0" applyAlignment="0" applyProtection="0"/>
    <xf numFmtId="0" fontId="103" fillId="0" borderId="0" applyProtection="0"/>
    <xf numFmtId="0" fontId="29" fillId="0" borderId="0" applyFill="0" applyBorder="0" applyAlignment="0" applyProtection="0"/>
    <xf numFmtId="0" fontId="67" fillId="0" borderId="0"/>
    <xf numFmtId="0" fontId="195" fillId="35" borderId="43" applyNumberFormat="0" applyAlignment="0" applyProtection="0"/>
    <xf numFmtId="170" fontId="196" fillId="0" borderId="21" applyFont="0" applyBorder="0" applyAlignment="0"/>
    <xf numFmtId="0" fontId="197" fillId="45" borderId="0"/>
    <xf numFmtId="0" fontId="18" fillId="0" borderId="0"/>
    <xf numFmtId="0" fontId="119" fillId="4" borderId="0"/>
    <xf numFmtId="308" fontId="18" fillId="0" borderId="0" applyFont="0" applyFill="0" applyBorder="0" applyAlignment="0" applyProtection="0"/>
    <xf numFmtId="308" fontId="18" fillId="0" borderId="0" applyFont="0" applyFill="0" applyBorder="0" applyAlignment="0" applyProtection="0"/>
    <xf numFmtId="308" fontId="18" fillId="0" borderId="0" applyFont="0" applyFill="0" applyBorder="0" applyAlignment="0" applyProtection="0"/>
    <xf numFmtId="308" fontId="18" fillId="0" borderId="0" applyFont="0" applyFill="0" applyBorder="0" applyAlignment="0" applyProtection="0"/>
    <xf numFmtId="308" fontId="18" fillId="0" borderId="0" applyFont="0" applyFill="0" applyBorder="0" applyAlignment="0" applyProtection="0"/>
    <xf numFmtId="308" fontId="18" fillId="0" borderId="0" applyFont="0" applyFill="0" applyBorder="0" applyAlignment="0" applyProtection="0"/>
    <xf numFmtId="308" fontId="18" fillId="0" borderId="0" applyFont="0" applyFill="0" applyBorder="0" applyAlignment="0" applyProtection="0"/>
    <xf numFmtId="308" fontId="18" fillId="0" borderId="0" applyFont="0" applyFill="0" applyBorder="0" applyAlignment="0" applyProtection="0"/>
    <xf numFmtId="308" fontId="18" fillId="0" borderId="0" applyFont="0" applyFill="0" applyBorder="0" applyAlignment="0" applyProtection="0"/>
    <xf numFmtId="308" fontId="18" fillId="0" borderId="0" applyFont="0" applyFill="0" applyBorder="0" applyAlignment="0" applyProtection="0"/>
    <xf numFmtId="308" fontId="18" fillId="0" borderId="0" applyFont="0" applyFill="0" applyBorder="0" applyAlignment="0" applyProtection="0"/>
    <xf numFmtId="308" fontId="18" fillId="0" borderId="0" applyFont="0" applyFill="0" applyBorder="0" applyAlignment="0" applyProtection="0"/>
    <xf numFmtId="308" fontId="18" fillId="0" borderId="0" applyFont="0" applyFill="0" applyBorder="0" applyAlignment="0" applyProtection="0"/>
    <xf numFmtId="308" fontId="18" fillId="0" borderId="0" applyFont="0" applyFill="0" applyBorder="0" applyAlignment="0" applyProtection="0"/>
    <xf numFmtId="308" fontId="18" fillId="0" borderId="0" applyFont="0" applyFill="0" applyBorder="0" applyAlignment="0" applyProtection="0"/>
    <xf numFmtId="308" fontId="18" fillId="0" borderId="0" applyFont="0" applyFill="0" applyBorder="0" applyAlignment="0" applyProtection="0"/>
    <xf numFmtId="14" fontId="88" fillId="0" borderId="0">
      <alignment horizontal="center" wrapText="1"/>
      <protection locked="0"/>
    </xf>
    <xf numFmtId="14" fontId="88" fillId="0" borderId="0">
      <alignment horizontal="center" wrapText="1"/>
      <protection locked="0"/>
    </xf>
    <xf numFmtId="321" fontId="103" fillId="0" borderId="0" applyFont="0" applyFill="0" applyBorder="0" applyAlignment="0" applyProtection="0"/>
    <xf numFmtId="322" fontId="110" fillId="0" borderId="0" applyFont="0" applyFill="0" applyBorder="0" applyAlignment="0" applyProtection="0"/>
    <xf numFmtId="323" fontId="111" fillId="0" borderId="0" applyFont="0" applyFill="0" applyBorder="0" applyAlignment="0" applyProtection="0"/>
    <xf numFmtId="324" fontId="18" fillId="0" borderId="0" applyFont="0" applyFill="0" applyBorder="0" applyAlignment="0" applyProtection="0"/>
    <xf numFmtId="324" fontId="18" fillId="0" borderId="0" applyFont="0" applyFill="0" applyBorder="0" applyAlignment="0" applyProtection="0"/>
    <xf numFmtId="324" fontId="18" fillId="0" borderId="0" applyFont="0" applyFill="0" applyBorder="0" applyAlignment="0" applyProtection="0"/>
    <xf numFmtId="324" fontId="18" fillId="0" borderId="0" applyFont="0" applyFill="0" applyBorder="0" applyAlignment="0" applyProtection="0"/>
    <xf numFmtId="324" fontId="18" fillId="0" borderId="0" applyFont="0" applyFill="0" applyBorder="0" applyAlignment="0" applyProtection="0"/>
    <xf numFmtId="324" fontId="18" fillId="0" borderId="0" applyFont="0" applyFill="0" applyBorder="0" applyAlignment="0" applyProtection="0"/>
    <xf numFmtId="324" fontId="18" fillId="0" borderId="0" applyFont="0" applyFill="0" applyBorder="0" applyAlignment="0" applyProtection="0"/>
    <xf numFmtId="324" fontId="18" fillId="0" borderId="0" applyFont="0" applyFill="0" applyBorder="0" applyAlignment="0" applyProtection="0"/>
    <xf numFmtId="324" fontId="18" fillId="0" borderId="0" applyFont="0" applyFill="0" applyBorder="0" applyAlignment="0" applyProtection="0"/>
    <xf numFmtId="324" fontId="18" fillId="0" borderId="0" applyFont="0" applyFill="0" applyBorder="0" applyAlignment="0" applyProtection="0"/>
    <xf numFmtId="324" fontId="18" fillId="0" borderId="0" applyFont="0" applyFill="0" applyBorder="0" applyAlignment="0" applyProtection="0"/>
    <xf numFmtId="324" fontId="18" fillId="0" borderId="0" applyFont="0" applyFill="0" applyBorder="0" applyAlignment="0" applyProtection="0"/>
    <xf numFmtId="324" fontId="18" fillId="0" borderId="0" applyFont="0" applyFill="0" applyBorder="0" applyAlignment="0" applyProtection="0"/>
    <xf numFmtId="324" fontId="18" fillId="0" borderId="0" applyFont="0" applyFill="0" applyBorder="0" applyAlignment="0" applyProtection="0"/>
    <xf numFmtId="324" fontId="18" fillId="0" borderId="0" applyFont="0" applyFill="0" applyBorder="0" applyAlignment="0" applyProtection="0"/>
    <xf numFmtId="228" fontId="29" fillId="0" borderId="0" applyFill="0" applyBorder="0" applyAlignment="0" applyProtection="0"/>
    <xf numFmtId="229" fontId="18" fillId="0" borderId="0" applyFont="0" applyFill="0" applyBorder="0" applyAlignment="0" applyProtection="0"/>
    <xf numFmtId="229" fontId="18" fillId="0" borderId="0" applyFont="0" applyFill="0" applyBorder="0" applyAlignment="0" applyProtection="0"/>
    <xf numFmtId="229" fontId="18" fillId="0" borderId="0" applyFont="0" applyFill="0" applyBorder="0" applyAlignment="0" applyProtection="0"/>
    <xf numFmtId="229" fontId="18" fillId="0" borderId="0" applyFont="0" applyFill="0" applyBorder="0" applyAlignment="0" applyProtection="0"/>
    <xf numFmtId="229" fontId="18" fillId="0" borderId="0" applyFont="0" applyFill="0" applyBorder="0" applyAlignment="0" applyProtection="0"/>
    <xf numFmtId="229" fontId="18" fillId="0" borderId="0" applyFont="0" applyFill="0" applyBorder="0" applyAlignment="0" applyProtection="0"/>
    <xf numFmtId="229" fontId="18" fillId="0" borderId="0" applyFont="0" applyFill="0" applyBorder="0" applyAlignment="0" applyProtection="0"/>
    <xf numFmtId="0" fontId="18" fillId="0" borderId="0"/>
    <xf numFmtId="229" fontId="18" fillId="0" borderId="0" applyFont="0" applyFill="0" applyBorder="0" applyAlignment="0" applyProtection="0"/>
    <xf numFmtId="229" fontId="18" fillId="0" borderId="0" applyFont="0" applyFill="0" applyBorder="0" applyAlignment="0" applyProtection="0"/>
    <xf numFmtId="229" fontId="18" fillId="0" borderId="0" applyFont="0" applyFill="0" applyBorder="0" applyAlignment="0" applyProtection="0"/>
    <xf numFmtId="229" fontId="18" fillId="0" borderId="0" applyFont="0" applyFill="0" applyBorder="0" applyAlignment="0" applyProtection="0"/>
    <xf numFmtId="229" fontId="18" fillId="0" borderId="0" applyFont="0" applyFill="0" applyBorder="0" applyAlignment="0" applyProtection="0"/>
    <xf numFmtId="229" fontId="18" fillId="0" borderId="0" applyFont="0" applyFill="0" applyBorder="0" applyAlignment="0" applyProtection="0"/>
    <xf numFmtId="229" fontId="18" fillId="0" borderId="0" applyFont="0" applyFill="0" applyBorder="0" applyAlignment="0" applyProtection="0"/>
    <xf numFmtId="325" fontId="29" fillId="0" borderId="0" applyFill="0" applyBorder="0" applyAlignment="0" applyProtection="0"/>
    <xf numFmtId="326" fontId="18" fillId="0" borderId="0" applyFont="0" applyFill="0" applyBorder="0" applyAlignment="0" applyProtection="0"/>
    <xf numFmtId="326" fontId="18" fillId="0" borderId="0" applyFont="0" applyFill="0" applyBorder="0" applyAlignment="0" applyProtection="0"/>
    <xf numFmtId="326" fontId="18" fillId="0" borderId="0" applyFont="0" applyFill="0" applyBorder="0" applyAlignment="0" applyProtection="0"/>
    <xf numFmtId="326" fontId="18" fillId="0" borderId="0" applyFont="0" applyFill="0" applyBorder="0" applyAlignment="0" applyProtection="0"/>
    <xf numFmtId="326" fontId="18" fillId="0" borderId="0" applyFont="0" applyFill="0" applyBorder="0" applyAlignment="0" applyProtection="0"/>
    <xf numFmtId="326" fontId="18" fillId="0" borderId="0" applyFont="0" applyFill="0" applyBorder="0" applyAlignment="0" applyProtection="0"/>
    <xf numFmtId="326" fontId="18" fillId="0" borderId="0" applyFont="0" applyFill="0" applyBorder="0" applyAlignment="0" applyProtection="0"/>
    <xf numFmtId="0" fontId="18" fillId="0" borderId="0"/>
    <xf numFmtId="326" fontId="18" fillId="0" borderId="0" applyFont="0" applyFill="0" applyBorder="0" applyAlignment="0" applyProtection="0"/>
    <xf numFmtId="326" fontId="18" fillId="0" borderId="0" applyFont="0" applyFill="0" applyBorder="0" applyAlignment="0" applyProtection="0"/>
    <xf numFmtId="326" fontId="18" fillId="0" borderId="0" applyFont="0" applyFill="0" applyBorder="0" applyAlignment="0" applyProtection="0"/>
    <xf numFmtId="326" fontId="18" fillId="0" borderId="0" applyFont="0" applyFill="0" applyBorder="0" applyAlignment="0" applyProtection="0"/>
    <xf numFmtId="326" fontId="18" fillId="0" borderId="0" applyFont="0" applyFill="0" applyBorder="0" applyAlignment="0" applyProtection="0"/>
    <xf numFmtId="326" fontId="18" fillId="0" borderId="0" applyFont="0" applyFill="0" applyBorder="0" applyAlignment="0" applyProtection="0"/>
    <xf numFmtId="326" fontId="18" fillId="0" borderId="0" applyFont="0" applyFill="0" applyBorder="0" applyAlignment="0" applyProtection="0"/>
    <xf numFmtId="10" fontId="29" fillId="0" borderId="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0" fontId="18" fillId="0" borderId="0"/>
    <xf numFmtId="10" fontId="39" fillId="0" borderId="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327" fontId="111" fillId="0" borderId="0" applyFont="0" applyFill="0" applyBorder="0" applyAlignment="0" applyProtection="0"/>
    <xf numFmtId="328" fontId="110" fillId="0" borderId="0" applyFont="0" applyFill="0" applyBorder="0" applyAlignment="0" applyProtection="0"/>
    <xf numFmtId="329" fontId="111" fillId="0" borderId="0" applyFont="0" applyFill="0" applyBorder="0" applyAlignment="0" applyProtection="0"/>
    <xf numFmtId="330" fontId="110" fillId="0" borderId="0" applyFont="0" applyFill="0" applyBorder="0" applyAlignment="0" applyProtection="0"/>
    <xf numFmtId="331" fontId="111" fillId="0" borderId="0" applyFont="0" applyFill="0" applyBorder="0" applyAlignment="0" applyProtection="0"/>
    <xf numFmtId="332" fontId="11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2" fillId="0" borderId="0" applyFont="0" applyFill="0" applyBorder="0" applyAlignment="0" applyProtection="0"/>
    <xf numFmtId="9" fontId="67" fillId="0" borderId="0" applyFont="0" applyFill="0" applyBorder="0" applyAlignment="0" applyProtection="0"/>
    <xf numFmtId="0" fontId="18" fillId="0" borderId="0"/>
    <xf numFmtId="9" fontId="29" fillId="0" borderId="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12" fillId="0" borderId="0" applyFont="0" applyFill="0" applyBorder="0" applyAlignment="0" applyProtection="0"/>
    <xf numFmtId="0" fontId="18" fillId="0" borderId="0"/>
    <xf numFmtId="9" fontId="35" fillId="0" borderId="0" applyFont="0" applyFill="0" applyBorder="0" applyAlignment="0" applyProtection="0"/>
    <xf numFmtId="9" fontId="22" fillId="0" borderId="0" applyFont="0" applyFill="0" applyBorder="0" applyAlignment="0" applyProtection="0"/>
    <xf numFmtId="0" fontId="18" fillId="0" borderId="0"/>
    <xf numFmtId="9" fontId="22" fillId="0" borderId="0" applyFont="0" applyFill="0" applyBorder="0" applyAlignment="0" applyProtection="0"/>
    <xf numFmtId="0" fontId="18" fillId="0" borderId="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44" fillId="0" borderId="44" applyNumberFormat="0" applyBorder="0"/>
    <xf numFmtId="9" fontId="44" fillId="0" borderId="44" applyNumberFormat="0" applyBorder="0"/>
    <xf numFmtId="230" fontId="18" fillId="0" borderId="0" applyFill="0" applyBorder="0" applyAlignment="0"/>
    <xf numFmtId="231" fontId="18" fillId="0" borderId="0" applyFill="0" applyBorder="0" applyAlignment="0"/>
    <xf numFmtId="231" fontId="18" fillId="0" borderId="0" applyFill="0" applyBorder="0" applyAlignment="0"/>
    <xf numFmtId="231" fontId="18" fillId="0" borderId="0" applyFill="0" applyBorder="0" applyAlignment="0"/>
    <xf numFmtId="231" fontId="18" fillId="0" borderId="0" applyFill="0" applyBorder="0" applyAlignment="0"/>
    <xf numFmtId="231" fontId="18" fillId="0" borderId="0" applyFill="0" applyBorder="0" applyAlignment="0"/>
    <xf numFmtId="231" fontId="18" fillId="0" borderId="0" applyFill="0" applyBorder="0" applyAlignment="0"/>
    <xf numFmtId="231" fontId="18" fillId="0" borderId="0" applyFill="0" applyBorder="0" applyAlignment="0"/>
    <xf numFmtId="0" fontId="18" fillId="0" borderId="0"/>
    <xf numFmtId="231" fontId="18" fillId="0" borderId="0" applyFill="0" applyBorder="0" applyAlignment="0"/>
    <xf numFmtId="231" fontId="18" fillId="0" borderId="0" applyFill="0" applyBorder="0" applyAlignment="0"/>
    <xf numFmtId="231" fontId="18" fillId="0" borderId="0" applyFill="0" applyBorder="0" applyAlignment="0"/>
    <xf numFmtId="231" fontId="18" fillId="0" borderId="0" applyFill="0" applyBorder="0" applyAlignment="0"/>
    <xf numFmtId="231" fontId="18" fillId="0" borderId="0" applyFill="0" applyBorder="0" applyAlignment="0"/>
    <xf numFmtId="231" fontId="18" fillId="0" borderId="0" applyFill="0" applyBorder="0" applyAlignment="0"/>
    <xf numFmtId="231" fontId="18" fillId="0" borderId="0" applyFill="0" applyBorder="0" applyAlignment="0"/>
    <xf numFmtId="222"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0" fontId="18" fillId="0" borderId="0"/>
    <xf numFmtId="223"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230" fontId="18" fillId="0" borderId="0" applyFill="0" applyBorder="0" applyAlignment="0"/>
    <xf numFmtId="231" fontId="18" fillId="0" borderId="0" applyFill="0" applyBorder="0" applyAlignment="0"/>
    <xf numFmtId="231" fontId="18" fillId="0" borderId="0" applyFill="0" applyBorder="0" applyAlignment="0"/>
    <xf numFmtId="231" fontId="18" fillId="0" borderId="0" applyFill="0" applyBorder="0" applyAlignment="0"/>
    <xf numFmtId="231" fontId="18" fillId="0" borderId="0" applyFill="0" applyBorder="0" applyAlignment="0"/>
    <xf numFmtId="231" fontId="18" fillId="0" borderId="0" applyFill="0" applyBorder="0" applyAlignment="0"/>
    <xf numFmtId="231" fontId="18" fillId="0" borderId="0" applyFill="0" applyBorder="0" applyAlignment="0"/>
    <xf numFmtId="231" fontId="18" fillId="0" borderId="0" applyFill="0" applyBorder="0" applyAlignment="0"/>
    <xf numFmtId="0" fontId="18" fillId="0" borderId="0"/>
    <xf numFmtId="231" fontId="18" fillId="0" borderId="0" applyFill="0" applyBorder="0" applyAlignment="0"/>
    <xf numFmtId="231" fontId="18" fillId="0" borderId="0" applyFill="0" applyBorder="0" applyAlignment="0"/>
    <xf numFmtId="231" fontId="18" fillId="0" borderId="0" applyFill="0" applyBorder="0" applyAlignment="0"/>
    <xf numFmtId="231" fontId="18" fillId="0" borderId="0" applyFill="0" applyBorder="0" applyAlignment="0"/>
    <xf numFmtId="231" fontId="18" fillId="0" borderId="0" applyFill="0" applyBorder="0" applyAlignment="0"/>
    <xf numFmtId="231" fontId="18" fillId="0" borderId="0" applyFill="0" applyBorder="0" applyAlignment="0"/>
    <xf numFmtId="231" fontId="18" fillId="0" borderId="0" applyFill="0" applyBorder="0" applyAlignment="0"/>
    <xf numFmtId="232" fontId="18" fillId="0" borderId="0" applyFill="0" applyBorder="0" applyAlignment="0"/>
    <xf numFmtId="233" fontId="18" fillId="0" borderId="0" applyFill="0" applyBorder="0" applyAlignment="0"/>
    <xf numFmtId="233" fontId="18" fillId="0" borderId="0" applyFill="0" applyBorder="0" applyAlignment="0"/>
    <xf numFmtId="233" fontId="18" fillId="0" borderId="0" applyFill="0" applyBorder="0" applyAlignment="0"/>
    <xf numFmtId="233" fontId="18" fillId="0" borderId="0" applyFill="0" applyBorder="0" applyAlignment="0"/>
    <xf numFmtId="233" fontId="18" fillId="0" borderId="0" applyFill="0" applyBorder="0" applyAlignment="0"/>
    <xf numFmtId="233" fontId="18" fillId="0" borderId="0" applyFill="0" applyBorder="0" applyAlignment="0"/>
    <xf numFmtId="233" fontId="18" fillId="0" borderId="0" applyFill="0" applyBorder="0" applyAlignment="0"/>
    <xf numFmtId="0" fontId="18" fillId="0" borderId="0"/>
    <xf numFmtId="233" fontId="18" fillId="0" borderId="0" applyFill="0" applyBorder="0" applyAlignment="0"/>
    <xf numFmtId="233" fontId="18" fillId="0" borderId="0" applyFill="0" applyBorder="0" applyAlignment="0"/>
    <xf numFmtId="233" fontId="18" fillId="0" borderId="0" applyFill="0" applyBorder="0" applyAlignment="0"/>
    <xf numFmtId="233" fontId="18" fillId="0" borderId="0" applyFill="0" applyBorder="0" applyAlignment="0"/>
    <xf numFmtId="233" fontId="18" fillId="0" borderId="0" applyFill="0" applyBorder="0" applyAlignment="0"/>
    <xf numFmtId="233" fontId="18" fillId="0" borderId="0" applyFill="0" applyBorder="0" applyAlignment="0"/>
    <xf numFmtId="233" fontId="18" fillId="0" borderId="0" applyFill="0" applyBorder="0" applyAlignment="0"/>
    <xf numFmtId="222"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0" fontId="18" fillId="0" borderId="0"/>
    <xf numFmtId="223"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223" fontId="18" fillId="0" borderId="0" applyFill="0" applyBorder="0" applyAlignment="0"/>
    <xf numFmtId="0" fontId="34" fillId="0" borderId="0"/>
    <xf numFmtId="0" fontId="18" fillId="0" borderId="0"/>
    <xf numFmtId="0" fontId="29" fillId="0" borderId="0" applyNumberFormat="0" applyFill="0" applyBorder="0" applyAlignment="0" applyProtection="0"/>
    <xf numFmtId="0" fontId="18" fillId="0" borderId="0"/>
    <xf numFmtId="0" fontId="198" fillId="0" borderId="40">
      <alignment horizontal="center"/>
    </xf>
    <xf numFmtId="0" fontId="18" fillId="0" borderId="0"/>
    <xf numFmtId="1" fontId="112" fillId="0" borderId="8" applyNumberFormat="0" applyFill="0" applyAlignment="0" applyProtection="0">
      <alignment horizontal="center" vertical="center"/>
    </xf>
    <xf numFmtId="0" fontId="199" fillId="46" borderId="0" applyNumberFormat="0" applyFont="0" applyBorder="0" applyAlignment="0">
      <alignment horizontal="center"/>
    </xf>
    <xf numFmtId="0" fontId="199" fillId="46" borderId="0" applyNumberFormat="0" applyFont="0" applyBorder="0" applyAlignment="0">
      <alignment horizontal="center"/>
    </xf>
    <xf numFmtId="14" fontId="200" fillId="0" borderId="0" applyNumberFormat="0" applyFill="0" applyBorder="0" applyAlignment="0" applyProtection="0">
      <alignment horizontal="left"/>
    </xf>
    <xf numFmtId="0" fontId="173" fillId="0" borderId="0"/>
    <xf numFmtId="0" fontId="43" fillId="0" borderId="0"/>
    <xf numFmtId="207" fontId="55" fillId="0" borderId="0" applyFont="0" applyFill="0" applyBorder="0" applyAlignment="0" applyProtection="0"/>
    <xf numFmtId="207" fontId="55"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Protection="0"/>
    <xf numFmtId="204" fontId="55" fillId="0" borderId="0" applyFont="0" applyFill="0" applyBorder="0" applyAlignment="0" applyProtection="0"/>
    <xf numFmtId="41" fontId="39" fillId="0" borderId="0" applyProtection="0"/>
    <xf numFmtId="4" fontId="201" fillId="47" borderId="45" applyNumberFormat="0" applyProtection="0">
      <alignment vertical="center"/>
    </xf>
    <xf numFmtId="4" fontId="201" fillId="47" borderId="45" applyNumberFormat="0" applyProtection="0">
      <alignment vertical="center"/>
    </xf>
    <xf numFmtId="4" fontId="202" fillId="47" borderId="45" applyNumberFormat="0" applyProtection="0">
      <alignment vertical="center"/>
    </xf>
    <xf numFmtId="4" fontId="202" fillId="47" borderId="45" applyNumberFormat="0" applyProtection="0">
      <alignment vertical="center"/>
    </xf>
    <xf numFmtId="4" fontId="203" fillId="47" borderId="45" applyNumberFormat="0" applyProtection="0">
      <alignment horizontal="left" vertical="center" indent="1"/>
    </xf>
    <xf numFmtId="4" fontId="203" fillId="47" borderId="45" applyNumberFormat="0" applyProtection="0">
      <alignment horizontal="left" vertical="center" indent="1"/>
    </xf>
    <xf numFmtId="4" fontId="203" fillId="48" borderId="0" applyNumberFormat="0" applyProtection="0">
      <alignment horizontal="left" vertical="center" indent="1"/>
    </xf>
    <xf numFmtId="4" fontId="203" fillId="48" borderId="0" applyNumberFormat="0" applyProtection="0">
      <alignment horizontal="left" vertical="center" indent="1"/>
    </xf>
    <xf numFmtId="4" fontId="203" fillId="49" borderId="45" applyNumberFormat="0" applyProtection="0">
      <alignment horizontal="right" vertical="center"/>
    </xf>
    <xf numFmtId="4" fontId="203" fillId="49" borderId="45" applyNumberFormat="0" applyProtection="0">
      <alignment horizontal="right" vertical="center"/>
    </xf>
    <xf numFmtId="4" fontId="203" fillId="50" borderId="45" applyNumberFormat="0" applyProtection="0">
      <alignment horizontal="right" vertical="center"/>
    </xf>
    <xf numFmtId="4" fontId="203" fillId="50" borderId="45" applyNumberFormat="0" applyProtection="0">
      <alignment horizontal="right" vertical="center"/>
    </xf>
    <xf numFmtId="4" fontId="203" fillId="51" borderId="45" applyNumberFormat="0" applyProtection="0">
      <alignment horizontal="right" vertical="center"/>
    </xf>
    <xf numFmtId="4" fontId="203" fillId="51" borderId="45" applyNumberFormat="0" applyProtection="0">
      <alignment horizontal="right" vertical="center"/>
    </xf>
    <xf numFmtId="4" fontId="203" fillId="52" borderId="45" applyNumberFormat="0" applyProtection="0">
      <alignment horizontal="right" vertical="center"/>
    </xf>
    <xf numFmtId="4" fontId="203" fillId="52" borderId="45" applyNumberFormat="0" applyProtection="0">
      <alignment horizontal="right" vertical="center"/>
    </xf>
    <xf numFmtId="4" fontId="203" fillId="53" borderId="45" applyNumberFormat="0" applyProtection="0">
      <alignment horizontal="right" vertical="center"/>
    </xf>
    <xf numFmtId="4" fontId="203" fillId="53" borderId="45" applyNumberFormat="0" applyProtection="0">
      <alignment horizontal="right" vertical="center"/>
    </xf>
    <xf numFmtId="4" fontId="203" fillId="54" borderId="45" applyNumberFormat="0" applyProtection="0">
      <alignment horizontal="right" vertical="center"/>
    </xf>
    <xf numFmtId="4" fontId="203" fillId="54" borderId="45" applyNumberFormat="0" applyProtection="0">
      <alignment horizontal="right" vertical="center"/>
    </xf>
    <xf numFmtId="4" fontId="203" fillId="55" borderId="45" applyNumberFormat="0" applyProtection="0">
      <alignment horizontal="right" vertical="center"/>
    </xf>
    <xf numFmtId="4" fontId="203" fillId="55" borderId="45" applyNumberFormat="0" applyProtection="0">
      <alignment horizontal="right" vertical="center"/>
    </xf>
    <xf numFmtId="4" fontId="203" fillId="56" borderId="45" applyNumberFormat="0" applyProtection="0">
      <alignment horizontal="right" vertical="center"/>
    </xf>
    <xf numFmtId="4" fontId="203" fillId="56" borderId="45" applyNumberFormat="0" applyProtection="0">
      <alignment horizontal="right" vertical="center"/>
    </xf>
    <xf numFmtId="4" fontId="203" fillId="57" borderId="45" applyNumberFormat="0" applyProtection="0">
      <alignment horizontal="right" vertical="center"/>
    </xf>
    <xf numFmtId="4" fontId="203" fillId="57" borderId="45" applyNumberFormat="0" applyProtection="0">
      <alignment horizontal="right" vertical="center"/>
    </xf>
    <xf numFmtId="4" fontId="201" fillId="58" borderId="46" applyNumberFormat="0" applyProtection="0">
      <alignment horizontal="left" vertical="center" indent="1"/>
    </xf>
    <xf numFmtId="4" fontId="201" fillId="58" borderId="46" applyNumberFormat="0" applyProtection="0">
      <alignment horizontal="left" vertical="center" indent="1"/>
    </xf>
    <xf numFmtId="4" fontId="201" fillId="59" borderId="0" applyNumberFormat="0" applyProtection="0">
      <alignment horizontal="left" vertical="center" indent="1"/>
    </xf>
    <xf numFmtId="4" fontId="201" fillId="59" borderId="0" applyNumberFormat="0" applyProtection="0">
      <alignment horizontal="left" vertical="center" indent="1"/>
    </xf>
    <xf numFmtId="4" fontId="201" fillId="48" borderId="0" applyNumberFormat="0" applyProtection="0">
      <alignment horizontal="left" vertical="center" indent="1"/>
    </xf>
    <xf numFmtId="4" fontId="201" fillId="48" borderId="0" applyNumberFormat="0" applyProtection="0">
      <alignment horizontal="left" vertical="center" indent="1"/>
    </xf>
    <xf numFmtId="4" fontId="203" fillId="59" borderId="45" applyNumberFormat="0" applyProtection="0">
      <alignment horizontal="right" vertical="center"/>
    </xf>
    <xf numFmtId="4" fontId="203" fillId="59" borderId="45" applyNumberFormat="0" applyProtection="0">
      <alignment horizontal="right" vertical="center"/>
    </xf>
    <xf numFmtId="4" fontId="58" fillId="59" borderId="0" applyNumberFormat="0" applyProtection="0">
      <alignment horizontal="left" vertical="center" indent="1"/>
    </xf>
    <xf numFmtId="4" fontId="58" fillId="59" borderId="0" applyNumberFormat="0" applyProtection="0">
      <alignment horizontal="left" vertical="center" indent="1"/>
    </xf>
    <xf numFmtId="4" fontId="58" fillId="48" borderId="0" applyNumberFormat="0" applyProtection="0">
      <alignment horizontal="left" vertical="center" indent="1"/>
    </xf>
    <xf numFmtId="4" fontId="58" fillId="48" borderId="0" applyNumberFormat="0" applyProtection="0">
      <alignment horizontal="left" vertical="center" indent="1"/>
    </xf>
    <xf numFmtId="4" fontId="203" fillId="60" borderId="45" applyNumberFormat="0" applyProtection="0">
      <alignment vertical="center"/>
    </xf>
    <xf numFmtId="4" fontId="203" fillId="60" borderId="45" applyNumberFormat="0" applyProtection="0">
      <alignment vertical="center"/>
    </xf>
    <xf numFmtId="4" fontId="204" fillId="60" borderId="45" applyNumberFormat="0" applyProtection="0">
      <alignment vertical="center"/>
    </xf>
    <xf numFmtId="4" fontId="204" fillId="60" borderId="45" applyNumberFormat="0" applyProtection="0">
      <alignment vertical="center"/>
    </xf>
    <xf numFmtId="4" fontId="201" fillId="59" borderId="47" applyNumberFormat="0" applyProtection="0">
      <alignment horizontal="left" vertical="center" indent="1"/>
    </xf>
    <xf numFmtId="4" fontId="201" fillId="59" borderId="47" applyNumberFormat="0" applyProtection="0">
      <alignment horizontal="left" vertical="center" indent="1"/>
    </xf>
    <xf numFmtId="4" fontId="203" fillId="60" borderId="45" applyNumberFormat="0" applyProtection="0">
      <alignment horizontal="right" vertical="center"/>
    </xf>
    <xf numFmtId="4" fontId="203" fillId="60" borderId="45" applyNumberFormat="0" applyProtection="0">
      <alignment horizontal="right" vertical="center"/>
    </xf>
    <xf numFmtId="4" fontId="204" fillId="60" borderId="45" applyNumberFormat="0" applyProtection="0">
      <alignment horizontal="right" vertical="center"/>
    </xf>
    <xf numFmtId="4" fontId="204" fillId="60" borderId="45" applyNumberFormat="0" applyProtection="0">
      <alignment horizontal="right" vertical="center"/>
    </xf>
    <xf numFmtId="4" fontId="201" fillId="59" borderId="45" applyNumberFormat="0" applyProtection="0">
      <alignment horizontal="left" vertical="center" indent="1"/>
    </xf>
    <xf numFmtId="4" fontId="201" fillId="59" borderId="45" applyNumberFormat="0" applyProtection="0">
      <alignment horizontal="left" vertical="center" indent="1"/>
    </xf>
    <xf numFmtId="4" fontId="205" fillId="40" borderId="47" applyNumberFormat="0" applyProtection="0">
      <alignment horizontal="left" vertical="center" indent="1"/>
    </xf>
    <xf numFmtId="4" fontId="205" fillId="40" borderId="47" applyNumberFormat="0" applyProtection="0">
      <alignment horizontal="left" vertical="center" indent="1"/>
    </xf>
    <xf numFmtId="4" fontId="206" fillId="60" borderId="45" applyNumberFormat="0" applyProtection="0">
      <alignment horizontal="right" vertical="center"/>
    </xf>
    <xf numFmtId="4" fontId="206" fillId="60" borderId="45" applyNumberFormat="0" applyProtection="0">
      <alignment horizontal="right" vertical="center"/>
    </xf>
    <xf numFmtId="0" fontId="113" fillId="0" borderId="0">
      <alignment vertical="center"/>
    </xf>
    <xf numFmtId="0" fontId="113" fillId="0" borderId="0">
      <alignment vertical="center"/>
    </xf>
    <xf numFmtId="333" fontId="207" fillId="0" borderId="0" applyFont="0" applyFill="0" applyBorder="0" applyAlignment="0" applyProtection="0"/>
    <xf numFmtId="0" fontId="199" fillId="1" borderId="11" applyNumberFormat="0" applyFont="0" applyAlignment="0">
      <alignment horizontal="center"/>
    </xf>
    <xf numFmtId="0" fontId="199" fillId="1" borderId="11" applyNumberFormat="0" applyFont="0" applyAlignment="0">
      <alignment horizontal="center"/>
    </xf>
    <xf numFmtId="0" fontId="165" fillId="0" borderId="0" applyNumberFormat="0" applyFill="0" applyBorder="0" applyAlignment="0" applyProtection="0"/>
    <xf numFmtId="3" fontId="56" fillId="0" borderId="0"/>
    <xf numFmtId="0" fontId="208" fillId="0" borderId="0" applyNumberFormat="0" applyFill="0" applyBorder="0" applyAlignment="0">
      <alignment horizontal="center"/>
    </xf>
    <xf numFmtId="0" fontId="112" fillId="0" borderId="0"/>
    <xf numFmtId="170" fontId="209" fillId="0" borderId="0" applyNumberFormat="0" applyBorder="0" applyAlignment="0">
      <alignment horizontal="centerContinuous"/>
    </xf>
    <xf numFmtId="0" fontId="35" fillId="0" borderId="8">
      <alignment horizontal="center"/>
    </xf>
    <xf numFmtId="0" fontId="34" fillId="0" borderId="0" applyNumberFormat="0" applyFont="0" applyFill="0" applyAlignment="0"/>
    <xf numFmtId="0" fontId="43" fillId="0" borderId="0" applyNumberFormat="0" applyFill="0" applyBorder="0" applyAlignment="0" applyProtection="0"/>
    <xf numFmtId="334" fontId="55" fillId="0" borderId="0" applyFont="0" applyFill="0" applyBorder="0" applyAlignment="0" applyProtection="0"/>
    <xf numFmtId="0" fontId="57" fillId="0" borderId="0"/>
    <xf numFmtId="0" fontId="43" fillId="0" borderId="0" applyNumberFormat="0" applyFill="0" applyBorder="0" applyAlignment="0" applyProtection="0"/>
    <xf numFmtId="0" fontId="52" fillId="0" borderId="0" applyNumberFormat="0" applyFill="0" applyBorder="0" applyAlignment="0" applyProtection="0"/>
    <xf numFmtId="206" fontId="55" fillId="0" borderId="0" applyFont="0" applyFill="0" applyBorder="0" applyAlignment="0" applyProtection="0"/>
    <xf numFmtId="176" fontId="55" fillId="0" borderId="0" applyFont="0" applyFill="0" applyBorder="0" applyAlignment="0" applyProtection="0"/>
    <xf numFmtId="205" fontId="55" fillId="0" borderId="0" applyFont="0" applyFill="0" applyBorder="0" applyAlignment="0" applyProtection="0"/>
    <xf numFmtId="41" fontId="55" fillId="0" borderId="0" applyFont="0" applyFill="0" applyBorder="0" applyAlignment="0" applyProtection="0"/>
    <xf numFmtId="207" fontId="55" fillId="0" borderId="0" applyFont="0" applyFill="0" applyBorder="0" applyAlignment="0" applyProtection="0"/>
    <xf numFmtId="208" fontId="55" fillId="0" borderId="0" applyFont="0" applyFill="0" applyBorder="0" applyAlignment="0" applyProtection="0"/>
    <xf numFmtId="205" fontId="55" fillId="0" borderId="0" applyFont="0" applyFill="0" applyBorder="0" applyAlignment="0" applyProtection="0"/>
    <xf numFmtId="205" fontId="55" fillId="0" borderId="0" applyFont="0" applyFill="0" applyBorder="0" applyAlignment="0" applyProtection="0"/>
    <xf numFmtId="182" fontId="55" fillId="0" borderId="0" applyFont="0" applyFill="0" applyBorder="0" applyAlignment="0" applyProtection="0"/>
    <xf numFmtId="41" fontId="55" fillId="0" borderId="0" applyFont="0" applyFill="0" applyBorder="0" applyAlignment="0" applyProtection="0"/>
    <xf numFmtId="41" fontId="55" fillId="0" borderId="0" applyFont="0" applyFill="0" applyBorder="0" applyAlignment="0" applyProtection="0"/>
    <xf numFmtId="0" fontId="161" fillId="0" borderId="0" applyNumberFormat="0" applyFill="0" applyBorder="0" applyAlignment="0" applyProtection="0"/>
    <xf numFmtId="182" fontId="55" fillId="0" borderId="0" applyFont="0" applyFill="0" applyBorder="0" applyAlignment="0" applyProtection="0"/>
    <xf numFmtId="180" fontId="55" fillId="0" borderId="0" applyFont="0" applyFill="0" applyBorder="0" applyAlignment="0" applyProtection="0"/>
    <xf numFmtId="180" fontId="55" fillId="0" borderId="0" applyFont="0" applyFill="0" applyBorder="0" applyAlignment="0" applyProtection="0"/>
    <xf numFmtId="42" fontId="55" fillId="0" borderId="0" applyFont="0" applyFill="0" applyBorder="0" applyAlignment="0" applyProtection="0"/>
    <xf numFmtId="42" fontId="55" fillId="0" borderId="0" applyFont="0" applyFill="0" applyBorder="0" applyAlignment="0" applyProtection="0"/>
    <xf numFmtId="185" fontId="55" fillId="0" borderId="0" applyFont="0" applyFill="0" applyBorder="0" applyAlignment="0" applyProtection="0"/>
    <xf numFmtId="185" fontId="55" fillId="0" borderId="0" applyFont="0" applyFill="0" applyBorder="0" applyAlignment="0" applyProtection="0"/>
    <xf numFmtId="42" fontId="55" fillId="0" borderId="0" applyFont="0" applyFill="0" applyBorder="0" applyAlignment="0" applyProtection="0"/>
    <xf numFmtId="185" fontId="55" fillId="0" borderId="0" applyFont="0" applyFill="0" applyBorder="0" applyAlignment="0" applyProtection="0"/>
    <xf numFmtId="42" fontId="55" fillId="0" borderId="0" applyFont="0" applyFill="0" applyBorder="0" applyAlignment="0" applyProtection="0"/>
    <xf numFmtId="185" fontId="55" fillId="0" borderId="0" applyFont="0" applyFill="0" applyBorder="0" applyAlignment="0" applyProtection="0"/>
    <xf numFmtId="0" fontId="53" fillId="0" borderId="0"/>
    <xf numFmtId="182" fontId="55" fillId="0" borderId="0" applyFont="0" applyFill="0" applyBorder="0" applyAlignment="0" applyProtection="0"/>
    <xf numFmtId="183" fontId="55" fillId="0" borderId="0" applyFont="0" applyFill="0" applyBorder="0" applyAlignment="0" applyProtection="0"/>
    <xf numFmtId="198" fontId="55" fillId="0" borderId="0" applyFont="0" applyFill="0" applyBorder="0" applyAlignment="0" applyProtection="0"/>
    <xf numFmtId="198" fontId="55" fillId="0" borderId="0" applyFont="0" applyFill="0" applyBorder="0" applyAlignment="0" applyProtection="0"/>
    <xf numFmtId="198" fontId="55" fillId="0" borderId="0" applyFont="0" applyFill="0" applyBorder="0" applyAlignment="0" applyProtection="0"/>
    <xf numFmtId="183" fontId="56" fillId="0" borderId="0" applyFont="0" applyFill="0" applyBorder="0" applyAlignment="0" applyProtection="0"/>
    <xf numFmtId="198" fontId="55" fillId="0" borderId="0" applyFont="0" applyFill="0" applyBorder="0" applyAlignment="0" applyProtection="0"/>
    <xf numFmtId="183" fontId="55" fillId="0" borderId="0" applyFont="0" applyFill="0" applyBorder="0" applyAlignment="0" applyProtection="0"/>
    <xf numFmtId="200" fontId="55" fillId="0" borderId="0" applyFont="0" applyFill="0" applyBorder="0" applyAlignment="0" applyProtection="0"/>
    <xf numFmtId="185" fontId="55" fillId="0" borderId="0" applyFont="0" applyFill="0" applyBorder="0" applyAlignment="0" applyProtection="0"/>
    <xf numFmtId="185" fontId="55" fillId="0" borderId="0" applyFont="0" applyFill="0" applyBorder="0" applyAlignment="0" applyProtection="0"/>
    <xf numFmtId="0" fontId="210" fillId="0" borderId="0"/>
    <xf numFmtId="182" fontId="55" fillId="0" borderId="0" applyFont="0" applyFill="0" applyBorder="0" applyAlignment="0" applyProtection="0"/>
    <xf numFmtId="42" fontId="55" fillId="0" borderId="0" applyFont="0" applyFill="0" applyBorder="0" applyAlignment="0" applyProtection="0"/>
    <xf numFmtId="0" fontId="43" fillId="0" borderId="0"/>
    <xf numFmtId="335" fontId="62" fillId="0" borderId="0" applyFont="0" applyFill="0" applyBorder="0" applyAlignment="0" applyProtection="0"/>
    <xf numFmtId="180" fontId="55" fillId="0" borderId="0" applyFont="0" applyFill="0" applyBorder="0" applyAlignment="0" applyProtection="0"/>
    <xf numFmtId="180" fontId="55" fillId="0" borderId="0" applyFont="0" applyFill="0" applyBorder="0" applyAlignment="0" applyProtection="0"/>
    <xf numFmtId="42" fontId="55" fillId="0" borderId="0" applyFont="0" applyFill="0" applyBorder="0" applyAlignment="0" applyProtection="0"/>
    <xf numFmtId="42" fontId="55" fillId="0" borderId="0" applyFont="0" applyFill="0" applyBorder="0" applyAlignment="0" applyProtection="0"/>
    <xf numFmtId="185" fontId="55" fillId="0" borderId="0" applyFont="0" applyFill="0" applyBorder="0" applyAlignment="0" applyProtection="0"/>
    <xf numFmtId="185" fontId="55" fillId="0" borderId="0" applyFont="0" applyFill="0" applyBorder="0" applyAlignment="0" applyProtection="0"/>
    <xf numFmtId="42" fontId="55" fillId="0" borderId="0" applyFont="0" applyFill="0" applyBorder="0" applyAlignment="0" applyProtection="0"/>
    <xf numFmtId="0" fontId="62" fillId="0" borderId="0"/>
    <xf numFmtId="203" fontId="55" fillId="0" borderId="0" applyFont="0" applyFill="0" applyBorder="0" applyAlignment="0" applyProtection="0"/>
    <xf numFmtId="185" fontId="55" fillId="0" borderId="0" applyFont="0" applyFill="0" applyBorder="0" applyAlignment="0" applyProtection="0"/>
    <xf numFmtId="42" fontId="55" fillId="0" borderId="0" applyFont="0" applyFill="0" applyBorder="0" applyAlignment="0" applyProtection="0"/>
    <xf numFmtId="185" fontId="55" fillId="0" borderId="0" applyFont="0" applyFill="0" applyBorder="0" applyAlignment="0" applyProtection="0"/>
    <xf numFmtId="183" fontId="55" fillId="0" borderId="0" applyFont="0" applyFill="0" applyBorder="0" applyAlignment="0" applyProtection="0"/>
    <xf numFmtId="198" fontId="55" fillId="0" borderId="0" applyFont="0" applyFill="0" applyBorder="0" applyAlignment="0" applyProtection="0"/>
    <xf numFmtId="198" fontId="55" fillId="0" borderId="0" applyFont="0" applyFill="0" applyBorder="0" applyAlignment="0" applyProtection="0"/>
    <xf numFmtId="198" fontId="55" fillId="0" borderId="0" applyFont="0" applyFill="0" applyBorder="0" applyAlignment="0" applyProtection="0"/>
    <xf numFmtId="183" fontId="56" fillId="0" borderId="0" applyFont="0" applyFill="0" applyBorder="0" applyAlignment="0" applyProtection="0"/>
    <xf numFmtId="198" fontId="55" fillId="0" borderId="0" applyFont="0" applyFill="0" applyBorder="0" applyAlignment="0" applyProtection="0"/>
    <xf numFmtId="183" fontId="55" fillId="0" borderId="0" applyFont="0" applyFill="0" applyBorder="0" applyAlignment="0" applyProtection="0"/>
    <xf numFmtId="0" fontId="62" fillId="0" borderId="0"/>
    <xf numFmtId="203" fontId="55" fillId="0" borderId="0" applyFont="0" applyFill="0" applyBorder="0" applyAlignment="0" applyProtection="0"/>
    <xf numFmtId="200" fontId="55" fillId="0" borderId="0" applyFont="0" applyFill="0" applyBorder="0" applyAlignment="0" applyProtection="0"/>
    <xf numFmtId="185" fontId="55" fillId="0" borderId="0" applyFont="0" applyFill="0" applyBorder="0" applyAlignment="0" applyProtection="0"/>
    <xf numFmtId="185" fontId="55" fillId="0" borderId="0" applyFont="0" applyFill="0" applyBorder="0" applyAlignment="0" applyProtection="0"/>
    <xf numFmtId="42" fontId="55" fillId="0" borderId="0" applyFont="0" applyFill="0" applyBorder="0" applyAlignment="0" applyProtection="0"/>
    <xf numFmtId="0" fontId="43" fillId="0" borderId="0"/>
    <xf numFmtId="335" fontId="62" fillId="0" borderId="0" applyFont="0" applyFill="0" applyBorder="0" applyAlignment="0" applyProtection="0"/>
    <xf numFmtId="0" fontId="18" fillId="0" borderId="48" applyNumberFormat="0" applyFont="0" applyFill="0" applyAlignment="0" applyProtection="0"/>
    <xf numFmtId="182" fontId="55" fillId="0" borderId="0" applyFont="0" applyFill="0" applyBorder="0" applyAlignment="0" applyProtection="0"/>
    <xf numFmtId="0" fontId="43" fillId="0" borderId="0"/>
    <xf numFmtId="203" fontId="55" fillId="0" borderId="0" applyFont="0" applyFill="0" applyBorder="0" applyAlignment="0" applyProtection="0"/>
    <xf numFmtId="182" fontId="55" fillId="0" borderId="0" applyFont="0" applyFill="0" applyBorder="0" applyAlignment="0" applyProtection="0"/>
    <xf numFmtId="182" fontId="55" fillId="0" borderId="0" applyFont="0" applyFill="0" applyBorder="0" applyAlignment="0" applyProtection="0"/>
    <xf numFmtId="207" fontId="55" fillId="0" borderId="0" applyFont="0" applyFill="0" applyBorder="0" applyAlignment="0" applyProtection="0"/>
    <xf numFmtId="207" fontId="55" fillId="0" borderId="0" applyFont="0" applyFill="0" applyBorder="0" applyAlignment="0" applyProtection="0"/>
    <xf numFmtId="3" fontId="18" fillId="0" borderId="0" applyFont="0" applyFill="0" applyBorder="0" applyAlignment="0" applyProtection="0"/>
    <xf numFmtId="201" fontId="55" fillId="0" borderId="0" applyFont="0" applyFill="0" applyBorder="0" applyAlignment="0" applyProtection="0"/>
    <xf numFmtId="41" fontId="55" fillId="0" borderId="0" applyFont="0" applyFill="0" applyBorder="0" applyAlignment="0" applyProtection="0"/>
    <xf numFmtId="201" fontId="55" fillId="0" borderId="0" applyFont="0" applyFill="0" applyBorder="0" applyAlignment="0" applyProtection="0"/>
    <xf numFmtId="202" fontId="55" fillId="0" borderId="0" applyFont="0" applyFill="0" applyBorder="0" applyAlignment="0" applyProtection="0"/>
    <xf numFmtId="202" fontId="55" fillId="0" borderId="0" applyFont="0" applyFill="0" applyBorder="0" applyAlignment="0" applyProtection="0"/>
    <xf numFmtId="203" fontId="55" fillId="0" borderId="0" applyFont="0" applyFill="0" applyBorder="0" applyAlignment="0" applyProtection="0"/>
    <xf numFmtId="203" fontId="55" fillId="0" borderId="0" applyFont="0" applyFill="0" applyBorder="0" applyAlignment="0" applyProtection="0"/>
    <xf numFmtId="182" fontId="55" fillId="0" borderId="0" applyFont="0" applyFill="0" applyBorder="0" applyAlignment="0" applyProtection="0"/>
    <xf numFmtId="182" fontId="55" fillId="0" borderId="0" applyFont="0" applyFill="0" applyBorder="0" applyAlignment="0" applyProtection="0"/>
    <xf numFmtId="203" fontId="55" fillId="0" borderId="0" applyFont="0" applyFill="0" applyBorder="0" applyAlignment="0" applyProtection="0"/>
    <xf numFmtId="203" fontId="55" fillId="0" borderId="0" applyFont="0" applyFill="0" applyBorder="0" applyAlignment="0" applyProtection="0"/>
    <xf numFmtId="203" fontId="55" fillId="0" borderId="0" applyFont="0" applyFill="0" applyBorder="0" applyAlignment="0" applyProtection="0"/>
    <xf numFmtId="203" fontId="55" fillId="0" borderId="0" applyFont="0" applyFill="0" applyBorder="0" applyAlignment="0" applyProtection="0"/>
    <xf numFmtId="202" fontId="55" fillId="0" borderId="0" applyFont="0" applyFill="0" applyBorder="0" applyAlignment="0" applyProtection="0"/>
    <xf numFmtId="202" fontId="55" fillId="0" borderId="0" applyFont="0" applyFill="0" applyBorder="0" applyAlignment="0" applyProtection="0"/>
    <xf numFmtId="182" fontId="56" fillId="0" borderId="0" applyFont="0" applyFill="0" applyBorder="0" applyAlignment="0" applyProtection="0"/>
    <xf numFmtId="182" fontId="56" fillId="0" borderId="0" applyFont="0" applyFill="0" applyBorder="0" applyAlignment="0" applyProtection="0"/>
    <xf numFmtId="206" fontId="55" fillId="0" borderId="0" applyFont="0" applyFill="0" applyBorder="0" applyAlignment="0" applyProtection="0"/>
    <xf numFmtId="206" fontId="55" fillId="0" borderId="0" applyFont="0" applyFill="0" applyBorder="0" applyAlignment="0" applyProtection="0"/>
    <xf numFmtId="182" fontId="55" fillId="0" borderId="0" applyFont="0" applyFill="0" applyBorder="0" applyAlignment="0" applyProtection="0"/>
    <xf numFmtId="182" fontId="55" fillId="0" borderId="0" applyFont="0" applyFill="0" applyBorder="0" applyAlignment="0" applyProtection="0"/>
    <xf numFmtId="290" fontId="18" fillId="0" borderId="0" applyFont="0" applyFill="0" applyBorder="0" applyAlignment="0" applyProtection="0"/>
    <xf numFmtId="202" fontId="55" fillId="0" borderId="0" applyFont="0" applyFill="0" applyBorder="0" applyAlignment="0" applyProtection="0"/>
    <xf numFmtId="182" fontId="55" fillId="0" borderId="0" applyFont="0" applyFill="0" applyBorder="0" applyAlignment="0" applyProtection="0"/>
    <xf numFmtId="182" fontId="55" fillId="0" borderId="0" applyFont="0" applyFill="0" applyBorder="0" applyAlignment="0" applyProtection="0"/>
    <xf numFmtId="182" fontId="55" fillId="0" borderId="0" applyFont="0" applyFill="0" applyBorder="0" applyAlignment="0" applyProtection="0"/>
    <xf numFmtId="182" fontId="55" fillId="0" borderId="0" applyFont="0" applyFill="0" applyBorder="0" applyAlignment="0" applyProtection="0"/>
    <xf numFmtId="203" fontId="55" fillId="0" borderId="0" applyFont="0" applyFill="0" applyBorder="0" applyAlignment="0" applyProtection="0"/>
    <xf numFmtId="203" fontId="55" fillId="0" borderId="0" applyFont="0" applyFill="0" applyBorder="0" applyAlignment="0" applyProtection="0"/>
    <xf numFmtId="203" fontId="55" fillId="0" borderId="0" applyFont="0" applyFill="0" applyBorder="0" applyAlignment="0" applyProtection="0"/>
    <xf numFmtId="203" fontId="55" fillId="0" borderId="0" applyFont="0" applyFill="0" applyBorder="0" applyAlignment="0" applyProtection="0"/>
    <xf numFmtId="182" fontId="55" fillId="0" borderId="0" applyFont="0" applyFill="0" applyBorder="0" applyAlignment="0" applyProtection="0"/>
    <xf numFmtId="182" fontId="55" fillId="0" borderId="0" applyFont="0" applyFill="0" applyBorder="0" applyAlignment="0" applyProtection="0"/>
    <xf numFmtId="203" fontId="55" fillId="0" borderId="0" applyFont="0" applyFill="0" applyBorder="0" applyAlignment="0" applyProtection="0"/>
    <xf numFmtId="203" fontId="55" fillId="0" borderId="0" applyFont="0" applyFill="0" applyBorder="0" applyAlignment="0" applyProtection="0"/>
    <xf numFmtId="182" fontId="55" fillId="0" borderId="0" applyFont="0" applyFill="0" applyBorder="0" applyAlignment="0" applyProtection="0"/>
    <xf numFmtId="207" fontId="55" fillId="0" borderId="0" applyFont="0" applyFill="0" applyBorder="0" applyAlignment="0" applyProtection="0"/>
    <xf numFmtId="207" fontId="55" fillId="0" borderId="0" applyFont="0" applyFill="0" applyBorder="0" applyAlignment="0" applyProtection="0"/>
    <xf numFmtId="42" fontId="55" fillId="0" borderId="0" applyFont="0" applyFill="0" applyBorder="0" applyAlignment="0" applyProtection="0"/>
    <xf numFmtId="186" fontId="55" fillId="0" borderId="0" applyFont="0" applyFill="0" applyBorder="0" applyAlignment="0" applyProtection="0"/>
    <xf numFmtId="183" fontId="56" fillId="0" borderId="0" applyFont="0" applyFill="0" applyBorder="0" applyAlignment="0" applyProtection="0"/>
    <xf numFmtId="183" fontId="56" fillId="0" borderId="0" applyFont="0" applyFill="0" applyBorder="0" applyAlignment="0" applyProtection="0"/>
    <xf numFmtId="336" fontId="62" fillId="0" borderId="0" applyFont="0" applyFill="0" applyBorder="0" applyAlignment="0" applyProtection="0"/>
    <xf numFmtId="203" fontId="55" fillId="0" borderId="0" applyFont="0" applyFill="0" applyBorder="0" applyAlignment="0" applyProtection="0"/>
    <xf numFmtId="184" fontId="55" fillId="0" borderId="0" applyFont="0" applyFill="0" applyBorder="0" applyAlignment="0" applyProtection="0"/>
    <xf numFmtId="186" fontId="55" fillId="0" borderId="0" applyFont="0" applyFill="0" applyBorder="0" applyAlignment="0" applyProtection="0"/>
    <xf numFmtId="42" fontId="55" fillId="0" borderId="0" applyFont="0" applyFill="0" applyBorder="0" applyAlignment="0" applyProtection="0"/>
    <xf numFmtId="186" fontId="55" fillId="0" borderId="0" applyFont="0" applyFill="0" applyBorder="0" applyAlignment="0" applyProtection="0"/>
    <xf numFmtId="183" fontId="55" fillId="0" borderId="0" applyFont="0" applyFill="0" applyBorder="0" applyAlignment="0" applyProtection="0"/>
    <xf numFmtId="183" fontId="55" fillId="0" borderId="0" applyFont="0" applyFill="0" applyBorder="0" applyAlignment="0" applyProtection="0"/>
    <xf numFmtId="199" fontId="60" fillId="0" borderId="0" applyFont="0" applyFill="0" applyBorder="0" applyAlignment="0" applyProtection="0"/>
    <xf numFmtId="199" fontId="60" fillId="0" borderId="0" applyFont="0" applyFill="0" applyBorder="0" applyAlignment="0" applyProtection="0"/>
    <xf numFmtId="198" fontId="55" fillId="0" borderId="0" applyFont="0" applyFill="0" applyBorder="0" applyAlignment="0" applyProtection="0"/>
    <xf numFmtId="337" fontId="55" fillId="0" borderId="0" applyFont="0" applyFill="0" applyBorder="0" applyAlignment="0" applyProtection="0"/>
    <xf numFmtId="183" fontId="55" fillId="0" borderId="0" applyFont="0" applyFill="0" applyBorder="0" applyAlignment="0" applyProtection="0"/>
    <xf numFmtId="183" fontId="55" fillId="0" borderId="0" applyFont="0" applyFill="0" applyBorder="0" applyAlignment="0" applyProtection="0"/>
    <xf numFmtId="200" fontId="55" fillId="0" borderId="0" applyFont="0" applyFill="0" applyBorder="0" applyAlignment="0" applyProtection="0"/>
    <xf numFmtId="200" fontId="55" fillId="0" borderId="0" applyFont="0" applyFill="0" applyBorder="0" applyAlignment="0" applyProtection="0"/>
    <xf numFmtId="42" fontId="55" fillId="0" borderId="0" applyFont="0" applyFill="0" applyBorder="0" applyAlignment="0" applyProtection="0"/>
    <xf numFmtId="186" fontId="55" fillId="0" borderId="0" applyFont="0" applyFill="0" applyBorder="0" applyAlignment="0" applyProtection="0"/>
    <xf numFmtId="183" fontId="56" fillId="0" borderId="0" applyFont="0" applyFill="0" applyBorder="0" applyAlignment="0" applyProtection="0"/>
    <xf numFmtId="183" fontId="56" fillId="0" borderId="0" applyFont="0" applyFill="0" applyBorder="0" applyAlignment="0" applyProtection="0"/>
    <xf numFmtId="184" fontId="55" fillId="0" borderId="0" applyFont="0" applyFill="0" applyBorder="0" applyAlignment="0" applyProtection="0"/>
    <xf numFmtId="186" fontId="55" fillId="0" borderId="0" applyFont="0" applyFill="0" applyBorder="0" applyAlignment="0" applyProtection="0"/>
    <xf numFmtId="338" fontId="62" fillId="0" borderId="0" applyFont="0" applyFill="0" applyBorder="0" applyAlignment="0" applyProtection="0"/>
    <xf numFmtId="42" fontId="55" fillId="0" borderId="0" applyFont="0" applyFill="0" applyBorder="0" applyAlignment="0" applyProtection="0"/>
    <xf numFmtId="186" fontId="55" fillId="0" borderId="0" applyFont="0" applyFill="0" applyBorder="0" applyAlignment="0" applyProtection="0"/>
    <xf numFmtId="183" fontId="55" fillId="0" borderId="0" applyFont="0" applyFill="0" applyBorder="0" applyAlignment="0" applyProtection="0"/>
    <xf numFmtId="183" fontId="55" fillId="0" borderId="0" applyFont="0" applyFill="0" applyBorder="0" applyAlignment="0" applyProtection="0"/>
    <xf numFmtId="199" fontId="60" fillId="0" borderId="0" applyFont="0" applyFill="0" applyBorder="0" applyAlignment="0" applyProtection="0"/>
    <xf numFmtId="199" fontId="60" fillId="0" borderId="0" applyFont="0" applyFill="0" applyBorder="0" applyAlignment="0" applyProtection="0"/>
    <xf numFmtId="198" fontId="55" fillId="0" borderId="0" applyFont="0" applyFill="0" applyBorder="0" applyAlignment="0" applyProtection="0"/>
    <xf numFmtId="337" fontId="55" fillId="0" borderId="0" applyFont="0" applyFill="0" applyBorder="0" applyAlignment="0" applyProtection="0"/>
    <xf numFmtId="183" fontId="55" fillId="0" borderId="0" applyFont="0" applyFill="0" applyBorder="0" applyAlignment="0" applyProtection="0"/>
    <xf numFmtId="183" fontId="55" fillId="0" borderId="0" applyFont="0" applyFill="0" applyBorder="0" applyAlignment="0" applyProtection="0"/>
    <xf numFmtId="200" fontId="55" fillId="0" borderId="0" applyFont="0" applyFill="0" applyBorder="0" applyAlignment="0" applyProtection="0"/>
    <xf numFmtId="200" fontId="55" fillId="0" borderId="0" applyFont="0" applyFill="0" applyBorder="0" applyAlignment="0" applyProtection="0"/>
    <xf numFmtId="182" fontId="55" fillId="0" borderId="0" applyFont="0" applyFill="0" applyBorder="0" applyAlignment="0" applyProtection="0"/>
    <xf numFmtId="41" fontId="55" fillId="0" borderId="0" applyFont="0" applyFill="0" applyBorder="0" applyAlignment="0" applyProtection="0"/>
    <xf numFmtId="182" fontId="55" fillId="0" borderId="0" applyFont="0" applyFill="0" applyBorder="0" applyAlignment="0" applyProtection="0"/>
    <xf numFmtId="41" fontId="55" fillId="0" borderId="0" applyFont="0" applyFill="0" applyBorder="0" applyAlignment="0" applyProtection="0"/>
    <xf numFmtId="0" fontId="18" fillId="0" borderId="0" applyFont="0" applyFill="0" applyBorder="0" applyAlignment="0" applyProtection="0"/>
    <xf numFmtId="203" fontId="55" fillId="0" borderId="0" applyFont="0" applyFill="0" applyBorder="0" applyAlignment="0" applyProtection="0"/>
    <xf numFmtId="176" fontId="55" fillId="0" borderId="0" applyFont="0" applyFill="0" applyBorder="0" applyAlignment="0" applyProtection="0"/>
    <xf numFmtId="41" fontId="55" fillId="0" borderId="0" applyFont="0" applyFill="0" applyBorder="0" applyAlignment="0" applyProtection="0"/>
    <xf numFmtId="207" fontId="55" fillId="0" borderId="0" applyFont="0" applyFill="0" applyBorder="0" applyAlignment="0" applyProtection="0"/>
    <xf numFmtId="208" fontId="55" fillId="0" borderId="0" applyFont="0" applyFill="0" applyBorder="0" applyAlignment="0" applyProtection="0"/>
    <xf numFmtId="41" fontId="55" fillId="0" borderId="0" applyFont="0" applyFill="0" applyBorder="0" applyAlignment="0" applyProtection="0"/>
    <xf numFmtId="42" fontId="55" fillId="0" borderId="0" applyFont="0" applyFill="0" applyBorder="0" applyAlignment="0" applyProtection="0"/>
    <xf numFmtId="42" fontId="55" fillId="0" borderId="0" applyFont="0" applyFill="0" applyBorder="0" applyAlignment="0" applyProtection="0"/>
    <xf numFmtId="183" fontId="55" fillId="0" borderId="0" applyFont="0" applyFill="0" applyBorder="0" applyAlignment="0" applyProtection="0"/>
    <xf numFmtId="198" fontId="55" fillId="0" borderId="0" applyFont="0" applyFill="0" applyBorder="0" applyAlignment="0" applyProtection="0"/>
    <xf numFmtId="183" fontId="56" fillId="0" borderId="0" applyFont="0" applyFill="0" applyBorder="0" applyAlignment="0" applyProtection="0"/>
    <xf numFmtId="2" fontId="18" fillId="0" borderId="0" applyFont="0" applyFill="0" applyBorder="0" applyAlignment="0" applyProtection="0"/>
    <xf numFmtId="203" fontId="55" fillId="0" borderId="0" applyFont="0" applyFill="0" applyBorder="0" applyAlignment="0" applyProtection="0"/>
    <xf numFmtId="198" fontId="55" fillId="0" borderId="0" applyFont="0" applyFill="0" applyBorder="0" applyAlignment="0" applyProtection="0"/>
    <xf numFmtId="183" fontId="55" fillId="0" borderId="0" applyFont="0" applyFill="0" applyBorder="0" applyAlignment="0" applyProtection="0"/>
    <xf numFmtId="200" fontId="55" fillId="0" borderId="0" applyFont="0" applyFill="0" applyBorder="0" applyAlignment="0" applyProtection="0"/>
    <xf numFmtId="0" fontId="43" fillId="0" borderId="0"/>
    <xf numFmtId="335" fontId="62" fillId="0" borderId="0" applyFont="0" applyFill="0" applyBorder="0" applyAlignment="0" applyProtection="0"/>
    <xf numFmtId="164" fontId="55" fillId="0" borderId="0" applyFont="0" applyFill="0" applyBorder="0" applyAlignment="0" applyProtection="0"/>
    <xf numFmtId="176" fontId="55" fillId="0" borderId="0" applyFont="0" applyFill="0" applyBorder="0" applyAlignment="0" applyProtection="0"/>
    <xf numFmtId="164" fontId="55" fillId="0" borderId="0" applyFont="0" applyFill="0" applyBorder="0" applyAlignment="0" applyProtection="0"/>
    <xf numFmtId="182" fontId="55" fillId="0" borderId="0" applyFont="0" applyFill="0" applyBorder="0" applyAlignment="0" applyProtection="0"/>
    <xf numFmtId="176" fontId="55" fillId="0" borderId="0" applyFont="0" applyFill="0" applyBorder="0" applyAlignment="0" applyProtection="0"/>
    <xf numFmtId="0" fontId="52" fillId="0" borderId="11">
      <alignment horizontal="left" vertical="center"/>
    </xf>
    <xf numFmtId="202" fontId="55" fillId="0" borderId="0" applyFont="0" applyFill="0" applyBorder="0" applyAlignment="0" applyProtection="0"/>
    <xf numFmtId="176" fontId="55" fillId="0" borderId="0" applyFont="0" applyFill="0" applyBorder="0" applyAlignment="0" applyProtection="0"/>
    <xf numFmtId="176" fontId="55" fillId="0" borderId="0" applyFont="0" applyFill="0" applyBorder="0" applyAlignment="0" applyProtection="0"/>
    <xf numFmtId="182" fontId="55" fillId="0" borderId="0" applyFont="0" applyFill="0" applyBorder="0" applyAlignment="0" applyProtection="0"/>
    <xf numFmtId="182" fontId="55" fillId="0" borderId="0" applyFont="0" applyFill="0" applyBorder="0" applyAlignment="0" applyProtection="0"/>
    <xf numFmtId="182" fontId="55" fillId="0" borderId="0" applyFont="0" applyFill="0" applyBorder="0" applyAlignment="0" applyProtection="0"/>
    <xf numFmtId="182" fontId="55" fillId="0" borderId="0" applyFont="0" applyFill="0" applyBorder="0" applyAlignment="0" applyProtection="0"/>
    <xf numFmtId="205" fontId="55" fillId="0" borderId="0" applyFont="0" applyFill="0" applyBorder="0" applyAlignment="0" applyProtection="0"/>
    <xf numFmtId="164" fontId="55" fillId="0" borderId="0" applyFont="0" applyFill="0" applyBorder="0" applyAlignment="0" applyProtection="0"/>
    <xf numFmtId="41" fontId="55" fillId="0" borderId="0" applyFont="0" applyFill="0" applyBorder="0" applyAlignment="0" applyProtection="0"/>
    <xf numFmtId="176" fontId="55" fillId="0" borderId="0" applyFont="0" applyFill="0" applyBorder="0" applyAlignment="0" applyProtection="0"/>
    <xf numFmtId="0" fontId="52" fillId="0" borderId="32" applyNumberFormat="0" applyAlignment="0" applyProtection="0">
      <alignment horizontal="left" vertical="center"/>
    </xf>
    <xf numFmtId="182" fontId="56" fillId="0" borderId="0" applyFont="0" applyFill="0" applyBorder="0" applyAlignment="0" applyProtection="0"/>
    <xf numFmtId="176" fontId="55" fillId="0" borderId="0" applyFont="0" applyFill="0" applyBorder="0" applyAlignment="0" applyProtection="0"/>
    <xf numFmtId="182" fontId="55" fillId="0" borderId="0" applyFont="0" applyFill="0" applyBorder="0" applyAlignment="0" applyProtection="0"/>
    <xf numFmtId="176" fontId="55" fillId="0" borderId="0" applyFont="0" applyFill="0" applyBorder="0" applyAlignment="0" applyProtection="0"/>
    <xf numFmtId="41" fontId="55" fillId="0" borderId="0" applyFont="0" applyFill="0" applyBorder="0" applyAlignment="0" applyProtection="0"/>
    <xf numFmtId="176" fontId="55" fillId="0" borderId="0" applyFont="0" applyFill="0" applyBorder="0" applyAlignment="0" applyProtection="0"/>
    <xf numFmtId="205" fontId="55" fillId="0" borderId="0" applyFont="0" applyFill="0" applyBorder="0" applyAlignment="0" applyProtection="0"/>
    <xf numFmtId="164" fontId="55" fillId="0" borderId="0" applyFont="0" applyFill="0" applyBorder="0" applyAlignment="0" applyProtection="0"/>
    <xf numFmtId="205" fontId="55" fillId="0" borderId="0" applyFont="0" applyFill="0" applyBorder="0" applyAlignment="0" applyProtection="0"/>
    <xf numFmtId="182" fontId="55" fillId="0" borderId="0" applyFont="0" applyFill="0" applyBorder="0" applyAlignment="0" applyProtection="0"/>
    <xf numFmtId="41" fontId="55" fillId="0" borderId="0" applyFont="0" applyFill="0" applyBorder="0" applyAlignment="0" applyProtection="0"/>
    <xf numFmtId="14" fontId="211" fillId="0" borderId="0"/>
    <xf numFmtId="0" fontId="212" fillId="0" borderId="0"/>
    <xf numFmtId="0" fontId="103" fillId="0" borderId="0"/>
    <xf numFmtId="0" fontId="18" fillId="0" borderId="0"/>
    <xf numFmtId="40" fontId="213" fillId="0" borderId="0" applyBorder="0">
      <alignment horizontal="right"/>
    </xf>
    <xf numFmtId="0" fontId="214" fillId="0" borderId="0"/>
    <xf numFmtId="339" fontId="62" fillId="0" borderId="49">
      <alignment horizontal="right" vertical="center"/>
    </xf>
    <xf numFmtId="0" fontId="18" fillId="0" borderId="0"/>
    <xf numFmtId="340" fontId="62" fillId="0" borderId="6">
      <alignment horizontal="right" vertical="center"/>
    </xf>
    <xf numFmtId="0" fontId="18" fillId="0" borderId="0"/>
    <xf numFmtId="340" fontId="62" fillId="0" borderId="6">
      <alignment horizontal="right" vertical="center"/>
    </xf>
    <xf numFmtId="0" fontId="18" fillId="0" borderId="0"/>
    <xf numFmtId="340" fontId="62" fillId="0" borderId="6">
      <alignment horizontal="right" vertical="center"/>
    </xf>
    <xf numFmtId="0" fontId="18" fillId="0" borderId="0"/>
    <xf numFmtId="340" fontId="62" fillId="0" borderId="6">
      <alignment horizontal="right" vertical="center"/>
    </xf>
    <xf numFmtId="0" fontId="18" fillId="0" borderId="0"/>
    <xf numFmtId="340" fontId="62" fillId="0" borderId="6">
      <alignment horizontal="right" vertical="center"/>
    </xf>
    <xf numFmtId="0" fontId="18" fillId="0" borderId="0"/>
    <xf numFmtId="340" fontId="62" fillId="0" borderId="6">
      <alignment horizontal="right" vertical="center"/>
    </xf>
    <xf numFmtId="301" fontId="215" fillId="0" borderId="6">
      <alignment horizontal="right" vertical="center"/>
    </xf>
    <xf numFmtId="301" fontId="215" fillId="0" borderId="6">
      <alignment horizontal="right" vertical="center"/>
    </xf>
    <xf numFmtId="340" fontId="62"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340" fontId="62" fillId="0" borderId="6">
      <alignment horizontal="right" vertical="center"/>
    </xf>
    <xf numFmtId="0" fontId="18" fillId="0" borderId="0"/>
    <xf numFmtId="340" fontId="62" fillId="0" borderId="6">
      <alignment horizontal="right" vertical="center"/>
    </xf>
    <xf numFmtId="0" fontId="18" fillId="0" borderId="0"/>
    <xf numFmtId="340" fontId="62" fillId="0" borderId="6">
      <alignment horizontal="right" vertical="center"/>
    </xf>
    <xf numFmtId="0" fontId="18" fillId="0" borderId="0"/>
    <xf numFmtId="340" fontId="62" fillId="0" borderId="6">
      <alignment horizontal="right" vertical="center"/>
    </xf>
    <xf numFmtId="0" fontId="18" fillId="0" borderId="0"/>
    <xf numFmtId="340" fontId="62" fillId="0" borderId="6">
      <alignment horizontal="right" vertical="center"/>
    </xf>
    <xf numFmtId="0" fontId="18" fillId="0" borderId="0"/>
    <xf numFmtId="301" fontId="215" fillId="0" borderId="6">
      <alignment horizontal="right" vertical="center"/>
    </xf>
    <xf numFmtId="301" fontId="215" fillId="0" borderId="6">
      <alignment horizontal="right" vertical="center"/>
    </xf>
    <xf numFmtId="301" fontId="215" fillId="0" borderId="6">
      <alignment horizontal="right" vertical="center"/>
    </xf>
    <xf numFmtId="301" fontId="215" fillId="0" borderId="6">
      <alignment horizontal="right" vertical="center"/>
    </xf>
    <xf numFmtId="301" fontId="215" fillId="0" borderId="6">
      <alignment horizontal="right" vertical="center"/>
    </xf>
    <xf numFmtId="301" fontId="215" fillId="0" borderId="6">
      <alignment horizontal="right" vertical="center"/>
    </xf>
    <xf numFmtId="301" fontId="215" fillId="0" borderId="6">
      <alignment horizontal="right" vertical="center"/>
    </xf>
    <xf numFmtId="301" fontId="215" fillId="0" borderId="6">
      <alignment horizontal="right" vertical="center"/>
    </xf>
    <xf numFmtId="301" fontId="215" fillId="0" borderId="6">
      <alignment horizontal="right" vertical="center"/>
    </xf>
    <xf numFmtId="301" fontId="215"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1" fontId="55" fillId="0" borderId="6">
      <alignment horizontal="right" vertical="center"/>
    </xf>
    <xf numFmtId="341" fontId="55" fillId="0" borderId="6">
      <alignment horizontal="right" vertical="center"/>
    </xf>
    <xf numFmtId="340" fontId="62" fillId="0" borderId="6">
      <alignment horizontal="right" vertical="center"/>
    </xf>
    <xf numFmtId="0" fontId="18" fillId="0" borderId="0"/>
    <xf numFmtId="340" fontId="62" fillId="0" borderId="6">
      <alignment horizontal="right" vertical="center"/>
    </xf>
    <xf numFmtId="0" fontId="18" fillId="0" borderId="0"/>
    <xf numFmtId="340" fontId="62" fillId="0" borderId="6">
      <alignment horizontal="right" vertical="center"/>
    </xf>
    <xf numFmtId="0" fontId="18" fillId="0" borderId="0"/>
    <xf numFmtId="340" fontId="62" fillId="0" borderId="6">
      <alignment horizontal="right" vertical="center"/>
    </xf>
    <xf numFmtId="0" fontId="18" fillId="0" borderId="0"/>
    <xf numFmtId="340" fontId="62" fillId="0" borderId="6">
      <alignment horizontal="right" vertical="center"/>
    </xf>
    <xf numFmtId="0" fontId="18" fillId="0" borderId="0"/>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39" fontId="62" fillId="0" borderId="49">
      <alignment horizontal="right" vertical="center"/>
    </xf>
    <xf numFmtId="0" fontId="18" fillId="0" borderId="0"/>
    <xf numFmtId="339" fontId="62" fillId="0" borderId="49">
      <alignment horizontal="right" vertical="center"/>
    </xf>
    <xf numFmtId="0" fontId="18" fillId="0" borderId="0"/>
    <xf numFmtId="340" fontId="62" fillId="0" borderId="6">
      <alignment horizontal="right" vertical="center"/>
    </xf>
    <xf numFmtId="0" fontId="18" fillId="0" borderId="0"/>
    <xf numFmtId="340" fontId="62" fillId="0" borderId="6">
      <alignment horizontal="right" vertical="center"/>
    </xf>
    <xf numFmtId="0" fontId="18" fillId="0" borderId="0"/>
    <xf numFmtId="340" fontId="62" fillId="0" borderId="6">
      <alignment horizontal="right" vertical="center"/>
    </xf>
    <xf numFmtId="0" fontId="18" fillId="0" borderId="0"/>
    <xf numFmtId="340" fontId="62" fillId="0" borderId="6">
      <alignment horizontal="right" vertical="center"/>
    </xf>
    <xf numFmtId="0" fontId="18" fillId="0" borderId="0"/>
    <xf numFmtId="340" fontId="62" fillId="0" borderId="6">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340" fontId="62" fillId="0" borderId="6">
      <alignment horizontal="right" vertical="center"/>
    </xf>
    <xf numFmtId="0" fontId="18" fillId="0" borderId="0"/>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39" fontId="62" fillId="0" borderId="49">
      <alignment horizontal="right" vertical="center"/>
    </xf>
    <xf numFmtId="0" fontId="18" fillId="0" borderId="0"/>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39" fontId="62" fillId="0" borderId="49">
      <alignment horizontal="right" vertical="center"/>
    </xf>
    <xf numFmtId="0" fontId="18" fillId="0" borderId="0"/>
    <xf numFmtId="342" fontId="84" fillId="0" borderId="6">
      <alignment horizontal="right" vertical="center"/>
    </xf>
    <xf numFmtId="343" fontId="112" fillId="0" borderId="6">
      <alignment horizontal="right" vertical="center"/>
    </xf>
    <xf numFmtId="343" fontId="112" fillId="0" borderId="6">
      <alignment horizontal="right" vertical="center"/>
    </xf>
    <xf numFmtId="344" fontId="84" fillId="0" borderId="49">
      <alignment horizontal="right" vertical="center"/>
    </xf>
    <xf numFmtId="341" fontId="55"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343" fontId="18" fillId="0" borderId="6">
      <alignment horizontal="right" vertical="center"/>
    </xf>
    <xf numFmtId="343" fontId="18" fillId="0" borderId="6">
      <alignment horizontal="right" vertical="center"/>
    </xf>
    <xf numFmtId="343" fontId="112" fillId="0" borderId="6">
      <alignment horizontal="right" vertical="center"/>
    </xf>
    <xf numFmtId="343" fontId="112" fillId="0" borderId="6">
      <alignment horizontal="right" vertical="center"/>
    </xf>
    <xf numFmtId="343" fontId="112" fillId="0" borderId="6">
      <alignment horizontal="right" vertical="center"/>
    </xf>
    <xf numFmtId="343" fontId="112" fillId="0" borderId="6">
      <alignment horizontal="right" vertical="center"/>
    </xf>
    <xf numFmtId="340" fontId="62" fillId="0" borderId="6">
      <alignment horizontal="right" vertical="center"/>
    </xf>
    <xf numFmtId="340" fontId="62" fillId="0" borderId="6">
      <alignment horizontal="right" vertical="center"/>
    </xf>
    <xf numFmtId="345" fontId="35" fillId="0" borderId="6">
      <alignment horizontal="right" vertical="center"/>
    </xf>
    <xf numFmtId="345" fontId="35" fillId="0" borderId="6">
      <alignment horizontal="right" vertical="center"/>
    </xf>
    <xf numFmtId="345" fontId="35" fillId="0" borderId="6">
      <alignment horizontal="right" vertical="center"/>
    </xf>
    <xf numFmtId="345" fontId="35" fillId="0" borderId="6">
      <alignment horizontal="right" vertical="center"/>
    </xf>
    <xf numFmtId="345" fontId="35" fillId="0" borderId="6">
      <alignment horizontal="right" vertical="center"/>
    </xf>
    <xf numFmtId="345" fontId="35" fillId="0" borderId="6">
      <alignment horizontal="right" vertical="center"/>
    </xf>
    <xf numFmtId="345" fontId="35" fillId="0" borderId="6">
      <alignment horizontal="right" vertical="center"/>
    </xf>
    <xf numFmtId="345" fontId="35" fillId="0" borderId="6">
      <alignment horizontal="right" vertical="center"/>
    </xf>
    <xf numFmtId="345" fontId="35" fillId="0" borderId="6">
      <alignment horizontal="right" vertical="center"/>
    </xf>
    <xf numFmtId="345" fontId="35" fillId="0" borderId="6">
      <alignment horizontal="right" vertical="center"/>
    </xf>
    <xf numFmtId="345" fontId="35" fillId="0" borderId="6">
      <alignment horizontal="right" vertical="center"/>
    </xf>
    <xf numFmtId="345" fontId="35" fillId="0" borderId="6">
      <alignment horizontal="right" vertical="center"/>
    </xf>
    <xf numFmtId="343" fontId="18" fillId="0" borderId="6">
      <alignment horizontal="right" vertical="center"/>
    </xf>
    <xf numFmtId="343" fontId="18" fillId="0" borderId="6">
      <alignment horizontal="right" vertical="center"/>
    </xf>
    <xf numFmtId="341" fontId="55" fillId="0" borderId="6">
      <alignment horizontal="right" vertical="center"/>
    </xf>
    <xf numFmtId="341" fontId="55" fillId="0" borderId="6">
      <alignment horizontal="right" vertical="center"/>
    </xf>
    <xf numFmtId="343" fontId="112" fillId="0" borderId="6">
      <alignment horizontal="right" vertical="center"/>
    </xf>
    <xf numFmtId="343" fontId="112" fillId="0" borderId="6">
      <alignment horizontal="right" vertical="center"/>
    </xf>
    <xf numFmtId="343" fontId="112" fillId="0" borderId="6">
      <alignment horizontal="right" vertical="center"/>
    </xf>
    <xf numFmtId="343" fontId="112" fillId="0" borderId="6">
      <alignment horizontal="right" vertical="center"/>
    </xf>
    <xf numFmtId="343" fontId="112" fillId="0" borderId="6">
      <alignment horizontal="right" vertical="center"/>
    </xf>
    <xf numFmtId="343" fontId="112" fillId="0" borderId="6">
      <alignment horizontal="right" vertical="center"/>
    </xf>
    <xf numFmtId="344" fontId="84" fillId="0" borderId="49">
      <alignment horizontal="right" vertical="center"/>
    </xf>
    <xf numFmtId="345" fontId="35" fillId="0" borderId="6">
      <alignment horizontal="right" vertical="center"/>
    </xf>
    <xf numFmtId="345" fontId="35" fillId="0" borderId="6">
      <alignment horizontal="right" vertical="center"/>
    </xf>
    <xf numFmtId="345" fontId="35" fillId="0" borderId="6">
      <alignment horizontal="right" vertical="center"/>
    </xf>
    <xf numFmtId="345" fontId="35" fillId="0" borderId="6">
      <alignment horizontal="right" vertical="center"/>
    </xf>
    <xf numFmtId="345" fontId="35" fillId="0" borderId="6">
      <alignment horizontal="right" vertical="center"/>
    </xf>
    <xf numFmtId="345" fontId="35" fillId="0" borderId="6">
      <alignment horizontal="right" vertical="center"/>
    </xf>
    <xf numFmtId="345" fontId="35" fillId="0" borderId="6">
      <alignment horizontal="right" vertical="center"/>
    </xf>
    <xf numFmtId="345" fontId="35" fillId="0" borderId="6">
      <alignment horizontal="right" vertical="center"/>
    </xf>
    <xf numFmtId="345" fontId="35" fillId="0" borderId="6">
      <alignment horizontal="right" vertical="center"/>
    </xf>
    <xf numFmtId="345" fontId="35" fillId="0" borderId="6">
      <alignment horizontal="right" vertical="center"/>
    </xf>
    <xf numFmtId="345" fontId="35" fillId="0" borderId="6">
      <alignment horizontal="right" vertical="center"/>
    </xf>
    <xf numFmtId="345" fontId="35" fillId="0" borderId="6">
      <alignment horizontal="right" vertical="center"/>
    </xf>
    <xf numFmtId="342" fontId="84" fillId="0" borderId="6">
      <alignment horizontal="right" vertical="center"/>
    </xf>
    <xf numFmtId="346" fontId="35" fillId="0" borderId="49">
      <alignment horizontal="right" vertical="center"/>
    </xf>
    <xf numFmtId="347" fontId="69" fillId="0" borderId="6">
      <alignment horizontal="right" vertical="center"/>
    </xf>
    <xf numFmtId="347" fontId="69" fillId="0" borderId="6">
      <alignment horizontal="right" vertical="center"/>
    </xf>
    <xf numFmtId="346" fontId="35" fillId="0" borderId="49">
      <alignment horizontal="right" vertical="center"/>
    </xf>
    <xf numFmtId="339" fontId="62" fillId="0" borderId="49">
      <alignment horizontal="right" vertical="center"/>
    </xf>
    <xf numFmtId="339" fontId="62" fillId="0" borderId="49">
      <alignment horizontal="right" vertical="center"/>
    </xf>
    <xf numFmtId="348" fontId="216" fillId="0" borderId="49">
      <alignment horizontal="right" vertical="center"/>
    </xf>
    <xf numFmtId="342" fontId="84" fillId="0" borderId="6">
      <alignment horizontal="right" vertical="center"/>
    </xf>
    <xf numFmtId="342" fontId="84" fillId="0" borderId="6">
      <alignment horizontal="right" vertical="center"/>
    </xf>
    <xf numFmtId="342" fontId="84" fillId="0" borderId="6">
      <alignment horizontal="right" vertical="center"/>
    </xf>
    <xf numFmtId="342" fontId="84" fillId="0" borderId="6">
      <alignment horizontal="right" vertical="center"/>
    </xf>
    <xf numFmtId="342" fontId="84" fillId="0" borderId="6">
      <alignment horizontal="right" vertical="center"/>
    </xf>
    <xf numFmtId="342" fontId="84" fillId="0" borderId="6">
      <alignment horizontal="right" vertical="center"/>
    </xf>
    <xf numFmtId="342" fontId="84" fillId="0" borderId="6">
      <alignment horizontal="right" vertical="center"/>
    </xf>
    <xf numFmtId="342" fontId="84" fillId="0" borderId="6">
      <alignment horizontal="right" vertical="center"/>
    </xf>
    <xf numFmtId="342" fontId="84" fillId="0" borderId="6">
      <alignment horizontal="right" vertical="center"/>
    </xf>
    <xf numFmtId="340" fontId="62" fillId="0" borderId="6">
      <alignment horizontal="right" vertical="center"/>
    </xf>
    <xf numFmtId="0" fontId="18" fillId="0" borderId="0"/>
    <xf numFmtId="340" fontId="62" fillId="0" borderId="6">
      <alignment horizontal="right" vertical="center"/>
    </xf>
    <xf numFmtId="0" fontId="18" fillId="0" borderId="0"/>
    <xf numFmtId="340" fontId="62" fillId="0" borderId="6">
      <alignment horizontal="right" vertical="center"/>
    </xf>
    <xf numFmtId="0" fontId="18" fillId="0" borderId="0"/>
    <xf numFmtId="340" fontId="62" fillId="0" borderId="6">
      <alignment horizontal="right" vertical="center"/>
    </xf>
    <xf numFmtId="0" fontId="18" fillId="0" borderId="0"/>
    <xf numFmtId="340" fontId="62" fillId="0" borderId="6">
      <alignment horizontal="right" vertical="center"/>
    </xf>
    <xf numFmtId="0" fontId="18" fillId="0" borderId="0"/>
    <xf numFmtId="342" fontId="84" fillId="0" borderId="6">
      <alignment horizontal="right" vertical="center"/>
    </xf>
    <xf numFmtId="342" fontId="84" fillId="0" borderId="6">
      <alignment horizontal="right" vertical="center"/>
    </xf>
    <xf numFmtId="342" fontId="84" fillId="0" borderId="6">
      <alignment horizontal="right" vertical="center"/>
    </xf>
    <xf numFmtId="341" fontId="55" fillId="0" borderId="6">
      <alignment horizontal="right" vertical="center"/>
    </xf>
    <xf numFmtId="341" fontId="55" fillId="0" borderId="6">
      <alignment horizontal="right" vertical="center"/>
    </xf>
    <xf numFmtId="341" fontId="55" fillId="0" borderId="6">
      <alignment horizontal="right" vertical="center"/>
    </xf>
    <xf numFmtId="341" fontId="55" fillId="0" borderId="6">
      <alignment horizontal="right" vertical="center"/>
    </xf>
    <xf numFmtId="342" fontId="84" fillId="0" borderId="6">
      <alignment horizontal="right" vertical="center"/>
    </xf>
    <xf numFmtId="342" fontId="84" fillId="0" borderId="6">
      <alignment horizontal="right" vertical="center"/>
    </xf>
    <xf numFmtId="342" fontId="84" fillId="0" borderId="6">
      <alignment horizontal="right" vertical="center"/>
    </xf>
    <xf numFmtId="339" fontId="62" fillId="0" borderId="49">
      <alignment horizontal="right" vertical="center"/>
    </xf>
    <xf numFmtId="0" fontId="18" fillId="0" borderId="0"/>
    <xf numFmtId="341" fontId="55" fillId="0" borderId="6">
      <alignment horizontal="right" vertical="center"/>
    </xf>
    <xf numFmtId="341" fontId="55" fillId="0" borderId="6">
      <alignment horizontal="right" vertical="center"/>
    </xf>
    <xf numFmtId="339" fontId="62" fillId="0" borderId="49">
      <alignment horizontal="right" vertical="center"/>
    </xf>
    <xf numFmtId="0" fontId="18" fillId="0" borderId="0"/>
    <xf numFmtId="349" fontId="18" fillId="0" borderId="6">
      <alignment horizontal="right" vertical="center"/>
    </xf>
    <xf numFmtId="349" fontId="18" fillId="0" borderId="6">
      <alignment horizontal="right" vertical="center"/>
    </xf>
    <xf numFmtId="349" fontId="112" fillId="0" borderId="6">
      <alignment horizontal="right" vertical="center"/>
    </xf>
    <xf numFmtId="349" fontId="112" fillId="0" borderId="6">
      <alignment horizontal="right" vertical="center"/>
    </xf>
    <xf numFmtId="349" fontId="112" fillId="0" borderId="6">
      <alignment horizontal="right" vertical="center"/>
    </xf>
    <xf numFmtId="349" fontId="11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347" fontId="69" fillId="0" borderId="6">
      <alignment horizontal="right" vertical="center"/>
    </xf>
    <xf numFmtId="347" fontId="69" fillId="0" borderId="6">
      <alignment horizontal="right" vertical="center"/>
    </xf>
    <xf numFmtId="347" fontId="69" fillId="0" borderId="6">
      <alignment horizontal="right" vertical="center"/>
    </xf>
    <xf numFmtId="347" fontId="69" fillId="0" borderId="6">
      <alignment horizontal="right" vertical="center"/>
    </xf>
    <xf numFmtId="349" fontId="18" fillId="0" borderId="6">
      <alignment horizontal="right" vertical="center"/>
    </xf>
    <xf numFmtId="349" fontId="18" fillId="0" borderId="6">
      <alignment horizontal="right" vertical="center"/>
    </xf>
    <xf numFmtId="349" fontId="112" fillId="0" borderId="6">
      <alignment horizontal="right" vertical="center"/>
    </xf>
    <xf numFmtId="349" fontId="112" fillId="0" borderId="6">
      <alignment horizontal="right" vertical="center"/>
    </xf>
    <xf numFmtId="349" fontId="112" fillId="0" borderId="6">
      <alignment horizontal="right" vertical="center"/>
    </xf>
    <xf numFmtId="349" fontId="112" fillId="0" borderId="6">
      <alignment horizontal="right" vertical="center"/>
    </xf>
    <xf numFmtId="347" fontId="69" fillId="0" borderId="6">
      <alignment horizontal="right" vertical="center"/>
    </xf>
    <xf numFmtId="347" fontId="69" fillId="0" borderId="6">
      <alignment horizontal="right" vertical="center"/>
    </xf>
    <xf numFmtId="347" fontId="69" fillId="0" borderId="6">
      <alignment horizontal="right" vertical="center"/>
    </xf>
    <xf numFmtId="347" fontId="69" fillId="0" borderId="6">
      <alignment horizontal="right" vertical="center"/>
    </xf>
    <xf numFmtId="347" fontId="69" fillId="0" borderId="6">
      <alignment horizontal="right" vertical="center"/>
    </xf>
    <xf numFmtId="347" fontId="69" fillId="0" borderId="6">
      <alignment horizontal="right" vertical="center"/>
    </xf>
    <xf numFmtId="347" fontId="69" fillId="0" borderId="6">
      <alignment horizontal="right" vertical="center"/>
    </xf>
    <xf numFmtId="347" fontId="69" fillId="0" borderId="6">
      <alignment horizontal="right" vertical="center"/>
    </xf>
    <xf numFmtId="339" fontId="62" fillId="0" borderId="49">
      <alignment horizontal="right" vertical="center"/>
    </xf>
    <xf numFmtId="0" fontId="18" fillId="0" borderId="0"/>
    <xf numFmtId="269" fontId="84" fillId="0" borderId="6">
      <alignment horizontal="right" vertical="center"/>
    </xf>
    <xf numFmtId="269" fontId="84" fillId="0" borderId="6">
      <alignment horizontal="right" vertical="center"/>
    </xf>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350" fontId="35" fillId="0" borderId="6">
      <alignment horizontal="right" vertical="center"/>
    </xf>
    <xf numFmtId="349" fontId="112" fillId="0" borderId="6">
      <alignment horizontal="right" vertical="center"/>
    </xf>
    <xf numFmtId="349" fontId="112" fillId="0" borderId="6">
      <alignment horizontal="right" vertical="center"/>
    </xf>
    <xf numFmtId="349" fontId="112" fillId="0" borderId="6">
      <alignment horizontal="right" vertical="center"/>
    </xf>
    <xf numFmtId="349" fontId="112" fillId="0" borderId="6">
      <alignment horizontal="right" vertical="center"/>
    </xf>
    <xf numFmtId="349" fontId="18" fillId="0" borderId="6">
      <alignment horizontal="right" vertical="center"/>
    </xf>
    <xf numFmtId="349" fontId="18" fillId="0" borderId="6">
      <alignment horizontal="right" vertical="center"/>
    </xf>
    <xf numFmtId="349" fontId="112" fillId="0" borderId="6">
      <alignment horizontal="right" vertical="center"/>
    </xf>
    <xf numFmtId="349" fontId="112" fillId="0" borderId="6">
      <alignment horizontal="right" vertical="center"/>
    </xf>
    <xf numFmtId="341" fontId="55" fillId="0" borderId="6">
      <alignment horizontal="right" vertical="center"/>
    </xf>
    <xf numFmtId="341" fontId="55" fillId="0" borderId="6">
      <alignment horizontal="right" vertical="center"/>
    </xf>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341" fontId="55" fillId="0" borderId="6">
      <alignment horizontal="right" vertical="center"/>
    </xf>
    <xf numFmtId="341" fontId="55" fillId="0" borderId="6">
      <alignment horizontal="right" vertical="center"/>
    </xf>
    <xf numFmtId="341" fontId="55" fillId="0" borderId="6">
      <alignment horizontal="right" vertical="center"/>
    </xf>
    <xf numFmtId="341" fontId="55" fillId="0" borderId="6">
      <alignment horizontal="right" vertical="center"/>
    </xf>
    <xf numFmtId="342" fontId="84" fillId="0" borderId="6">
      <alignment horizontal="right" vertical="center"/>
    </xf>
    <xf numFmtId="342" fontId="84" fillId="0" borderId="6">
      <alignment horizontal="right" vertical="center"/>
    </xf>
    <xf numFmtId="342" fontId="84" fillId="0" borderId="6">
      <alignment horizontal="right" vertical="center"/>
    </xf>
    <xf numFmtId="342" fontId="84" fillId="0" borderId="6">
      <alignment horizontal="right" vertical="center"/>
    </xf>
    <xf numFmtId="342" fontId="84" fillId="0" borderId="6">
      <alignment horizontal="right" vertical="center"/>
    </xf>
    <xf numFmtId="342" fontId="84" fillId="0" borderId="6">
      <alignment horizontal="right" vertical="center"/>
    </xf>
    <xf numFmtId="342" fontId="84" fillId="0" borderId="6">
      <alignment horizontal="right" vertical="center"/>
    </xf>
    <xf numFmtId="342" fontId="84" fillId="0" borderId="6">
      <alignment horizontal="right" vertical="center"/>
    </xf>
    <xf numFmtId="342" fontId="84" fillId="0" borderId="6">
      <alignment horizontal="right" vertical="center"/>
    </xf>
    <xf numFmtId="342" fontId="84" fillId="0" borderId="6">
      <alignment horizontal="right" vertical="center"/>
    </xf>
    <xf numFmtId="342" fontId="84" fillId="0" borderId="6">
      <alignment horizontal="right" vertical="center"/>
    </xf>
    <xf numFmtId="342" fontId="84"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1" fontId="55" fillId="0" borderId="6">
      <alignment horizontal="right" vertical="center"/>
    </xf>
    <xf numFmtId="341" fontId="55" fillId="0" borderId="6">
      <alignment horizontal="right" vertical="center"/>
    </xf>
    <xf numFmtId="351" fontId="217" fillId="5" borderId="50" applyFont="0" applyFill="0" applyBorder="0"/>
    <xf numFmtId="351" fontId="217" fillId="5" borderId="50" applyFont="0" applyFill="0" applyBorder="0"/>
    <xf numFmtId="339" fontId="62" fillId="0" borderId="49">
      <alignment horizontal="right" vertical="center"/>
    </xf>
    <xf numFmtId="0" fontId="18" fillId="0" borderId="0"/>
    <xf numFmtId="339" fontId="62" fillId="0" borderId="49">
      <alignment horizontal="right" vertical="center"/>
    </xf>
    <xf numFmtId="0" fontId="18" fillId="0" borderId="0"/>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1" fontId="55" fillId="0" borderId="6">
      <alignment horizontal="right" vertical="center"/>
    </xf>
    <xf numFmtId="341" fontId="55"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51" fontId="217" fillId="5" borderId="50" applyFont="0" applyFill="0" applyBorder="0"/>
    <xf numFmtId="351" fontId="217" fillId="5" borderId="50" applyFont="0" applyFill="0" applyBorder="0"/>
    <xf numFmtId="343" fontId="112" fillId="0" borderId="6">
      <alignment horizontal="right" vertical="center"/>
    </xf>
    <xf numFmtId="343" fontId="112" fillId="0" borderId="6">
      <alignment horizontal="right" vertical="center"/>
    </xf>
    <xf numFmtId="349" fontId="112" fillId="0" borderId="6">
      <alignment horizontal="right" vertical="center"/>
    </xf>
    <xf numFmtId="349" fontId="112" fillId="0" borderId="6">
      <alignment horizontal="right" vertical="center"/>
    </xf>
    <xf numFmtId="349" fontId="112" fillId="0" borderId="6">
      <alignment horizontal="right" vertical="center"/>
    </xf>
    <xf numFmtId="349" fontId="112" fillId="0" borderId="6">
      <alignment horizontal="right" vertical="center"/>
    </xf>
    <xf numFmtId="349" fontId="112" fillId="0" borderId="6">
      <alignment horizontal="right" vertical="center"/>
    </xf>
    <xf numFmtId="349" fontId="112" fillId="0" borderId="6">
      <alignment horizontal="right" vertical="center"/>
    </xf>
    <xf numFmtId="340" fontId="62" fillId="0" borderId="6">
      <alignment horizontal="right" vertical="center"/>
    </xf>
    <xf numFmtId="345" fontId="35" fillId="0" borderId="6">
      <alignment horizontal="right" vertical="center"/>
    </xf>
    <xf numFmtId="345" fontId="35" fillId="0" borderId="6">
      <alignment horizontal="right" vertical="center"/>
    </xf>
    <xf numFmtId="345" fontId="35" fillId="0" borderId="6">
      <alignment horizontal="right" vertical="center"/>
    </xf>
    <xf numFmtId="345" fontId="35" fillId="0" borderId="6">
      <alignment horizontal="right" vertical="center"/>
    </xf>
    <xf numFmtId="345" fontId="35" fillId="0" borderId="6">
      <alignment horizontal="right" vertical="center"/>
    </xf>
    <xf numFmtId="345" fontId="35" fillId="0" borderId="6">
      <alignment horizontal="right" vertical="center"/>
    </xf>
    <xf numFmtId="345" fontId="35" fillId="0" borderId="6">
      <alignment horizontal="right" vertical="center"/>
    </xf>
    <xf numFmtId="345" fontId="35" fillId="0" borderId="6">
      <alignment horizontal="right" vertical="center"/>
    </xf>
    <xf numFmtId="345" fontId="35" fillId="0" borderId="6">
      <alignment horizontal="right" vertical="center"/>
    </xf>
    <xf numFmtId="345" fontId="35" fillId="0" borderId="6">
      <alignment horizontal="right" vertical="center"/>
    </xf>
    <xf numFmtId="345" fontId="35" fillId="0" borderId="6">
      <alignment horizontal="right" vertical="center"/>
    </xf>
    <xf numFmtId="345" fontId="35" fillId="0" borderId="6">
      <alignment horizontal="right" vertical="center"/>
    </xf>
    <xf numFmtId="342" fontId="84" fillId="0" borderId="6">
      <alignment horizontal="right" vertical="center"/>
    </xf>
    <xf numFmtId="349" fontId="112" fillId="0" borderId="6">
      <alignment horizontal="right" vertical="center"/>
    </xf>
    <xf numFmtId="349" fontId="112" fillId="0" borderId="6">
      <alignment horizontal="right" vertical="center"/>
    </xf>
    <xf numFmtId="349" fontId="112" fillId="0" borderId="6">
      <alignment horizontal="right" vertical="center"/>
    </xf>
    <xf numFmtId="349" fontId="112" fillId="0" borderId="6">
      <alignment horizontal="right" vertical="center"/>
    </xf>
    <xf numFmtId="349" fontId="112" fillId="0" borderId="6">
      <alignment horizontal="right" vertical="center"/>
    </xf>
    <xf numFmtId="349" fontId="112" fillId="0" borderId="6">
      <alignment horizontal="right" vertical="center"/>
    </xf>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349" fontId="112" fillId="0" borderId="6">
      <alignment horizontal="right" vertical="center"/>
    </xf>
    <xf numFmtId="349" fontId="112" fillId="0" borderId="6">
      <alignment horizontal="right" vertical="center"/>
    </xf>
    <xf numFmtId="349" fontId="112" fillId="0" borderId="6">
      <alignment horizontal="right" vertical="center"/>
    </xf>
    <xf numFmtId="349" fontId="112" fillId="0" borderId="6">
      <alignment horizontal="right" vertical="center"/>
    </xf>
    <xf numFmtId="349" fontId="18" fillId="0" borderId="6">
      <alignment horizontal="right" vertical="center"/>
    </xf>
    <xf numFmtId="349" fontId="18" fillId="0" borderId="6">
      <alignment horizontal="right" vertical="center"/>
    </xf>
    <xf numFmtId="349" fontId="112" fillId="0" borderId="6">
      <alignment horizontal="right" vertical="center"/>
    </xf>
    <xf numFmtId="349" fontId="112" fillId="0" borderId="6">
      <alignment horizontal="right" vertical="center"/>
    </xf>
    <xf numFmtId="349" fontId="112" fillId="0" borderId="6">
      <alignment horizontal="right" vertical="center"/>
    </xf>
    <xf numFmtId="349" fontId="112" fillId="0" borderId="6">
      <alignment horizontal="right" vertical="center"/>
    </xf>
    <xf numFmtId="349" fontId="112" fillId="0" borderId="6">
      <alignment horizontal="right" vertical="center"/>
    </xf>
    <xf numFmtId="349" fontId="112" fillId="0" borderId="6">
      <alignment horizontal="right" vertical="center"/>
    </xf>
    <xf numFmtId="349" fontId="18" fillId="0" borderId="6">
      <alignment horizontal="right" vertical="center"/>
    </xf>
    <xf numFmtId="349" fontId="18" fillId="0" borderId="6">
      <alignment horizontal="right" vertical="center"/>
    </xf>
    <xf numFmtId="349" fontId="112" fillId="0" borderId="6">
      <alignment horizontal="right" vertical="center"/>
    </xf>
    <xf numFmtId="349" fontId="112" fillId="0" borderId="6">
      <alignment horizontal="right" vertical="center"/>
    </xf>
    <xf numFmtId="341" fontId="55" fillId="0" borderId="6">
      <alignment horizontal="right" vertical="center"/>
    </xf>
    <xf numFmtId="341" fontId="55" fillId="0" borderId="6">
      <alignment horizontal="right" vertical="center"/>
    </xf>
    <xf numFmtId="349" fontId="112" fillId="0" borderId="6">
      <alignment horizontal="right" vertical="center"/>
    </xf>
    <xf numFmtId="349" fontId="112" fillId="0" borderId="6">
      <alignment horizontal="right" vertical="center"/>
    </xf>
    <xf numFmtId="349" fontId="112" fillId="0" borderId="6">
      <alignment horizontal="right" vertical="center"/>
    </xf>
    <xf numFmtId="349" fontId="112" fillId="0" borderId="6">
      <alignment horizontal="right" vertical="center"/>
    </xf>
    <xf numFmtId="349" fontId="18" fillId="0" borderId="6">
      <alignment horizontal="right" vertical="center"/>
    </xf>
    <xf numFmtId="349" fontId="18" fillId="0" borderId="6">
      <alignment horizontal="right" vertical="center"/>
    </xf>
    <xf numFmtId="349" fontId="112" fillId="0" borderId="6">
      <alignment horizontal="right" vertical="center"/>
    </xf>
    <xf numFmtId="349" fontId="112" fillId="0" borderId="6">
      <alignment horizontal="right" vertical="center"/>
    </xf>
    <xf numFmtId="345" fontId="35" fillId="0" borderId="6">
      <alignment horizontal="right" vertical="center"/>
    </xf>
    <xf numFmtId="345" fontId="35" fillId="0" borderId="6">
      <alignment horizontal="right" vertical="center"/>
    </xf>
    <xf numFmtId="345" fontId="35" fillId="0" borderId="6">
      <alignment horizontal="right" vertical="center"/>
    </xf>
    <xf numFmtId="345" fontId="35" fillId="0" borderId="6">
      <alignment horizontal="right" vertical="center"/>
    </xf>
    <xf numFmtId="345" fontId="35" fillId="0" borderId="6">
      <alignment horizontal="right" vertical="center"/>
    </xf>
    <xf numFmtId="345" fontId="35" fillId="0" borderId="6">
      <alignment horizontal="right" vertical="center"/>
    </xf>
    <xf numFmtId="345" fontId="35" fillId="0" borderId="6">
      <alignment horizontal="right" vertical="center"/>
    </xf>
    <xf numFmtId="345" fontId="35" fillId="0" borderId="6">
      <alignment horizontal="right" vertical="center"/>
    </xf>
    <xf numFmtId="345" fontId="35" fillId="0" borderId="6">
      <alignment horizontal="right" vertical="center"/>
    </xf>
    <xf numFmtId="345" fontId="35" fillId="0" borderId="6">
      <alignment horizontal="right" vertical="center"/>
    </xf>
    <xf numFmtId="345" fontId="35" fillId="0" borderId="6">
      <alignment horizontal="right" vertical="center"/>
    </xf>
    <xf numFmtId="345" fontId="35" fillId="0" borderId="6">
      <alignment horizontal="right" vertical="center"/>
    </xf>
    <xf numFmtId="343" fontId="18" fillId="0" borderId="6">
      <alignment horizontal="right" vertical="center"/>
    </xf>
    <xf numFmtId="343" fontId="18" fillId="0" borderId="6">
      <alignment horizontal="right" vertical="center"/>
    </xf>
    <xf numFmtId="346" fontId="35" fillId="0" borderId="49">
      <alignment horizontal="right" vertical="center"/>
    </xf>
    <xf numFmtId="346" fontId="35" fillId="0" borderId="49">
      <alignment horizontal="right" vertical="center"/>
    </xf>
    <xf numFmtId="350" fontId="35" fillId="0" borderId="6">
      <alignment horizontal="right" vertical="center"/>
    </xf>
    <xf numFmtId="350" fontId="35" fillId="0" borderId="6">
      <alignment horizontal="right" vertical="center"/>
    </xf>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269" fontId="84"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352" fontId="35" fillId="0" borderId="6">
      <alignment horizontal="right" vertical="center"/>
    </xf>
    <xf numFmtId="352" fontId="35" fillId="0" borderId="6">
      <alignment horizontal="right" vertical="center"/>
    </xf>
    <xf numFmtId="352" fontId="35" fillId="0" borderId="6">
      <alignment horizontal="right" vertical="center"/>
    </xf>
    <xf numFmtId="352" fontId="35" fillId="0" borderId="6">
      <alignment horizontal="right" vertical="center"/>
    </xf>
    <xf numFmtId="352" fontId="35" fillId="0" borderId="6">
      <alignment horizontal="right" vertical="center"/>
    </xf>
    <xf numFmtId="352" fontId="35" fillId="0" borderId="6">
      <alignment horizontal="right" vertical="center"/>
    </xf>
    <xf numFmtId="352" fontId="35" fillId="0" borderId="6">
      <alignment horizontal="right" vertical="center"/>
    </xf>
    <xf numFmtId="352" fontId="35" fillId="0" borderId="6">
      <alignment horizontal="right" vertical="center"/>
    </xf>
    <xf numFmtId="352" fontId="35" fillId="0" borderId="6">
      <alignment horizontal="right" vertical="center"/>
    </xf>
    <xf numFmtId="352" fontId="35" fillId="0" borderId="6">
      <alignment horizontal="right" vertical="center"/>
    </xf>
    <xf numFmtId="352" fontId="35" fillId="0" borderId="6">
      <alignment horizontal="right" vertical="center"/>
    </xf>
    <xf numFmtId="352" fontId="35"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1" fontId="55"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53" fontId="35" fillId="0" borderId="6">
      <alignment horizontal="right" vertical="center"/>
    </xf>
    <xf numFmtId="353" fontId="35" fillId="0" borderId="6">
      <alignment horizontal="right" vertical="center"/>
    </xf>
    <xf numFmtId="353" fontId="35" fillId="0" borderId="6">
      <alignment horizontal="right" vertical="center"/>
    </xf>
    <xf numFmtId="353" fontId="35" fillId="0" borderId="6">
      <alignment horizontal="right" vertical="center"/>
    </xf>
    <xf numFmtId="353" fontId="35" fillId="0" borderId="6">
      <alignment horizontal="right" vertical="center"/>
    </xf>
    <xf numFmtId="353" fontId="35" fillId="0" borderId="6">
      <alignment horizontal="right" vertical="center"/>
    </xf>
    <xf numFmtId="339" fontId="62" fillId="0" borderId="49">
      <alignment horizontal="right" vertical="center"/>
    </xf>
    <xf numFmtId="0" fontId="18" fillId="0" borderId="0"/>
    <xf numFmtId="339" fontId="62" fillId="0" borderId="49">
      <alignment horizontal="right" vertical="center"/>
    </xf>
    <xf numFmtId="0" fontId="18" fillId="0" borderId="0"/>
    <xf numFmtId="269" fontId="84"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339" fontId="62" fillId="0" borderId="49">
      <alignment horizontal="right" vertical="center"/>
    </xf>
    <xf numFmtId="0" fontId="18" fillId="0" borderId="0"/>
    <xf numFmtId="269" fontId="84"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341" fontId="55" fillId="0" borderId="6">
      <alignment horizontal="right" vertical="center"/>
    </xf>
    <xf numFmtId="341" fontId="55" fillId="0" borderId="6">
      <alignment horizontal="right" vertical="center"/>
    </xf>
    <xf numFmtId="339" fontId="62" fillId="0" borderId="49">
      <alignment horizontal="right" vertical="center"/>
    </xf>
    <xf numFmtId="339" fontId="62" fillId="0" borderId="49">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269" fontId="84" fillId="0" borderId="6">
      <alignment horizontal="right" vertical="center"/>
    </xf>
    <xf numFmtId="340" fontId="62" fillId="0" borderId="6">
      <alignment horizontal="right" vertical="center"/>
    </xf>
    <xf numFmtId="0" fontId="18" fillId="0" borderId="0"/>
    <xf numFmtId="340" fontId="62" fillId="0" borderId="6">
      <alignment horizontal="right" vertical="center"/>
    </xf>
    <xf numFmtId="0" fontId="18" fillId="0" borderId="0"/>
    <xf numFmtId="340" fontId="62" fillId="0" borderId="6">
      <alignment horizontal="right" vertical="center"/>
    </xf>
    <xf numFmtId="0" fontId="18" fillId="0" borderId="0"/>
    <xf numFmtId="340" fontId="62" fillId="0" borderId="6">
      <alignment horizontal="right" vertical="center"/>
    </xf>
    <xf numFmtId="0" fontId="18" fillId="0" borderId="0"/>
    <xf numFmtId="340" fontId="62" fillId="0" borderId="6">
      <alignment horizontal="right" vertical="center"/>
    </xf>
    <xf numFmtId="0" fontId="18" fillId="0" borderId="0"/>
    <xf numFmtId="340" fontId="62" fillId="0" borderId="6">
      <alignment horizontal="right" vertical="center"/>
    </xf>
    <xf numFmtId="340" fontId="62" fillId="0" borderId="6">
      <alignment horizontal="right" vertical="center"/>
    </xf>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351" fontId="217" fillId="5" borderId="50" applyFont="0" applyFill="0" applyBorder="0"/>
    <xf numFmtId="351" fontId="217" fillId="5" borderId="50" applyFont="0" applyFill="0" applyBorder="0"/>
    <xf numFmtId="318" fontId="35" fillId="0" borderId="6">
      <alignment horizontal="right" vertical="center"/>
    </xf>
    <xf numFmtId="318" fontId="35" fillId="0" borderId="6">
      <alignment horizontal="right" vertical="center"/>
    </xf>
    <xf numFmtId="318" fontId="35" fillId="0" borderId="6">
      <alignment horizontal="right" vertical="center"/>
    </xf>
    <xf numFmtId="318" fontId="35" fillId="0" borderId="6">
      <alignment horizontal="right" vertical="center"/>
    </xf>
    <xf numFmtId="318" fontId="35" fillId="0" borderId="6">
      <alignment horizontal="right" vertical="center"/>
    </xf>
    <xf numFmtId="318" fontId="35" fillId="0" borderId="6">
      <alignment horizontal="right" vertical="center"/>
    </xf>
    <xf numFmtId="340" fontId="62" fillId="0" borderId="6">
      <alignment horizontal="right" vertical="center"/>
    </xf>
    <xf numFmtId="354" fontId="35" fillId="0" borderId="49">
      <alignment horizontal="right" vertical="center"/>
    </xf>
    <xf numFmtId="0" fontId="18" fillId="0" borderId="0"/>
    <xf numFmtId="318" fontId="35" fillId="0" borderId="6">
      <alignment horizontal="right" vertical="center"/>
    </xf>
    <xf numFmtId="0" fontId="18" fillId="0" borderId="0"/>
    <xf numFmtId="318" fontId="35" fillId="0" borderId="6">
      <alignment horizontal="right" vertical="center"/>
    </xf>
    <xf numFmtId="0" fontId="18" fillId="0" borderId="0"/>
    <xf numFmtId="318" fontId="35" fillId="0" borderId="6">
      <alignment horizontal="right" vertical="center"/>
    </xf>
    <xf numFmtId="0" fontId="18" fillId="0" borderId="0"/>
    <xf numFmtId="318" fontId="35" fillId="0" borderId="6">
      <alignment horizontal="right" vertical="center"/>
    </xf>
    <xf numFmtId="0" fontId="18" fillId="0" borderId="0"/>
    <xf numFmtId="318" fontId="35" fillId="0" borderId="6">
      <alignment horizontal="right" vertical="center"/>
    </xf>
    <xf numFmtId="0" fontId="18" fillId="0" borderId="0"/>
    <xf numFmtId="354" fontId="35" fillId="0" borderId="49">
      <alignment horizontal="right" vertical="center"/>
    </xf>
    <xf numFmtId="0" fontId="18" fillId="0" borderId="0"/>
    <xf numFmtId="354" fontId="35" fillId="0" borderId="49">
      <alignment horizontal="right" vertical="center"/>
    </xf>
    <xf numFmtId="0" fontId="18" fillId="0" borderId="0"/>
    <xf numFmtId="354" fontId="35" fillId="0" borderId="49">
      <alignment horizontal="right" vertical="center"/>
    </xf>
    <xf numFmtId="0" fontId="18" fillId="0" borderId="0"/>
    <xf numFmtId="354" fontId="35" fillId="0" borderId="49">
      <alignment horizontal="right" vertical="center"/>
    </xf>
    <xf numFmtId="0" fontId="18" fillId="0" borderId="0"/>
    <xf numFmtId="354" fontId="35" fillId="0" borderId="49">
      <alignment horizontal="right" vertical="center"/>
    </xf>
    <xf numFmtId="0" fontId="18" fillId="0" borderId="0"/>
    <xf numFmtId="354" fontId="35" fillId="0" borderId="49">
      <alignment horizontal="right" vertical="center"/>
    </xf>
    <xf numFmtId="0" fontId="18" fillId="0" borderId="0"/>
    <xf numFmtId="354" fontId="35" fillId="0" borderId="49">
      <alignment horizontal="right" vertical="center"/>
    </xf>
    <xf numFmtId="0" fontId="18" fillId="0" borderId="0"/>
    <xf numFmtId="354" fontId="35" fillId="0" borderId="49">
      <alignment horizontal="right" vertical="center"/>
    </xf>
    <xf numFmtId="0" fontId="18" fillId="0" borderId="0"/>
    <xf numFmtId="354" fontId="35" fillId="0" borderId="49">
      <alignment horizontal="right" vertical="center"/>
    </xf>
    <xf numFmtId="0" fontId="18" fillId="0" borderId="0"/>
    <xf numFmtId="354" fontId="35" fillId="0" borderId="49">
      <alignment horizontal="right" vertical="center"/>
    </xf>
    <xf numFmtId="0" fontId="18" fillId="0" borderId="0"/>
    <xf numFmtId="354" fontId="35" fillId="0" borderId="49">
      <alignment horizontal="right" vertical="center"/>
    </xf>
    <xf numFmtId="0" fontId="18" fillId="0" borderId="0"/>
    <xf numFmtId="354" fontId="35" fillId="0" borderId="49">
      <alignment horizontal="right" vertical="center"/>
    </xf>
    <xf numFmtId="0" fontId="18" fillId="0" borderId="0"/>
    <xf numFmtId="354" fontId="35" fillId="0" borderId="49">
      <alignment horizontal="right" vertical="center"/>
    </xf>
    <xf numFmtId="0" fontId="18" fillId="0" borderId="0"/>
    <xf numFmtId="354" fontId="35" fillId="0" borderId="49">
      <alignment horizontal="right" vertical="center"/>
    </xf>
    <xf numFmtId="0" fontId="18" fillId="0" borderId="0"/>
    <xf numFmtId="354" fontId="35" fillId="0" borderId="49">
      <alignment horizontal="right" vertical="center"/>
    </xf>
    <xf numFmtId="0" fontId="18" fillId="0" borderId="0"/>
    <xf numFmtId="354" fontId="35" fillId="0" borderId="49">
      <alignment horizontal="right" vertical="center"/>
    </xf>
    <xf numFmtId="0" fontId="18" fillId="0" borderId="0"/>
    <xf numFmtId="354" fontId="35" fillId="0" borderId="49">
      <alignment horizontal="right" vertical="center"/>
    </xf>
    <xf numFmtId="0" fontId="18" fillId="0" borderId="0"/>
    <xf numFmtId="354" fontId="35" fillId="0" borderId="49">
      <alignment horizontal="right" vertical="center"/>
    </xf>
    <xf numFmtId="0" fontId="18" fillId="0" borderId="0"/>
    <xf numFmtId="354" fontId="35" fillId="0" borderId="49">
      <alignment horizontal="right" vertical="center"/>
    </xf>
    <xf numFmtId="0" fontId="18" fillId="0" borderId="0"/>
    <xf numFmtId="354" fontId="35" fillId="0" borderId="49">
      <alignment horizontal="right" vertical="center"/>
    </xf>
    <xf numFmtId="0" fontId="18" fillId="0" borderId="0"/>
    <xf numFmtId="354" fontId="35" fillId="0" borderId="49">
      <alignment horizontal="right" vertical="center"/>
    </xf>
    <xf numFmtId="0" fontId="18" fillId="0" borderId="0"/>
    <xf numFmtId="354" fontId="35" fillId="0" borderId="49">
      <alignment horizontal="right" vertical="center"/>
    </xf>
    <xf numFmtId="0" fontId="18" fillId="0" borderId="0"/>
    <xf numFmtId="354" fontId="35" fillId="0" borderId="49">
      <alignment horizontal="right" vertical="center"/>
    </xf>
    <xf numFmtId="0" fontId="18" fillId="0" borderId="0"/>
    <xf numFmtId="354" fontId="35" fillId="0" borderId="49">
      <alignment horizontal="right" vertical="center"/>
    </xf>
    <xf numFmtId="0" fontId="18" fillId="0" borderId="0"/>
    <xf numFmtId="354" fontId="35" fillId="0" borderId="49">
      <alignment horizontal="right" vertical="center"/>
    </xf>
    <xf numFmtId="0" fontId="18" fillId="0" borderId="0"/>
    <xf numFmtId="354" fontId="35" fillId="0" borderId="49">
      <alignment horizontal="right" vertical="center"/>
    </xf>
    <xf numFmtId="0" fontId="18" fillId="0" borderId="0"/>
    <xf numFmtId="354" fontId="35" fillId="0" borderId="49">
      <alignment horizontal="right" vertical="center"/>
    </xf>
    <xf numFmtId="0" fontId="18" fillId="0" borderId="0"/>
    <xf numFmtId="354" fontId="35" fillId="0" borderId="49">
      <alignment horizontal="right" vertical="center"/>
    </xf>
    <xf numFmtId="0" fontId="18" fillId="0" borderId="0"/>
    <xf numFmtId="301" fontId="215" fillId="0" borderId="6">
      <alignment horizontal="right" vertical="center"/>
    </xf>
    <xf numFmtId="301" fontId="215" fillId="0" borderId="6">
      <alignment horizontal="right" vertical="center"/>
    </xf>
    <xf numFmtId="301" fontId="215" fillId="0" borderId="6">
      <alignment horizontal="right" vertical="center"/>
    </xf>
    <xf numFmtId="301" fontId="215" fillId="0" borderId="6">
      <alignment horizontal="right" vertical="center"/>
    </xf>
    <xf numFmtId="301" fontId="215" fillId="0" borderId="6">
      <alignment horizontal="right" vertical="center"/>
    </xf>
    <xf numFmtId="301" fontId="215" fillId="0" borderId="6">
      <alignment horizontal="right" vertical="center"/>
    </xf>
    <xf numFmtId="301" fontId="215" fillId="0" borderId="6">
      <alignment horizontal="right" vertical="center"/>
    </xf>
    <xf numFmtId="301" fontId="215" fillId="0" borderId="6">
      <alignment horizontal="right" vertical="center"/>
    </xf>
    <xf numFmtId="301" fontId="215" fillId="0" borderId="6">
      <alignment horizontal="right" vertical="center"/>
    </xf>
    <xf numFmtId="301" fontId="215" fillId="0" borderId="6">
      <alignment horizontal="right" vertical="center"/>
    </xf>
    <xf numFmtId="301" fontId="215" fillId="0" borderId="6">
      <alignment horizontal="right" vertical="center"/>
    </xf>
    <xf numFmtId="301" fontId="215"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52" fontId="35" fillId="0" borderId="6">
      <alignment horizontal="right" vertical="center"/>
    </xf>
    <xf numFmtId="352" fontId="35" fillId="0" borderId="6">
      <alignment horizontal="right" vertical="center"/>
    </xf>
    <xf numFmtId="352" fontId="35" fillId="0" borderId="6">
      <alignment horizontal="right" vertical="center"/>
    </xf>
    <xf numFmtId="352" fontId="35" fillId="0" borderId="6">
      <alignment horizontal="right" vertical="center"/>
    </xf>
    <xf numFmtId="352" fontId="35" fillId="0" borderId="6">
      <alignment horizontal="right" vertical="center"/>
    </xf>
    <xf numFmtId="352" fontId="35" fillId="0" borderId="6">
      <alignment horizontal="right" vertical="center"/>
    </xf>
    <xf numFmtId="352" fontId="35" fillId="0" borderId="6">
      <alignment horizontal="right" vertical="center"/>
    </xf>
    <xf numFmtId="352" fontId="35" fillId="0" borderId="6">
      <alignment horizontal="right" vertical="center"/>
    </xf>
    <xf numFmtId="352" fontId="35" fillId="0" borderId="6">
      <alignment horizontal="right" vertical="center"/>
    </xf>
    <xf numFmtId="352" fontId="35" fillId="0" borderId="6">
      <alignment horizontal="right" vertical="center"/>
    </xf>
    <xf numFmtId="352" fontId="35" fillId="0" borderId="6">
      <alignment horizontal="right" vertical="center"/>
    </xf>
    <xf numFmtId="352" fontId="35" fillId="0" borderId="6">
      <alignment horizontal="right" vertical="center"/>
    </xf>
    <xf numFmtId="351" fontId="217" fillId="5" borderId="50" applyFont="0" applyFill="0" applyBorder="0"/>
    <xf numFmtId="351" fontId="217" fillId="5" borderId="50" applyFont="0" applyFill="0" applyBorder="0"/>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339" fontId="62" fillId="0" borderId="49">
      <alignment horizontal="right" vertical="center"/>
    </xf>
    <xf numFmtId="0" fontId="18" fillId="0" borderId="0"/>
    <xf numFmtId="342" fontId="84" fillId="0" borderId="6">
      <alignment horizontal="right" vertical="center"/>
    </xf>
    <xf numFmtId="342" fontId="84" fillId="0" borderId="6">
      <alignment horizontal="right" vertical="center"/>
    </xf>
    <xf numFmtId="342" fontId="84" fillId="0" borderId="6">
      <alignment horizontal="right" vertical="center"/>
    </xf>
    <xf numFmtId="342" fontId="84" fillId="0" borderId="6">
      <alignment horizontal="right" vertical="center"/>
    </xf>
    <xf numFmtId="342" fontId="84" fillId="0" borderId="6">
      <alignment horizontal="right" vertical="center"/>
    </xf>
    <xf numFmtId="342" fontId="84" fillId="0" borderId="6">
      <alignment horizontal="right" vertical="center"/>
    </xf>
    <xf numFmtId="342" fontId="84" fillId="0" borderId="6">
      <alignment horizontal="right" vertical="center"/>
    </xf>
    <xf numFmtId="342" fontId="84" fillId="0" borderId="6">
      <alignment horizontal="right" vertical="center"/>
    </xf>
    <xf numFmtId="342" fontId="84" fillId="0" borderId="6">
      <alignment horizontal="right" vertical="center"/>
    </xf>
    <xf numFmtId="342" fontId="84" fillId="0" borderId="6">
      <alignment horizontal="right" vertical="center"/>
    </xf>
    <xf numFmtId="342" fontId="84" fillId="0" borderId="6">
      <alignment horizontal="right" vertical="center"/>
    </xf>
    <xf numFmtId="342" fontId="84" fillId="0" borderId="6">
      <alignment horizontal="right" vertical="center"/>
    </xf>
    <xf numFmtId="342" fontId="84" fillId="0" borderId="6">
      <alignment horizontal="right" vertical="center"/>
    </xf>
    <xf numFmtId="342" fontId="84" fillId="0" borderId="6">
      <alignment horizontal="right" vertical="center"/>
    </xf>
    <xf numFmtId="342" fontId="84" fillId="0" borderId="6">
      <alignment horizontal="right" vertical="center"/>
    </xf>
    <xf numFmtId="342" fontId="84" fillId="0" borderId="6">
      <alignment horizontal="right" vertical="center"/>
    </xf>
    <xf numFmtId="342" fontId="84" fillId="0" borderId="6">
      <alignment horizontal="right" vertical="center"/>
    </xf>
    <xf numFmtId="342" fontId="84" fillId="0" borderId="6">
      <alignment horizontal="right" vertical="center"/>
    </xf>
    <xf numFmtId="342" fontId="84" fillId="0" borderId="6">
      <alignment horizontal="right" vertical="center"/>
    </xf>
    <xf numFmtId="342" fontId="84" fillId="0" borderId="6">
      <alignment horizontal="right" vertical="center"/>
    </xf>
    <xf numFmtId="342" fontId="84" fillId="0" borderId="6">
      <alignment horizontal="right" vertical="center"/>
    </xf>
    <xf numFmtId="342" fontId="84" fillId="0" borderId="6">
      <alignment horizontal="right" vertical="center"/>
    </xf>
    <xf numFmtId="342" fontId="84" fillId="0" borderId="6">
      <alignment horizontal="right" vertical="center"/>
    </xf>
    <xf numFmtId="342" fontId="84" fillId="0" borderId="6">
      <alignment horizontal="right" vertical="center"/>
    </xf>
    <xf numFmtId="342" fontId="84" fillId="0" borderId="6">
      <alignment horizontal="right" vertical="center"/>
    </xf>
    <xf numFmtId="342" fontId="84" fillId="0" borderId="6">
      <alignment horizontal="right" vertical="center"/>
    </xf>
    <xf numFmtId="342" fontId="84" fillId="0" borderId="6">
      <alignment horizontal="right" vertical="center"/>
    </xf>
    <xf numFmtId="342" fontId="84" fillId="0" borderId="6">
      <alignment horizontal="right" vertical="center"/>
    </xf>
    <xf numFmtId="342" fontId="84" fillId="0" borderId="6">
      <alignment horizontal="right" vertical="center"/>
    </xf>
    <xf numFmtId="342" fontId="84" fillId="0" borderId="6">
      <alignment horizontal="right" vertical="center"/>
    </xf>
    <xf numFmtId="342" fontId="84" fillId="0" borderId="6">
      <alignment horizontal="right" vertical="center"/>
    </xf>
    <xf numFmtId="342" fontId="84" fillId="0" borderId="6">
      <alignment horizontal="right" vertical="center"/>
    </xf>
    <xf numFmtId="342" fontId="84" fillId="0" borderId="6">
      <alignment horizontal="right" vertical="center"/>
    </xf>
    <xf numFmtId="342" fontId="84" fillId="0" borderId="6">
      <alignment horizontal="right" vertical="center"/>
    </xf>
    <xf numFmtId="342" fontId="84" fillId="0" borderId="6">
      <alignment horizontal="right" vertical="center"/>
    </xf>
    <xf numFmtId="342" fontId="84" fillId="0" borderId="6">
      <alignment horizontal="right" vertical="center"/>
    </xf>
    <xf numFmtId="342" fontId="84" fillId="0" borderId="6">
      <alignment horizontal="right" vertical="center"/>
    </xf>
    <xf numFmtId="342" fontId="84" fillId="0" borderId="6">
      <alignment horizontal="right" vertical="center"/>
    </xf>
    <xf numFmtId="342" fontId="84" fillId="0" borderId="6">
      <alignment horizontal="right" vertical="center"/>
    </xf>
    <xf numFmtId="342" fontId="84" fillId="0" borderId="6">
      <alignment horizontal="right" vertical="center"/>
    </xf>
    <xf numFmtId="342" fontId="84" fillId="0" borderId="6">
      <alignment horizontal="right" vertical="center"/>
    </xf>
    <xf numFmtId="342" fontId="84" fillId="0" borderId="6">
      <alignment horizontal="right" vertical="center"/>
    </xf>
    <xf numFmtId="342" fontId="84" fillId="0" borderId="6">
      <alignment horizontal="right" vertical="center"/>
    </xf>
    <xf numFmtId="342" fontId="84" fillId="0" borderId="6">
      <alignment horizontal="right" vertical="center"/>
    </xf>
    <xf numFmtId="342" fontId="84" fillId="0" borderId="6">
      <alignment horizontal="right" vertical="center"/>
    </xf>
    <xf numFmtId="342" fontId="84" fillId="0" borderId="6">
      <alignment horizontal="right" vertical="center"/>
    </xf>
    <xf numFmtId="342" fontId="84" fillId="0" borderId="6">
      <alignment horizontal="right" vertical="center"/>
    </xf>
    <xf numFmtId="342" fontId="84" fillId="0" borderId="6">
      <alignment horizontal="right" vertical="center"/>
    </xf>
    <xf numFmtId="342" fontId="84" fillId="0" borderId="6">
      <alignment horizontal="right" vertical="center"/>
    </xf>
    <xf numFmtId="342" fontId="84" fillId="0" borderId="6">
      <alignment horizontal="right" vertical="center"/>
    </xf>
    <xf numFmtId="342" fontId="84" fillId="0" borderId="6">
      <alignment horizontal="right" vertical="center"/>
    </xf>
    <xf numFmtId="342" fontId="84" fillId="0" borderId="6">
      <alignment horizontal="right" vertical="center"/>
    </xf>
    <xf numFmtId="342" fontId="84" fillId="0" borderId="6">
      <alignment horizontal="right" vertical="center"/>
    </xf>
    <xf numFmtId="342" fontId="84" fillId="0" borderId="6">
      <alignment horizontal="right" vertical="center"/>
    </xf>
    <xf numFmtId="342" fontId="84" fillId="0" borderId="6">
      <alignment horizontal="right" vertical="center"/>
    </xf>
    <xf numFmtId="342" fontId="84" fillId="0" borderId="6">
      <alignment horizontal="right" vertical="center"/>
    </xf>
    <xf numFmtId="342" fontId="84" fillId="0" borderId="6">
      <alignment horizontal="right" vertical="center"/>
    </xf>
    <xf numFmtId="342" fontId="84" fillId="0" borderId="6">
      <alignment horizontal="right" vertical="center"/>
    </xf>
    <xf numFmtId="339" fontId="62" fillId="0" borderId="49">
      <alignment horizontal="right" vertical="center"/>
    </xf>
    <xf numFmtId="0" fontId="18" fillId="0" borderId="0"/>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40" fontId="62" fillId="0" borderId="6">
      <alignment horizontal="right" vertical="center"/>
    </xf>
    <xf numFmtId="355" fontId="218" fillId="0" borderId="6">
      <alignment horizontal="right" vertical="center"/>
    </xf>
    <xf numFmtId="355" fontId="218" fillId="0" borderId="6">
      <alignment horizontal="right" vertical="center"/>
    </xf>
    <xf numFmtId="340" fontId="62" fillId="0" borderId="6">
      <alignment horizontal="right" vertical="center"/>
    </xf>
    <xf numFmtId="340" fontId="62" fillId="0" borderId="6">
      <alignment horizontal="right" vertical="center"/>
    </xf>
    <xf numFmtId="355" fontId="218" fillId="0" borderId="6">
      <alignment horizontal="right" vertical="center"/>
    </xf>
    <xf numFmtId="355" fontId="218" fillId="0" borderId="6">
      <alignment horizontal="right" vertical="center"/>
    </xf>
    <xf numFmtId="355" fontId="218" fillId="0" borderId="6">
      <alignment horizontal="right" vertical="center"/>
    </xf>
    <xf numFmtId="355" fontId="218" fillId="0" borderId="6">
      <alignment horizontal="right" vertical="center"/>
    </xf>
    <xf numFmtId="355" fontId="218" fillId="0" borderId="6">
      <alignment horizontal="right" vertical="center"/>
    </xf>
    <xf numFmtId="355" fontId="218" fillId="0" borderId="6">
      <alignment horizontal="right" vertical="center"/>
    </xf>
    <xf numFmtId="355" fontId="218" fillId="0" borderId="6">
      <alignment horizontal="right" vertical="center"/>
    </xf>
    <xf numFmtId="355" fontId="218" fillId="0" borderId="6">
      <alignment horizontal="right" vertical="center"/>
    </xf>
    <xf numFmtId="355" fontId="218" fillId="0" borderId="6">
      <alignment horizontal="right" vertical="center"/>
    </xf>
    <xf numFmtId="355" fontId="218" fillId="0" borderId="6">
      <alignment horizontal="right" vertical="center"/>
    </xf>
    <xf numFmtId="355" fontId="218" fillId="0" borderId="6">
      <alignment horizontal="right" vertical="center"/>
    </xf>
    <xf numFmtId="355" fontId="218" fillId="0" borderId="6">
      <alignment horizontal="right" vertical="center"/>
    </xf>
    <xf numFmtId="355" fontId="218" fillId="0" borderId="6">
      <alignment horizontal="right" vertical="center"/>
    </xf>
    <xf numFmtId="355" fontId="218" fillId="0" borderId="6">
      <alignment horizontal="right" vertical="center"/>
    </xf>
    <xf numFmtId="355" fontId="218" fillId="0" borderId="6">
      <alignment horizontal="right" vertical="center"/>
    </xf>
    <xf numFmtId="355" fontId="218" fillId="0" borderId="6">
      <alignment horizontal="right" vertical="center"/>
    </xf>
    <xf numFmtId="355" fontId="218" fillId="0" borderId="6">
      <alignment horizontal="right" vertical="center"/>
    </xf>
    <xf numFmtId="355" fontId="218" fillId="0" borderId="6">
      <alignment horizontal="right" vertical="center"/>
    </xf>
    <xf numFmtId="341" fontId="55" fillId="0" borderId="6">
      <alignment horizontal="right" vertical="center"/>
    </xf>
    <xf numFmtId="341" fontId="55" fillId="0" borderId="6">
      <alignment horizontal="right" vertical="center"/>
    </xf>
    <xf numFmtId="340" fontId="62" fillId="0" borderId="6">
      <alignment horizontal="right" vertical="center"/>
    </xf>
    <xf numFmtId="340" fontId="62" fillId="0" borderId="6">
      <alignment horizontal="right" vertical="center"/>
    </xf>
    <xf numFmtId="234" fontId="132" fillId="0" borderId="15">
      <protection hidden="1"/>
    </xf>
    <xf numFmtId="0" fontId="219" fillId="0" borderId="0">
      <alignment horizontal="center" vertical="center" wrapText="1"/>
    </xf>
    <xf numFmtId="0" fontId="18" fillId="0" borderId="0"/>
    <xf numFmtId="49" fontId="29" fillId="0" borderId="0" applyFill="0" applyBorder="0" applyProtection="0">
      <alignment horizontal="center" vertical="center" wrapText="1" shrinkToFit="1"/>
    </xf>
    <xf numFmtId="0" fontId="18" fillId="0" borderId="0"/>
    <xf numFmtId="49" fontId="58" fillId="0" borderId="0" applyFill="0" applyBorder="0" applyAlignment="0"/>
    <xf numFmtId="0" fontId="18" fillId="0" borderId="0"/>
    <xf numFmtId="356" fontId="18" fillId="0" borderId="0" applyFill="0" applyBorder="0" applyAlignment="0"/>
    <xf numFmtId="357" fontId="18" fillId="0" borderId="0" applyFill="0" applyBorder="0" applyAlignment="0"/>
    <xf numFmtId="357" fontId="18" fillId="0" borderId="0" applyFill="0" applyBorder="0" applyAlignment="0"/>
    <xf numFmtId="357" fontId="18" fillId="0" borderId="0" applyFill="0" applyBorder="0" applyAlignment="0"/>
    <xf numFmtId="357" fontId="18" fillId="0" borderId="0" applyFill="0" applyBorder="0" applyAlignment="0"/>
    <xf numFmtId="357" fontId="18" fillId="0" borderId="0" applyFill="0" applyBorder="0" applyAlignment="0"/>
    <xf numFmtId="357" fontId="18" fillId="0" borderId="0" applyFill="0" applyBorder="0" applyAlignment="0"/>
    <xf numFmtId="357" fontId="18" fillId="0" borderId="0" applyFill="0" applyBorder="0" applyAlignment="0"/>
    <xf numFmtId="0" fontId="18" fillId="0" borderId="0"/>
    <xf numFmtId="357" fontId="18" fillId="0" borderId="0" applyFill="0" applyBorder="0" applyAlignment="0"/>
    <xf numFmtId="357" fontId="18" fillId="0" borderId="0" applyFill="0" applyBorder="0" applyAlignment="0"/>
    <xf numFmtId="357" fontId="18" fillId="0" borderId="0" applyFill="0" applyBorder="0" applyAlignment="0"/>
    <xf numFmtId="357" fontId="18" fillId="0" borderId="0" applyFill="0" applyBorder="0" applyAlignment="0"/>
    <xf numFmtId="357" fontId="18" fillId="0" borderId="0" applyFill="0" applyBorder="0" applyAlignment="0"/>
    <xf numFmtId="357" fontId="18" fillId="0" borderId="0" applyFill="0" applyBorder="0" applyAlignment="0"/>
    <xf numFmtId="357" fontId="18" fillId="0" borderId="0" applyFill="0" applyBorder="0" applyAlignment="0"/>
    <xf numFmtId="358" fontId="18" fillId="0" borderId="0" applyFill="0" applyBorder="0" applyAlignment="0"/>
    <xf numFmtId="359" fontId="18" fillId="0" borderId="0" applyFill="0" applyBorder="0" applyAlignment="0"/>
    <xf numFmtId="359" fontId="18" fillId="0" borderId="0" applyFill="0" applyBorder="0" applyAlignment="0"/>
    <xf numFmtId="359" fontId="18" fillId="0" borderId="0" applyFill="0" applyBorder="0" applyAlignment="0"/>
    <xf numFmtId="359" fontId="18" fillId="0" borderId="0" applyFill="0" applyBorder="0" applyAlignment="0"/>
    <xf numFmtId="359" fontId="18" fillId="0" borderId="0" applyFill="0" applyBorder="0" applyAlignment="0"/>
    <xf numFmtId="359" fontId="18" fillId="0" borderId="0" applyFill="0" applyBorder="0" applyAlignment="0"/>
    <xf numFmtId="359" fontId="18" fillId="0" borderId="0" applyFill="0" applyBorder="0" applyAlignment="0"/>
    <xf numFmtId="0" fontId="18" fillId="0" borderId="0"/>
    <xf numFmtId="359" fontId="18" fillId="0" borderId="0" applyFill="0" applyBorder="0" applyAlignment="0"/>
    <xf numFmtId="359" fontId="18" fillId="0" borderId="0" applyFill="0" applyBorder="0" applyAlignment="0"/>
    <xf numFmtId="359" fontId="18" fillId="0" borderId="0" applyFill="0" applyBorder="0" applyAlignment="0"/>
    <xf numFmtId="359" fontId="18" fillId="0" borderId="0" applyFill="0" applyBorder="0" applyAlignment="0"/>
    <xf numFmtId="359" fontId="18" fillId="0" borderId="0" applyFill="0" applyBorder="0" applyAlignment="0"/>
    <xf numFmtId="359" fontId="18" fillId="0" borderId="0" applyFill="0" applyBorder="0" applyAlignment="0"/>
    <xf numFmtId="359" fontId="18" fillId="0" borderId="0" applyFill="0" applyBorder="0" applyAlignment="0"/>
    <xf numFmtId="49" fontId="73" fillId="0" borderId="0" applyFont="0" applyFill="0" applyBorder="0" applyProtection="0">
      <alignment horizontal="center" vertical="center" wrapText="1" shrinkToFit="1"/>
    </xf>
    <xf numFmtId="360" fontId="62" fillId="0" borderId="49">
      <alignment horizontal="center"/>
    </xf>
    <xf numFmtId="0" fontId="18" fillId="0" borderId="0"/>
    <xf numFmtId="0" fontId="216" fillId="0" borderId="51" applyProtection="0"/>
    <xf numFmtId="0" fontId="62" fillId="0" borderId="0" applyProtection="0"/>
    <xf numFmtId="0" fontId="18" fillId="0" borderId="0" applyProtection="0"/>
    <xf numFmtId="0" fontId="103" fillId="0" borderId="0" applyProtection="0"/>
    <xf numFmtId="0" fontId="216" fillId="0" borderId="51" applyProtection="0"/>
    <xf numFmtId="0" fontId="62" fillId="0" borderId="0" applyProtection="0"/>
    <xf numFmtId="0" fontId="18" fillId="0" borderId="0" applyProtection="0"/>
    <xf numFmtId="0" fontId="103" fillId="0" borderId="0" applyProtection="0"/>
    <xf numFmtId="361" fontId="220" fillId="0" borderId="0" applyNumberFormat="0" applyFont="0" applyFill="0" applyBorder="0" applyAlignment="0">
      <alignment horizontal="centerContinuous"/>
    </xf>
    <xf numFmtId="317" fontId="221" fillId="0" borderId="0">
      <alignment horizontal="center"/>
      <protection locked="0"/>
    </xf>
    <xf numFmtId="0" fontId="18" fillId="0" borderId="0"/>
    <xf numFmtId="0" fontId="216" fillId="0" borderId="52"/>
    <xf numFmtId="0" fontId="216" fillId="0" borderId="51"/>
    <xf numFmtId="0" fontId="18" fillId="0" borderId="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8" fillId="0" borderId="0"/>
    <xf numFmtId="0" fontId="69" fillId="0" borderId="21" applyNumberFormat="0" applyBorder="0" applyAlignment="0"/>
    <xf numFmtId="0" fontId="222" fillId="0" borderId="4" applyNumberFormat="0" applyBorder="0" applyAlignment="0">
      <alignment horizontal="center"/>
    </xf>
    <xf numFmtId="0" fontId="222" fillId="0" borderId="4" applyNumberFormat="0" applyBorder="0" applyAlignment="0">
      <alignment horizontal="center"/>
    </xf>
    <xf numFmtId="3" fontId="223" fillId="0" borderId="3" applyNumberFormat="0" applyBorder="0" applyAlignment="0"/>
    <xf numFmtId="0" fontId="18" fillId="0" borderId="0"/>
    <xf numFmtId="0" fontId="224" fillId="0" borderId="0" applyFill="0" applyBorder="0" applyProtection="0">
      <alignment horizontal="left" vertical="top"/>
    </xf>
    <xf numFmtId="0" fontId="225" fillId="0" borderId="21">
      <alignment horizontal="center" vertical="center" wrapText="1"/>
    </xf>
    <xf numFmtId="0" fontId="226" fillId="0" borderId="0">
      <alignment horizontal="center"/>
    </xf>
    <xf numFmtId="40" fontId="154" fillId="0" borderId="0"/>
    <xf numFmtId="3" fontId="227" fillId="0" borderId="0" applyNumberFormat="0" applyFill="0" applyBorder="0" applyAlignment="0" applyProtection="0">
      <alignment horizontal="center" wrapText="1"/>
    </xf>
    <xf numFmtId="0" fontId="228" fillId="0" borderId="10" applyBorder="0" applyAlignment="0">
      <alignment horizontal="center" vertical="center"/>
    </xf>
    <xf numFmtId="0" fontId="228" fillId="0" borderId="10" applyBorder="0" applyAlignment="0">
      <alignment horizontal="center" vertical="center"/>
    </xf>
    <xf numFmtId="0" fontId="229" fillId="0" borderId="0" applyNumberFormat="0" applyFill="0" applyBorder="0" applyAlignment="0" applyProtection="0">
      <alignment horizontal="centerContinuous"/>
    </xf>
    <xf numFmtId="0" fontId="155" fillId="0" borderId="53" applyNumberFormat="0" applyFill="0" applyBorder="0" applyAlignment="0" applyProtection="0">
      <alignment horizontal="center" vertical="center" wrapText="1"/>
    </xf>
    <xf numFmtId="0" fontId="230" fillId="0" borderId="0" applyNumberFormat="0" applyFill="0" applyBorder="0" applyAlignment="0" applyProtection="0"/>
    <xf numFmtId="3" fontId="72" fillId="0" borderId="8" applyNumberFormat="0" applyAlignment="0">
      <alignment horizontal="center" vertical="center"/>
    </xf>
    <xf numFmtId="3" fontId="231" fillId="0" borderId="21" applyNumberFormat="0" applyAlignment="0">
      <alignment horizontal="left" wrapText="1"/>
    </xf>
    <xf numFmtId="3" fontId="72" fillId="0" borderId="8" applyNumberFormat="0" applyAlignment="0">
      <alignment horizontal="center" vertical="center"/>
    </xf>
    <xf numFmtId="0" fontId="232" fillId="0" borderId="54" applyNumberFormat="0" applyBorder="0" applyAlignment="0">
      <alignment vertical="center"/>
    </xf>
    <xf numFmtId="0" fontId="233" fillId="0" borderId="55" applyNumberFormat="0" applyFill="0" applyAlignment="0" applyProtection="0"/>
    <xf numFmtId="0" fontId="179" fillId="0" borderId="56" applyNumberFormat="0" applyAlignment="0">
      <alignment horizontal="center"/>
    </xf>
    <xf numFmtId="0" fontId="234" fillId="0" borderId="57">
      <alignment horizontal="center"/>
    </xf>
    <xf numFmtId="176" fontId="18" fillId="0" borderId="0" applyFont="0" applyFill="0" applyBorder="0" applyAlignment="0" applyProtection="0"/>
    <xf numFmtId="189" fontId="18" fillId="0" borderId="0" applyFont="0" applyFill="0" applyBorder="0" applyAlignment="0" applyProtection="0"/>
    <xf numFmtId="307" fontId="168" fillId="0" borderId="0" applyFont="0" applyFill="0" applyBorder="0" applyAlignment="0" applyProtection="0"/>
    <xf numFmtId="362" fontId="179" fillId="0" borderId="0" applyFont="0" applyFill="0" applyBorder="0" applyAlignment="0" applyProtection="0"/>
    <xf numFmtId="363" fontId="69" fillId="0" borderId="0" applyFont="0" applyFill="0" applyBorder="0" applyAlignment="0" applyProtection="0"/>
    <xf numFmtId="0" fontId="52" fillId="0" borderId="39">
      <alignment horizontal="center"/>
    </xf>
    <xf numFmtId="0" fontId="52" fillId="0" borderId="39">
      <alignment horizontal="center"/>
    </xf>
    <xf numFmtId="358" fontId="62" fillId="0" borderId="0"/>
    <xf numFmtId="0" fontId="18" fillId="0" borderId="0"/>
    <xf numFmtId="364" fontId="62" fillId="0" borderId="22"/>
    <xf numFmtId="0" fontId="18" fillId="0" borderId="0"/>
    <xf numFmtId="0" fontId="235" fillId="0" borderId="0"/>
    <xf numFmtId="0" fontId="18" fillId="0" borderId="0"/>
    <xf numFmtId="0" fontId="236" fillId="0" borderId="0"/>
    <xf numFmtId="0" fontId="237" fillId="0" borderId="0"/>
    <xf numFmtId="0" fontId="236" fillId="0" borderId="0"/>
    <xf numFmtId="3" fontId="62" fillId="0" borderId="0" applyNumberFormat="0" applyBorder="0" applyAlignment="0" applyProtection="0">
      <alignment horizontal="centerContinuous"/>
      <protection locked="0"/>
    </xf>
    <xf numFmtId="3" fontId="238" fillId="0" borderId="0">
      <protection locked="0"/>
    </xf>
    <xf numFmtId="3" fontId="68" fillId="0" borderId="0">
      <protection locked="0"/>
    </xf>
    <xf numFmtId="3" fontId="68" fillId="0" borderId="0">
      <protection locked="0"/>
    </xf>
    <xf numFmtId="0" fontId="235" fillId="0" borderId="0"/>
    <xf numFmtId="0" fontId="18" fillId="0" borderId="0"/>
    <xf numFmtId="0" fontId="236" fillId="0" borderId="0"/>
    <xf numFmtId="0" fontId="237" fillId="0" borderId="0"/>
    <xf numFmtId="0" fontId="236" fillId="0" borderId="0"/>
    <xf numFmtId="0" fontId="239" fillId="0" borderId="58" applyFill="0" applyBorder="0" applyAlignment="0">
      <alignment horizontal="center"/>
    </xf>
    <xf numFmtId="220" fontId="240" fillId="61" borderId="59">
      <alignment vertical="top"/>
    </xf>
    <xf numFmtId="0" fontId="18" fillId="0" borderId="0"/>
    <xf numFmtId="314" fontId="240" fillId="62" borderId="10">
      <alignment vertical="top"/>
    </xf>
    <xf numFmtId="0" fontId="73" fillId="63" borderId="22">
      <alignment horizontal="left" vertical="center"/>
    </xf>
    <xf numFmtId="0" fontId="18" fillId="0" borderId="0"/>
    <xf numFmtId="178" fontId="241" fillId="41" borderId="59"/>
    <xf numFmtId="0" fontId="18" fillId="0" borderId="0"/>
    <xf numFmtId="220" fontId="163" fillId="0" borderId="59">
      <alignment horizontal="left" vertical="top"/>
    </xf>
    <xf numFmtId="0" fontId="18" fillId="0" borderId="0"/>
    <xf numFmtId="0" fontId="242" fillId="45" borderId="0">
      <alignment horizontal="left" vertical="center"/>
    </xf>
    <xf numFmtId="0" fontId="18" fillId="0" borderId="0"/>
    <xf numFmtId="220" fontId="43" fillId="0" borderId="60">
      <alignment horizontal="left" vertical="top"/>
    </xf>
    <xf numFmtId="0" fontId="18" fillId="0" borderId="0"/>
    <xf numFmtId="0" fontId="243" fillId="0" borderId="60">
      <alignment horizontal="left" vertical="center"/>
    </xf>
    <xf numFmtId="0" fontId="18" fillId="0" borderId="0"/>
    <xf numFmtId="365" fontId="29" fillId="0" borderId="0" applyFill="0" applyBorder="0" applyAlignment="0" applyProtection="0"/>
    <xf numFmtId="0" fontId="29" fillId="0" borderId="0" applyFill="0" applyBorder="0" applyAlignment="0" applyProtection="0"/>
    <xf numFmtId="42" fontId="138" fillId="0" borderId="0" applyFont="0" applyFill="0" applyBorder="0" applyAlignment="0" applyProtection="0"/>
    <xf numFmtId="44" fontId="138" fillId="0" borderId="0" applyFont="0" applyFill="0" applyBorder="0" applyAlignment="0" applyProtection="0"/>
    <xf numFmtId="0" fontId="244" fillId="0" borderId="0" applyNumberFormat="0" applyFill="0" applyBorder="0" applyAlignment="0" applyProtection="0"/>
    <xf numFmtId="0" fontId="245" fillId="0" borderId="61" applyNumberFormat="0" applyFont="0" applyAlignment="0">
      <alignment horizontal="center"/>
    </xf>
    <xf numFmtId="0" fontId="246" fillId="0" borderId="0" applyNumberFormat="0" applyFill="0" applyBorder="0" applyAlignment="0" applyProtection="0"/>
    <xf numFmtId="0" fontId="18" fillId="0" borderId="0"/>
    <xf numFmtId="0" fontId="29" fillId="0" borderId="0" applyFill="0" applyBorder="0" applyAlignment="0" applyProtection="0"/>
    <xf numFmtId="288" fontId="29" fillId="0" borderId="0" applyFill="0" applyBorder="0" applyAlignment="0" applyProtection="0"/>
    <xf numFmtId="0" fontId="247" fillId="0" borderId="0"/>
    <xf numFmtId="0" fontId="29" fillId="0" borderId="0" applyFill="0" applyBorder="0" applyAlignment="0" applyProtection="0"/>
    <xf numFmtId="0" fontId="29" fillId="0" borderId="0" applyFill="0" applyBorder="0" applyAlignment="0" applyProtection="0"/>
    <xf numFmtId="0" fontId="113" fillId="0" borderId="0">
      <alignment vertical="center"/>
    </xf>
    <xf numFmtId="40" fontId="29" fillId="0" borderId="0" applyFill="0" applyBorder="0" applyAlignment="0" applyProtection="0"/>
    <xf numFmtId="38" fontId="29" fillId="0" borderId="0" applyFill="0" applyBorder="0" applyAlignment="0" applyProtection="0"/>
    <xf numFmtId="0" fontId="29" fillId="0" borderId="0" applyFill="0" applyBorder="0" applyAlignment="0" applyProtection="0"/>
    <xf numFmtId="0" fontId="29" fillId="0" borderId="0" applyFill="0" applyBorder="0" applyAlignment="0" applyProtection="0"/>
    <xf numFmtId="9" fontId="29" fillId="0" borderId="0" applyFill="0" applyBorder="0" applyAlignment="0" applyProtection="0"/>
    <xf numFmtId="0" fontId="167" fillId="0" borderId="0"/>
    <xf numFmtId="0" fontId="248" fillId="0" borderId="17"/>
    <xf numFmtId="191" fontId="37"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9" fillId="0" borderId="0" applyFill="0" applyBorder="0" applyAlignment="0" applyProtection="0"/>
    <xf numFmtId="0" fontId="29" fillId="0" borderId="0" applyFill="0" applyBorder="0" applyAlignment="0" applyProtection="0"/>
    <xf numFmtId="209" fontId="65" fillId="0" borderId="0" applyFont="0" applyFill="0" applyBorder="0" applyAlignment="0" applyProtection="0"/>
    <xf numFmtId="217" fontId="65" fillId="0" borderId="0" applyFont="0" applyFill="0" applyBorder="0" applyAlignment="0" applyProtection="0"/>
    <xf numFmtId="0" fontId="65" fillId="0" borderId="0"/>
    <xf numFmtId="0" fontId="65" fillId="0" borderId="0"/>
    <xf numFmtId="0" fontId="34" fillId="0" borderId="0"/>
    <xf numFmtId="270" fontId="29" fillId="0" borderId="0" applyFill="0" applyBorder="0" applyAlignment="0" applyProtection="0"/>
    <xf numFmtId="177" fontId="29" fillId="0" borderId="0" applyFill="0" applyBorder="0" applyAlignment="0" applyProtection="0"/>
    <xf numFmtId="219" fontId="29" fillId="0" borderId="0" applyFill="0" applyBorder="0" applyAlignment="0" applyProtection="0"/>
    <xf numFmtId="218" fontId="29" fillId="0" borderId="0" applyFill="0" applyBorder="0" applyAlignment="0" applyProtection="0"/>
    <xf numFmtId="0" fontId="249" fillId="0" borderId="0"/>
    <xf numFmtId="211" fontId="29" fillId="0" borderId="0" applyFill="0" applyBorder="0" applyAlignment="0" applyProtection="0"/>
    <xf numFmtId="178" fontId="29" fillId="0" borderId="0" applyFill="0" applyBorder="0" applyAlignment="0" applyProtection="0"/>
    <xf numFmtId="230" fontId="29" fillId="0" borderId="0" applyFill="0" applyBorder="0" applyAlignment="0" applyProtection="0"/>
    <xf numFmtId="288" fontId="29" fillId="0" borderId="0" applyFill="0" applyBorder="0" applyAlignment="0" applyProtection="0"/>
    <xf numFmtId="0" fontId="18" fillId="0" borderId="0"/>
    <xf numFmtId="0" fontId="18" fillId="0" borderId="0"/>
    <xf numFmtId="0" fontId="36" fillId="0" borderId="0"/>
    <xf numFmtId="170" fontId="41" fillId="0" borderId="16" applyFont="0" applyBorder="0"/>
    <xf numFmtId="169" fontId="22" fillId="0" borderId="0" applyBorder="0"/>
    <xf numFmtId="169" fontId="22" fillId="0" borderId="0" applyBorder="0"/>
    <xf numFmtId="169" fontId="22" fillId="0" borderId="0" applyBorder="0"/>
    <xf numFmtId="169" fontId="22" fillId="0" borderId="0" applyBorder="0"/>
    <xf numFmtId="169" fontId="22" fillId="0" borderId="0" applyBorder="0"/>
    <xf numFmtId="169" fontId="22" fillId="0" borderId="0" applyBorder="0"/>
    <xf numFmtId="169" fontId="22" fillId="0" borderId="0" applyBorder="0"/>
    <xf numFmtId="169" fontId="22" fillId="0" borderId="0" applyBorder="0"/>
    <xf numFmtId="169" fontId="22" fillId="0" borderId="0" applyBorder="0"/>
    <xf numFmtId="169" fontId="22" fillId="0" borderId="0" applyBorder="0"/>
    <xf numFmtId="169" fontId="22" fillId="0" borderId="0" applyBorder="0"/>
    <xf numFmtId="169" fontId="22" fillId="0" borderId="0" applyBorder="0"/>
    <xf numFmtId="169" fontId="22" fillId="0" borderId="0" applyBorder="0"/>
    <xf numFmtId="169" fontId="22" fillId="0" borderId="0" applyBorder="0"/>
    <xf numFmtId="169" fontId="22" fillId="0" borderId="0" applyBorder="0"/>
    <xf numFmtId="169" fontId="22" fillId="0" borderId="0" applyBorder="0"/>
    <xf numFmtId="169" fontId="22" fillId="0" borderId="0" applyBorder="0"/>
    <xf numFmtId="169" fontId="22" fillId="0" borderId="0" applyBorder="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0" fontId="46" fillId="0" borderId="17"/>
    <xf numFmtId="0" fontId="57" fillId="0" borderId="0"/>
    <xf numFmtId="0" fontId="55" fillId="0" borderId="0" applyFont="0" applyFill="0" applyBorder="0" applyAlignment="0" applyProtection="0"/>
    <xf numFmtId="193" fontId="55" fillId="0" borderId="0" applyFont="0" applyFill="0" applyBorder="0" applyAlignment="0" applyProtection="0"/>
    <xf numFmtId="193" fontId="55" fillId="0" borderId="0" applyFont="0" applyFill="0" applyBorder="0" applyAlignment="0" applyProtection="0"/>
    <xf numFmtId="43" fontId="55" fillId="0" borderId="0" applyFont="0" applyFill="0" applyBorder="0" applyAlignment="0" applyProtection="0"/>
    <xf numFmtId="183" fontId="56" fillId="0" borderId="0" applyFont="0" applyFill="0" applyBorder="0" applyAlignment="0" applyProtection="0"/>
    <xf numFmtId="42" fontId="55" fillId="0" borderId="0" applyFont="0" applyFill="0" applyBorder="0" applyAlignment="0" applyProtection="0"/>
    <xf numFmtId="0" fontId="55" fillId="0" borderId="0" applyFont="0" applyFill="0" applyBorder="0" applyAlignment="0" applyProtection="0"/>
    <xf numFmtId="193" fontId="55" fillId="0" borderId="0" applyFont="0" applyFill="0" applyBorder="0" applyAlignment="0" applyProtection="0"/>
    <xf numFmtId="193" fontId="55" fillId="0" borderId="0" applyFont="0" applyFill="0" applyBorder="0" applyAlignment="0" applyProtection="0"/>
    <xf numFmtId="43" fontId="55" fillId="0" borderId="0" applyFont="0" applyFill="0" applyBorder="0" applyAlignment="0" applyProtection="0"/>
    <xf numFmtId="182" fontId="56" fillId="0" borderId="0" applyFont="0" applyFill="0" applyBorder="0" applyAlignment="0" applyProtection="0"/>
    <xf numFmtId="182" fontId="55" fillId="0" borderId="0" applyFont="0" applyFill="0" applyBorder="0" applyAlignment="0" applyProtection="0"/>
    <xf numFmtId="182" fontId="55" fillId="0" borderId="0" applyFont="0" applyFill="0" applyBorder="0" applyAlignment="0" applyProtection="0"/>
    <xf numFmtId="41" fontId="55" fillId="0" borderId="0" applyFont="0" applyFill="0" applyBorder="0" applyAlignment="0" applyProtection="0"/>
    <xf numFmtId="183" fontId="56" fillId="0" borderId="0" applyFont="0" applyFill="0" applyBorder="0" applyAlignment="0" applyProtection="0"/>
    <xf numFmtId="42" fontId="55" fillId="0" borderId="0" applyFont="0" applyFill="0" applyBorder="0" applyAlignment="0" applyProtection="0"/>
    <xf numFmtId="182" fontId="56" fillId="0" borderId="0" applyFont="0" applyFill="0" applyBorder="0" applyAlignment="0" applyProtection="0"/>
    <xf numFmtId="182" fontId="55" fillId="0" borderId="0" applyFont="0" applyFill="0" applyBorder="0" applyAlignment="0" applyProtection="0"/>
    <xf numFmtId="182" fontId="55" fillId="0" borderId="0" applyFont="0" applyFill="0" applyBorder="0" applyAlignment="0" applyProtection="0"/>
    <xf numFmtId="41" fontId="55" fillId="0" borderId="0" applyFont="0" applyFill="0" applyBorder="0" applyAlignment="0" applyProtection="0"/>
    <xf numFmtId="0" fontId="55" fillId="0" borderId="0" applyFont="0" applyFill="0" applyBorder="0" applyAlignment="0" applyProtection="0"/>
    <xf numFmtId="193" fontId="55" fillId="0" borderId="0" applyFont="0" applyFill="0" applyBorder="0" applyAlignment="0" applyProtection="0"/>
    <xf numFmtId="193" fontId="55" fillId="0" borderId="0" applyFont="0" applyFill="0" applyBorder="0" applyAlignment="0" applyProtection="0"/>
    <xf numFmtId="43" fontId="55" fillId="0" borderId="0" applyFont="0" applyFill="0" applyBorder="0" applyAlignment="0" applyProtection="0"/>
    <xf numFmtId="182" fontId="56" fillId="0" borderId="0" applyFont="0" applyFill="0" applyBorder="0" applyAlignment="0" applyProtection="0"/>
    <xf numFmtId="182" fontId="55" fillId="0" borderId="0" applyFont="0" applyFill="0" applyBorder="0" applyAlignment="0" applyProtection="0"/>
    <xf numFmtId="182" fontId="55" fillId="0" borderId="0" applyFont="0" applyFill="0" applyBorder="0" applyAlignment="0" applyProtection="0"/>
    <xf numFmtId="41" fontId="55" fillId="0" borderId="0" applyFont="0" applyFill="0" applyBorder="0" applyAlignment="0" applyProtection="0"/>
    <xf numFmtId="0" fontId="55" fillId="0" borderId="0" applyFont="0" applyFill="0" applyBorder="0" applyAlignment="0" applyProtection="0"/>
    <xf numFmtId="193" fontId="55" fillId="0" borderId="0" applyFont="0" applyFill="0" applyBorder="0" applyAlignment="0" applyProtection="0"/>
    <xf numFmtId="193" fontId="55" fillId="0" borderId="0" applyFont="0" applyFill="0" applyBorder="0" applyAlignment="0" applyProtection="0"/>
    <xf numFmtId="43" fontId="55" fillId="0" borderId="0" applyFont="0" applyFill="0" applyBorder="0" applyAlignment="0" applyProtection="0"/>
    <xf numFmtId="0" fontId="43" fillId="0" borderId="0" applyNumberFormat="0" applyFill="0" applyBorder="0" applyAlignment="0" applyProtection="0"/>
    <xf numFmtId="0" fontId="18" fillId="0" borderId="0"/>
    <xf numFmtId="180" fontId="55" fillId="0" borderId="0" applyFont="0" applyFill="0" applyBorder="0" applyAlignment="0" applyProtection="0"/>
    <xf numFmtId="42" fontId="55" fillId="0" borderId="0" applyFont="0" applyFill="0" applyBorder="0" applyAlignment="0" applyProtection="0"/>
    <xf numFmtId="0" fontId="43" fillId="0" borderId="0" applyNumberFormat="0" applyFill="0" applyBorder="0" applyAlignment="0" applyProtection="0"/>
    <xf numFmtId="0" fontId="18" fillId="0" borderId="0"/>
    <xf numFmtId="0" fontId="188" fillId="0" borderId="0"/>
    <xf numFmtId="0" fontId="188" fillId="0" borderId="0"/>
    <xf numFmtId="0" fontId="18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88" fillId="0" borderId="0"/>
    <xf numFmtId="0" fontId="70" fillId="0" borderId="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2" fillId="0" borderId="22" applyFill="0"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18"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42" fillId="0" borderId="65" applyAlignment="0"/>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72" fillId="0" borderId="66" applyFont="0" applyAlignment="0">
      <alignment horizontal="left"/>
    </xf>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2"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29" fillId="0" borderId="65" applyAlignment="0"/>
    <xf numFmtId="0" fontId="44" fillId="0" borderId="65" applyFill="0" applyAlignment="0"/>
    <xf numFmtId="0" fontId="44" fillId="0" borderId="65" applyFill="0" applyAlignment="0"/>
    <xf numFmtId="0" fontId="44" fillId="0" borderId="65" applyFill="0" applyAlignment="0"/>
    <xf numFmtId="0" fontId="44" fillId="0" borderId="65" applyFill="0" applyAlignment="0"/>
    <xf numFmtId="0" fontId="44" fillId="0" borderId="65" applyFill="0" applyAlignment="0"/>
    <xf numFmtId="0" fontId="44" fillId="0" borderId="65" applyFill="0" applyAlignment="0"/>
    <xf numFmtId="0" fontId="44" fillId="0" borderId="65" applyFill="0" applyAlignment="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22" fillId="0" borderId="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6"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Alignment="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6"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65" applyNumberFormat="0" applyFill="0"/>
    <xf numFmtId="0" fontId="35" fillId="0" borderId="0"/>
    <xf numFmtId="0" fontId="22" fillId="8" borderId="0" applyNumberFormat="0" applyBorder="0" applyAlignment="0" applyProtection="0"/>
    <xf numFmtId="0" fontId="22" fillId="7" borderId="0" applyNumberFormat="0" applyBorder="0" applyAlignment="0" applyProtection="0"/>
    <xf numFmtId="0" fontId="252" fillId="7" borderId="0" applyNumberFormat="0" applyBorder="0" applyAlignment="0" applyProtection="0"/>
    <xf numFmtId="0" fontId="22" fillId="10" borderId="0" applyNumberFormat="0" applyBorder="0" applyAlignment="0" applyProtection="0"/>
    <xf numFmtId="0" fontId="22" fillId="9" borderId="0" applyNumberFormat="0" applyBorder="0" applyAlignment="0" applyProtection="0"/>
    <xf numFmtId="0" fontId="252" fillId="9" borderId="0" applyNumberFormat="0" applyBorder="0" applyAlignment="0" applyProtection="0"/>
    <xf numFmtId="0" fontId="22" fillId="12" borderId="0" applyNumberFormat="0" applyBorder="0" applyAlignment="0" applyProtection="0"/>
    <xf numFmtId="0" fontId="22" fillId="11" borderId="0" applyNumberFormat="0" applyBorder="0" applyAlignment="0" applyProtection="0"/>
    <xf numFmtId="0" fontId="252" fillId="11"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252" fillId="13" borderId="0" applyNumberFormat="0" applyBorder="0" applyAlignment="0" applyProtection="0"/>
    <xf numFmtId="0" fontId="22" fillId="16" borderId="0" applyNumberFormat="0" applyBorder="0" applyAlignment="0" applyProtection="0"/>
    <xf numFmtId="0" fontId="22" fillId="15" borderId="0" applyNumberFormat="0" applyBorder="0" applyAlignment="0" applyProtection="0"/>
    <xf numFmtId="0" fontId="252" fillId="15"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252" fillId="17" borderId="0" applyNumberFormat="0" applyBorder="0" applyAlignment="0" applyProtection="0"/>
    <xf numFmtId="0" fontId="22" fillId="0" borderId="0"/>
    <xf numFmtId="0" fontId="188" fillId="5" borderId="0"/>
    <xf numFmtId="0" fontId="188" fillId="5" borderId="0"/>
    <xf numFmtId="0" fontId="188" fillId="5" borderId="0"/>
    <xf numFmtId="0" fontId="80" fillId="5" borderId="0"/>
    <xf numFmtId="0" fontId="80" fillId="5" borderId="0"/>
    <xf numFmtId="0" fontId="80" fillId="5" borderId="0"/>
    <xf numFmtId="0" fontId="80" fillId="5" borderId="0"/>
    <xf numFmtId="0" fontId="80" fillId="5" borderId="0"/>
    <xf numFmtId="0" fontId="80" fillId="5" borderId="0"/>
    <xf numFmtId="0" fontId="80" fillId="5" borderId="0"/>
    <xf numFmtId="0" fontId="80" fillId="5" borderId="0"/>
    <xf numFmtId="0" fontId="80" fillId="5" borderId="0"/>
    <xf numFmtId="0" fontId="80" fillId="5" borderId="0"/>
    <xf numFmtId="0" fontId="80" fillId="5" borderId="0"/>
    <xf numFmtId="0" fontId="80" fillId="5" borderId="0"/>
    <xf numFmtId="0" fontId="188" fillId="5" borderId="0"/>
    <xf numFmtId="0" fontId="22" fillId="0" borderId="0"/>
    <xf numFmtId="0" fontId="22" fillId="20" borderId="0" applyNumberFormat="0" applyBorder="0" applyAlignment="0" applyProtection="0"/>
    <xf numFmtId="0" fontId="22" fillId="19" borderId="0" applyNumberFormat="0" applyBorder="0" applyAlignment="0" applyProtection="0"/>
    <xf numFmtId="0" fontId="252" fillId="19" borderId="0" applyNumberFormat="0" applyBorder="0" applyAlignment="0" applyProtection="0"/>
    <xf numFmtId="0" fontId="22" fillId="22" borderId="0" applyNumberFormat="0" applyBorder="0" applyAlignment="0" applyProtection="0"/>
    <xf numFmtId="0" fontId="22" fillId="21" borderId="0" applyNumberFormat="0" applyBorder="0" applyAlignment="0" applyProtection="0"/>
    <xf numFmtId="0" fontId="252" fillId="21" borderId="0" applyNumberFormat="0" applyBorder="0" applyAlignment="0" applyProtection="0"/>
    <xf numFmtId="0" fontId="22" fillId="24" borderId="0" applyNumberFormat="0" applyBorder="0" applyAlignment="0" applyProtection="0"/>
    <xf numFmtId="0" fontId="22" fillId="23" borderId="0" applyNumberFormat="0" applyBorder="0" applyAlignment="0" applyProtection="0"/>
    <xf numFmtId="0" fontId="252" fillId="23"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252" fillId="13" borderId="0" applyNumberFormat="0" applyBorder="0" applyAlignment="0" applyProtection="0"/>
    <xf numFmtId="0" fontId="22" fillId="20" borderId="0" applyNumberFormat="0" applyBorder="0" applyAlignment="0" applyProtection="0"/>
    <xf numFmtId="0" fontId="22" fillId="19" borderId="0" applyNumberFormat="0" applyBorder="0" applyAlignment="0" applyProtection="0"/>
    <xf numFmtId="0" fontId="252" fillId="19" borderId="0" applyNumberFormat="0" applyBorder="0" applyAlignment="0" applyProtection="0"/>
    <xf numFmtId="0" fontId="22" fillId="26" borderId="0" applyNumberFormat="0" applyBorder="0" applyAlignment="0" applyProtection="0"/>
    <xf numFmtId="0" fontId="22" fillId="25" borderId="0" applyNumberFormat="0" applyBorder="0" applyAlignment="0" applyProtection="0"/>
    <xf numFmtId="0" fontId="252" fillId="25" borderId="0" applyNumberFormat="0" applyBorder="0" applyAlignment="0" applyProtection="0"/>
    <xf numFmtId="0" fontId="253" fillId="27" borderId="0" applyNumberFormat="0" applyBorder="0" applyAlignment="0" applyProtection="0"/>
    <xf numFmtId="0" fontId="253" fillId="21" borderId="0" applyNumberFormat="0" applyBorder="0" applyAlignment="0" applyProtection="0"/>
    <xf numFmtId="0" fontId="253" fillId="23" borderId="0" applyNumberFormat="0" applyBorder="0" applyAlignment="0" applyProtection="0"/>
    <xf numFmtId="0" fontId="253" fillId="28" borderId="0" applyNumberFormat="0" applyBorder="0" applyAlignment="0" applyProtection="0"/>
    <xf numFmtId="0" fontId="253" fillId="29" borderId="0" applyNumberFormat="0" applyBorder="0" applyAlignment="0" applyProtection="0"/>
    <xf numFmtId="0" fontId="253" fillId="30" borderId="0" applyNumberFormat="0" applyBorder="0" applyAlignment="0" applyProtection="0"/>
    <xf numFmtId="0" fontId="22" fillId="0" borderId="0"/>
    <xf numFmtId="0" fontId="253" fillId="31" borderId="0" applyNumberFormat="0" applyBorder="0" applyAlignment="0" applyProtection="0"/>
    <xf numFmtId="0" fontId="253" fillId="32" borderId="0" applyNumberFormat="0" applyBorder="0" applyAlignment="0" applyProtection="0"/>
    <xf numFmtId="0" fontId="253" fillId="33" borderId="0" applyNumberFormat="0" applyBorder="0" applyAlignment="0" applyProtection="0"/>
    <xf numFmtId="0" fontId="253" fillId="28" borderId="0" applyNumberFormat="0" applyBorder="0" applyAlignment="0" applyProtection="0"/>
    <xf numFmtId="0" fontId="253" fillId="29" borderId="0" applyNumberFormat="0" applyBorder="0" applyAlignment="0" applyProtection="0"/>
    <xf numFmtId="0" fontId="253" fillId="34" borderId="0" applyNumberFormat="0" applyBorder="0" applyAlignment="0" applyProtection="0"/>
    <xf numFmtId="0" fontId="22" fillId="0" borderId="0"/>
    <xf numFmtId="0" fontId="18" fillId="0" borderId="0"/>
    <xf numFmtId="0" fontId="254" fillId="9" borderId="0" applyNumberFormat="0" applyBorder="0" applyAlignment="0" applyProtection="0"/>
    <xf numFmtId="0" fontId="255" fillId="0" borderId="0"/>
    <xf numFmtId="0" fontId="92" fillId="0" borderId="0" applyNumberFormat="0" applyFill="0" applyBorder="0" applyAlignment="0" applyProtection="0"/>
    <xf numFmtId="0" fontId="256" fillId="35" borderId="24" applyNumberFormat="0" applyAlignment="0" applyProtection="0"/>
    <xf numFmtId="234" fontId="102" fillId="0" borderId="66">
      <protection locked="0"/>
    </xf>
    <xf numFmtId="234" fontId="102" fillId="0" borderId="66">
      <protection locked="0"/>
    </xf>
    <xf numFmtId="234" fontId="102" fillId="0" borderId="66">
      <protection locked="0"/>
    </xf>
    <xf numFmtId="234" fontId="102" fillId="0" borderId="66">
      <protection locked="0"/>
    </xf>
    <xf numFmtId="234" fontId="102" fillId="0" borderId="66">
      <protection locked="0"/>
    </xf>
    <xf numFmtId="234" fontId="102" fillId="0" borderId="66">
      <protection locked="0"/>
    </xf>
    <xf numFmtId="234" fontId="102" fillId="0" borderId="66">
      <protection locked="0"/>
    </xf>
    <xf numFmtId="236" fontId="104" fillId="0" borderId="66"/>
    <xf numFmtId="236" fontId="104" fillId="0" borderId="66"/>
    <xf numFmtId="236" fontId="104" fillId="0" borderId="66"/>
    <xf numFmtId="236" fontId="104" fillId="0" borderId="66"/>
    <xf numFmtId="236" fontId="104" fillId="0" borderId="66"/>
    <xf numFmtId="236" fontId="104" fillId="0" borderId="66"/>
    <xf numFmtId="236" fontId="104" fillId="0" borderId="66"/>
    <xf numFmtId="0" fontId="257" fillId="64" borderId="63" applyNumberFormat="0" applyAlignment="0" applyProtection="0"/>
    <xf numFmtId="0" fontId="258" fillId="36" borderId="25" applyNumberFormat="0" applyAlignment="0" applyProtection="0"/>
    <xf numFmtId="237" fontId="108" fillId="0" borderId="0"/>
    <xf numFmtId="237" fontId="108" fillId="0" borderId="0"/>
    <xf numFmtId="237" fontId="108" fillId="0" borderId="0"/>
    <xf numFmtId="237" fontId="108" fillId="0" borderId="0"/>
    <xf numFmtId="237" fontId="108" fillId="0" borderId="0"/>
    <xf numFmtId="237" fontId="108" fillId="0" borderId="0"/>
    <xf numFmtId="237" fontId="108" fillId="0" borderId="0"/>
    <xf numFmtId="237" fontId="108" fillId="0" borderId="0"/>
    <xf numFmtId="41" fontId="109"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7" fontId="22" fillId="0" borderId="0" applyFont="0" applyFill="0" applyBorder="0" applyAlignment="0" applyProtection="0"/>
    <xf numFmtId="41" fontId="113"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15" fillId="0" borderId="0" applyFont="0" applyFill="0" applyBorder="0" applyAlignment="0" applyProtection="0"/>
    <xf numFmtId="41" fontId="22" fillId="0" borderId="0" applyFont="0" applyFill="0" applyBorder="0" applyAlignment="0" applyProtection="0"/>
    <xf numFmtId="41" fontId="15"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15" fillId="0" borderId="0" applyFont="0" applyFill="0" applyBorder="0" applyAlignment="0" applyProtection="0"/>
    <xf numFmtId="41" fontId="22" fillId="0" borderId="0" applyFont="0" applyFill="0" applyBorder="0" applyAlignment="0" applyProtection="0"/>
    <xf numFmtId="41" fontId="15"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15" fillId="0" borderId="0" applyFont="0" applyFill="0" applyBorder="0" applyAlignment="0" applyProtection="0"/>
    <xf numFmtId="41" fontId="22" fillId="0" borderId="0" applyFont="0" applyFill="0" applyBorder="0" applyAlignment="0" applyProtection="0"/>
    <xf numFmtId="41" fontId="15" fillId="0" borderId="0" applyFont="0" applyFill="0" applyBorder="0" applyAlignment="0" applyProtection="0"/>
    <xf numFmtId="164" fontId="122" fillId="0" borderId="0" applyFont="0" applyFill="0" applyBorder="0" applyAlignment="0" applyProtection="0"/>
    <xf numFmtId="181" fontId="122" fillId="0" borderId="0" applyFont="0" applyFill="0" applyBorder="0" applyAlignment="0" applyProtection="0"/>
    <xf numFmtId="0" fontId="35" fillId="0" borderId="0" applyFont="0" applyFill="0" applyBorder="0" applyAlignment="0" applyProtection="0"/>
    <xf numFmtId="43" fontId="197" fillId="0" borderId="0" applyFont="0" applyFill="0" applyBorder="0" applyAlignment="0" applyProtection="0"/>
    <xf numFmtId="43" fontId="197" fillId="0" borderId="0" applyFont="0" applyFill="0" applyBorder="0" applyAlignment="0" applyProtection="0"/>
    <xf numFmtId="43" fontId="197" fillId="0" borderId="0" applyFont="0" applyFill="0" applyBorder="0" applyAlignment="0" applyProtection="0"/>
    <xf numFmtId="43" fontId="197" fillId="0" borderId="0" applyFont="0" applyFill="0" applyBorder="0" applyAlignment="0" applyProtection="0"/>
    <xf numFmtId="43" fontId="197" fillId="0" borderId="0" applyFont="0" applyFill="0" applyBorder="0" applyAlignment="0" applyProtection="0"/>
    <xf numFmtId="43" fontId="197" fillId="0" borderId="0" applyFont="0" applyFill="0" applyBorder="0" applyAlignment="0" applyProtection="0"/>
    <xf numFmtId="43" fontId="19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9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19" fillId="0" borderId="0" applyFont="0" applyFill="0" applyBorder="0" applyAlignment="0" applyProtection="0"/>
    <xf numFmtId="43" fontId="22" fillId="0" borderId="0" applyFont="0" applyFill="0" applyBorder="0" applyAlignment="0" applyProtection="0"/>
    <xf numFmtId="167"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5" fillId="0" borderId="0" applyFont="0" applyFill="0" applyBorder="0" applyAlignment="0" applyProtection="0"/>
    <xf numFmtId="43" fontId="22" fillId="0" borderId="0" applyFont="0" applyFill="0" applyBorder="0" applyAlignment="0" applyProtection="0"/>
    <xf numFmtId="43" fontId="1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5" fillId="0" borderId="0" applyFont="0" applyFill="0" applyBorder="0" applyAlignment="0" applyProtection="0"/>
    <xf numFmtId="43" fontId="2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5" fillId="0" borderId="0" applyFont="0" applyFill="0" applyBorder="0" applyAlignment="0" applyProtection="0"/>
    <xf numFmtId="43" fontId="22" fillId="0" borderId="0" applyFont="0" applyFill="0" applyBorder="0" applyAlignment="0" applyProtection="0"/>
    <xf numFmtId="43" fontId="1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5" fillId="0" borderId="0" applyFont="0" applyFill="0" applyBorder="0" applyAlignment="0" applyProtection="0"/>
    <xf numFmtId="43" fontId="22" fillId="0" borderId="0" applyFont="0" applyFill="0" applyBorder="0" applyAlignment="0" applyProtection="0"/>
    <xf numFmtId="43" fontId="15" fillId="0" borderId="0" applyFont="0" applyFill="0" applyBorder="0" applyAlignment="0" applyProtection="0"/>
    <xf numFmtId="43" fontId="22" fillId="0" borderId="0" applyFont="0" applyFill="0" applyBorder="0" applyAlignment="0" applyProtection="0"/>
    <xf numFmtId="43" fontId="1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5" fillId="0" borderId="0" applyFont="0" applyFill="0" applyBorder="0" applyAlignment="0" applyProtection="0"/>
    <xf numFmtId="43" fontId="22" fillId="0" borderId="0" applyFont="0" applyFill="0" applyBorder="0" applyAlignment="0" applyProtection="0"/>
    <xf numFmtId="43" fontId="15" fillId="0" borderId="0" applyFont="0" applyFill="0" applyBorder="0" applyAlignment="0" applyProtection="0"/>
    <xf numFmtId="43" fontId="22" fillId="0" borderId="0" applyFont="0" applyFill="0" applyBorder="0" applyAlignment="0" applyProtection="0"/>
    <xf numFmtId="249" fontId="22" fillId="0" borderId="0" applyFont="0" applyFill="0" applyBorder="0" applyAlignment="0" applyProtection="0"/>
    <xf numFmtId="0" fontId="22" fillId="0" borderId="0" applyFont="0" applyFill="0" applyBorder="0" applyAlignment="0" applyProtection="0"/>
    <xf numFmtId="43" fontId="119" fillId="0" borderId="0" applyFont="0" applyFill="0" applyBorder="0" applyAlignment="0" applyProtection="0"/>
    <xf numFmtId="0" fontId="22" fillId="0" borderId="0" applyFont="0" applyFill="0" applyBorder="0" applyAlignment="0" applyProtection="0"/>
    <xf numFmtId="204" fontId="18" fillId="0" borderId="0" applyFont="0" applyFill="0" applyBorder="0" applyAlignment="0" applyProtection="0"/>
    <xf numFmtId="43" fontId="17" fillId="0" borderId="0" applyFont="0" applyFill="0" applyBorder="0" applyAlignment="0" applyProtection="0"/>
    <xf numFmtId="43" fontId="22" fillId="0" borderId="0" applyFont="0" applyFill="0" applyBorder="0" applyAlignment="0" applyProtection="0"/>
    <xf numFmtId="165" fontId="15" fillId="0" borderId="0" applyFont="0" applyFill="0" applyBorder="0" applyAlignment="0" applyProtection="0"/>
    <xf numFmtId="0" fontId="188" fillId="0" borderId="0"/>
    <xf numFmtId="0" fontId="20" fillId="0" borderId="0"/>
    <xf numFmtId="0" fontId="187" fillId="0" borderId="0"/>
    <xf numFmtId="0" fontId="15" fillId="0" borderId="0"/>
    <xf numFmtId="0" fontId="15" fillId="0" borderId="0"/>
    <xf numFmtId="0" fontId="190" fillId="0" borderId="0"/>
    <xf numFmtId="0" fontId="113" fillId="0" borderId="0"/>
    <xf numFmtId="0" fontId="113" fillId="0" borderId="0"/>
    <xf numFmtId="0" fontId="69" fillId="0" borderId="0"/>
    <xf numFmtId="0" fontId="270" fillId="0" borderId="0" applyNumberFormat="0" applyFill="0" applyBorder="0" applyAlignment="0" applyProtection="0"/>
  </cellStyleXfs>
  <cellXfs count="550">
    <xf numFmtId="0" fontId="0" fillId="0" borderId="0" xfId="0"/>
    <xf numFmtId="166" fontId="12" fillId="0" borderId="1" xfId="1" applyNumberFormat="1" applyFont="1" applyFill="1" applyBorder="1" applyAlignment="1">
      <alignment vertical="center"/>
    </xf>
    <xf numFmtId="3" fontId="16" fillId="0" borderId="2" xfId="1" applyNumberFormat="1" applyFont="1" applyFill="1" applyBorder="1" applyAlignment="1">
      <alignment horizontal="center" vertical="center"/>
    </xf>
    <xf numFmtId="0" fontId="16" fillId="0" borderId="2" xfId="1" applyFont="1" applyFill="1" applyBorder="1" applyAlignment="1">
      <alignment vertical="center"/>
    </xf>
    <xf numFmtId="3" fontId="16" fillId="0" borderId="1" xfId="1" applyNumberFormat="1" applyFont="1" applyFill="1" applyBorder="1" applyAlignment="1">
      <alignment horizontal="center" vertical="center"/>
    </xf>
    <xf numFmtId="0" fontId="16" fillId="0" borderId="1" xfId="1" applyFont="1" applyFill="1" applyBorder="1" applyAlignment="1">
      <alignment vertical="center"/>
    </xf>
    <xf numFmtId="3" fontId="16" fillId="0" borderId="1" xfId="1" applyNumberFormat="1" applyFont="1" applyFill="1" applyBorder="1" applyAlignment="1">
      <alignment vertical="center"/>
    </xf>
    <xf numFmtId="0" fontId="16" fillId="0" borderId="1" xfId="1" applyFont="1" applyFill="1" applyBorder="1" applyAlignment="1">
      <alignment horizontal="center" vertical="center"/>
    </xf>
    <xf numFmtId="0" fontId="16" fillId="0" borderId="1" xfId="1" applyFont="1" applyFill="1" applyBorder="1" applyAlignment="1">
      <alignment horizontal="center" vertical="center" wrapText="1"/>
    </xf>
    <xf numFmtId="0" fontId="16" fillId="0" borderId="1" xfId="1" applyFont="1" applyFill="1" applyBorder="1" applyAlignment="1">
      <alignment vertical="center" wrapText="1"/>
    </xf>
    <xf numFmtId="0" fontId="16" fillId="0" borderId="1" xfId="1" quotePrefix="1" applyFont="1" applyFill="1" applyBorder="1" applyAlignment="1">
      <alignment horizontal="center" vertical="center"/>
    </xf>
    <xf numFmtId="3" fontId="19" fillId="0" borderId="1" xfId="1" applyNumberFormat="1" applyFont="1" applyFill="1" applyBorder="1" applyAlignment="1">
      <alignment vertical="center"/>
    </xf>
    <xf numFmtId="166" fontId="16" fillId="0" borderId="1" xfId="6" applyNumberFormat="1" applyFont="1" applyFill="1" applyBorder="1" applyAlignment="1">
      <alignment horizontal="right" vertical="center" wrapText="1"/>
    </xf>
    <xf numFmtId="3" fontId="16" fillId="0" borderId="1" xfId="6" applyNumberFormat="1" applyFont="1" applyFill="1" applyBorder="1" applyAlignment="1">
      <alignment horizontal="right" vertical="center" wrapText="1"/>
    </xf>
    <xf numFmtId="3" fontId="16" fillId="0" borderId="1" xfId="6" applyNumberFormat="1" applyFont="1" applyFill="1" applyBorder="1" applyAlignment="1">
      <alignment vertical="center" wrapText="1"/>
    </xf>
    <xf numFmtId="3" fontId="19" fillId="0" borderId="1" xfId="6" applyNumberFormat="1" applyFont="1" applyFill="1" applyBorder="1" applyAlignment="1">
      <alignment horizontal="right" vertical="center" wrapText="1"/>
    </xf>
    <xf numFmtId="3" fontId="19" fillId="0" borderId="1" xfId="6" applyNumberFormat="1" applyFont="1" applyFill="1" applyBorder="1" applyAlignment="1">
      <alignment horizontal="left" vertical="center" wrapText="1"/>
    </xf>
    <xf numFmtId="3" fontId="19" fillId="0" borderId="1" xfId="6" applyNumberFormat="1" applyFont="1" applyFill="1" applyBorder="1" applyAlignment="1">
      <alignment horizontal="center" vertical="center" wrapText="1"/>
    </xf>
    <xf numFmtId="49" fontId="23" fillId="0" borderId="1" xfId="7" applyNumberFormat="1" applyFont="1" applyFill="1" applyBorder="1" applyAlignment="1">
      <alignment horizontal="center" vertical="center" wrapText="1"/>
    </xf>
    <xf numFmtId="3" fontId="23" fillId="0" borderId="1" xfId="6" quotePrefix="1" applyNumberFormat="1" applyFont="1" applyFill="1" applyBorder="1" applyAlignment="1">
      <alignment horizontal="center" vertical="center" wrapText="1"/>
    </xf>
    <xf numFmtId="3" fontId="24" fillId="0" borderId="1" xfId="2" applyNumberFormat="1" applyFont="1" applyFill="1" applyBorder="1" applyAlignment="1">
      <alignment vertical="center" wrapText="1"/>
    </xf>
    <xf numFmtId="3" fontId="24" fillId="0" borderId="1" xfId="2" applyNumberFormat="1" applyFont="1" applyFill="1" applyBorder="1" applyAlignment="1">
      <alignment vertical="center"/>
    </xf>
    <xf numFmtId="3" fontId="24" fillId="0" borderId="1" xfId="1" applyNumberFormat="1" applyFont="1" applyFill="1" applyBorder="1" applyAlignment="1">
      <alignment vertical="center"/>
    </xf>
    <xf numFmtId="0" fontId="24" fillId="0" borderId="1" xfId="2" applyFont="1" applyFill="1" applyBorder="1" applyAlignment="1">
      <alignment horizontal="center" vertical="center"/>
    </xf>
    <xf numFmtId="0" fontId="24" fillId="0" borderId="1" xfId="2" applyFont="1" applyFill="1" applyBorder="1" applyAlignment="1">
      <alignment vertical="center"/>
    </xf>
    <xf numFmtId="0" fontId="24" fillId="0" borderId="1" xfId="2" applyFont="1" applyFill="1" applyBorder="1" applyAlignment="1">
      <alignment horizontal="center" vertical="center" wrapText="1"/>
    </xf>
    <xf numFmtId="3" fontId="24" fillId="0" borderId="1" xfId="8" applyNumberFormat="1" applyFont="1" applyFill="1" applyBorder="1" applyAlignment="1">
      <alignment vertical="center" wrapText="1"/>
    </xf>
    <xf numFmtId="3" fontId="24" fillId="0" borderId="1" xfId="6" quotePrefix="1" applyNumberFormat="1" applyFont="1" applyFill="1" applyBorder="1" applyAlignment="1">
      <alignment horizontal="center" vertical="center" wrapText="1"/>
    </xf>
    <xf numFmtId="3" fontId="16" fillId="0" borderId="1" xfId="6" applyNumberFormat="1" applyFont="1" applyFill="1" applyBorder="1" applyAlignment="1">
      <alignment horizontal="center" vertical="center" wrapText="1"/>
    </xf>
    <xf numFmtId="0" fontId="16" fillId="0" borderId="1" xfId="2" applyFont="1" applyFill="1" applyBorder="1" applyAlignment="1">
      <alignment horizontal="center" vertical="center"/>
    </xf>
    <xf numFmtId="0" fontId="16" fillId="0" borderId="1" xfId="2" applyFont="1" applyFill="1" applyBorder="1" applyAlignment="1">
      <alignment vertical="center"/>
    </xf>
    <xf numFmtId="0" fontId="16" fillId="0" borderId="1" xfId="2" applyFont="1" applyFill="1" applyBorder="1" applyAlignment="1">
      <alignment horizontal="center" vertical="center" wrapText="1"/>
    </xf>
    <xf numFmtId="3" fontId="16" fillId="0" borderId="1" xfId="6" quotePrefix="1" applyNumberFormat="1" applyFont="1" applyFill="1" applyBorder="1" applyAlignment="1">
      <alignment horizontal="center" vertical="center" wrapText="1"/>
    </xf>
    <xf numFmtId="3" fontId="23" fillId="0" borderId="1" xfId="6" applyNumberFormat="1" applyFont="1" applyFill="1" applyBorder="1" applyAlignment="1">
      <alignment horizontal="right" vertical="center" wrapText="1"/>
    </xf>
    <xf numFmtId="3" fontId="23" fillId="0" borderId="1" xfId="6" applyNumberFormat="1" applyFont="1" applyFill="1" applyBorder="1" applyAlignment="1">
      <alignment horizontal="left" vertical="center" wrapText="1"/>
    </xf>
    <xf numFmtId="3" fontId="23" fillId="0" borderId="1" xfId="6" applyNumberFormat="1" applyFont="1" applyFill="1" applyBorder="1" applyAlignment="1">
      <alignment horizontal="center" vertical="center" wrapText="1"/>
    </xf>
    <xf numFmtId="3" fontId="16" fillId="0" borderId="1" xfId="2" applyNumberFormat="1" applyFont="1" applyFill="1" applyBorder="1" applyAlignment="1">
      <alignment vertical="center"/>
    </xf>
    <xf numFmtId="3" fontId="16" fillId="0" borderId="1" xfId="2" applyNumberFormat="1" applyFont="1" applyFill="1" applyBorder="1" applyAlignment="1">
      <alignment vertical="center" wrapText="1"/>
    </xf>
    <xf numFmtId="0" fontId="16" fillId="0" borderId="1" xfId="5" applyFont="1" applyFill="1" applyBorder="1" applyAlignment="1">
      <alignment vertical="center" wrapText="1"/>
    </xf>
    <xf numFmtId="4" fontId="19" fillId="0" borderId="1" xfId="6" applyNumberFormat="1" applyFont="1" applyFill="1" applyBorder="1" applyAlignment="1">
      <alignment horizontal="right" vertical="center" wrapText="1"/>
    </xf>
    <xf numFmtId="3" fontId="19" fillId="0" borderId="1" xfId="6" quotePrefix="1" applyNumberFormat="1" applyFont="1" applyFill="1" applyBorder="1" applyAlignment="1">
      <alignment horizontal="center" vertical="center" wrapText="1"/>
    </xf>
    <xf numFmtId="3" fontId="16" fillId="0" borderId="1" xfId="1" applyNumberFormat="1" applyFont="1" applyFill="1" applyBorder="1" applyAlignment="1">
      <alignment vertical="center" wrapText="1"/>
    </xf>
    <xf numFmtId="3" fontId="16" fillId="0" borderId="1" xfId="8" applyNumberFormat="1" applyFont="1" applyFill="1" applyBorder="1" applyAlignment="1">
      <alignment vertical="center" wrapText="1"/>
    </xf>
    <xf numFmtId="3" fontId="16" fillId="0" borderId="1" xfId="6" applyNumberFormat="1" applyFont="1" applyFill="1" applyBorder="1" applyAlignment="1">
      <alignment horizontal="right" vertical="center"/>
    </xf>
    <xf numFmtId="1" fontId="16" fillId="0" borderId="1" xfId="6" applyNumberFormat="1" applyFont="1" applyFill="1" applyBorder="1" applyAlignment="1">
      <alignment horizontal="center" vertical="center" wrapText="1"/>
    </xf>
    <xf numFmtId="0" fontId="0" fillId="0" borderId="0" xfId="0" applyFill="1"/>
    <xf numFmtId="3" fontId="12" fillId="0" borderId="1" xfId="6" applyNumberFormat="1" applyFont="1" applyFill="1" applyBorder="1" applyAlignment="1">
      <alignment horizontal="right" vertical="center" wrapText="1"/>
    </xf>
    <xf numFmtId="0" fontId="12" fillId="0" borderId="1" xfId="1" applyFont="1" applyFill="1" applyBorder="1" applyAlignment="1">
      <alignment vertical="center" wrapText="1"/>
    </xf>
    <xf numFmtId="4" fontId="16" fillId="0" borderId="1" xfId="6" applyNumberFormat="1" applyFont="1" applyFill="1" applyBorder="1" applyAlignment="1">
      <alignment horizontal="center" vertical="center" wrapText="1"/>
    </xf>
    <xf numFmtId="3" fontId="16" fillId="0" borderId="1" xfId="6" applyNumberFormat="1" applyFont="1" applyFill="1" applyBorder="1" applyAlignment="1">
      <alignment horizontal="left" vertical="center" wrapText="1"/>
    </xf>
    <xf numFmtId="0" fontId="16" fillId="0" borderId="1" xfId="2" applyFont="1" applyFill="1" applyBorder="1" applyAlignment="1">
      <alignment vertical="center" wrapText="1"/>
    </xf>
    <xf numFmtId="3" fontId="16" fillId="0" borderId="1" xfId="9" applyNumberFormat="1" applyFont="1" applyFill="1" applyBorder="1" applyAlignment="1">
      <alignment vertical="center" wrapText="1"/>
    </xf>
    <xf numFmtId="0" fontId="21" fillId="0" borderId="1" xfId="1" quotePrefix="1" applyFont="1" applyFill="1" applyBorder="1" applyAlignment="1">
      <alignment horizontal="center" vertical="center"/>
    </xf>
    <xf numFmtId="0" fontId="16" fillId="0" borderId="1" xfId="10" applyFont="1" applyFill="1" applyBorder="1" applyAlignment="1">
      <alignment horizontal="center" vertical="center" wrapText="1"/>
    </xf>
    <xf numFmtId="0" fontId="19" fillId="0" borderId="1" xfId="1" quotePrefix="1" applyFont="1" applyFill="1" applyBorder="1" applyAlignment="1">
      <alignment horizontal="center" vertical="center"/>
    </xf>
    <xf numFmtId="3" fontId="11" fillId="0" borderId="1" xfId="0" applyNumberFormat="1" applyFont="1" applyFill="1" applyBorder="1" applyAlignment="1">
      <alignment horizontal="right" vertical="center" wrapText="1"/>
    </xf>
    <xf numFmtId="3" fontId="23" fillId="0" borderId="1" xfId="1" applyNumberFormat="1" applyFont="1" applyFill="1" applyBorder="1" applyAlignment="1">
      <alignment vertical="center"/>
    </xf>
    <xf numFmtId="3" fontId="23" fillId="0" borderId="1" xfId="1" applyNumberFormat="1" applyFont="1" applyFill="1" applyBorder="1" applyAlignment="1">
      <alignment vertical="center" wrapText="1"/>
    </xf>
    <xf numFmtId="0" fontId="23" fillId="0" borderId="1" xfId="1" applyFont="1" applyFill="1" applyBorder="1" applyAlignment="1">
      <alignment horizontal="center" vertical="center" wrapText="1"/>
    </xf>
    <xf numFmtId="0" fontId="23" fillId="0" borderId="1" xfId="10" applyFont="1" applyFill="1" applyBorder="1" applyAlignment="1">
      <alignment horizontal="center" vertical="center" wrapText="1"/>
    </xf>
    <xf numFmtId="0" fontId="23" fillId="0" borderId="1" xfId="1" applyFont="1" applyFill="1" applyBorder="1" applyAlignment="1">
      <alignment vertical="center" wrapText="1"/>
    </xf>
    <xf numFmtId="0" fontId="23" fillId="0" borderId="1" xfId="1" quotePrefix="1"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1" xfId="0" applyFont="1" applyFill="1" applyBorder="1" applyAlignment="1">
      <alignment vertical="center" wrapText="1"/>
    </xf>
    <xf numFmtId="3" fontId="16" fillId="0" borderId="1" xfId="0" applyNumberFormat="1" applyFont="1" applyFill="1" applyBorder="1" applyAlignment="1">
      <alignment vertical="center" wrapText="1"/>
    </xf>
    <xf numFmtId="0" fontId="16" fillId="0" borderId="1" xfId="10" applyFont="1" applyFill="1" applyBorder="1" applyAlignment="1">
      <alignment horizontal="left" vertical="center" wrapText="1"/>
    </xf>
    <xf numFmtId="0" fontId="16" fillId="0" borderId="1" xfId="12" applyFont="1" applyFill="1" applyBorder="1" applyAlignment="1">
      <alignment vertical="center" wrapText="1"/>
    </xf>
    <xf numFmtId="0" fontId="16" fillId="0" borderId="1" xfId="13"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vertical="center" wrapText="1"/>
    </xf>
    <xf numFmtId="3" fontId="16" fillId="0" borderId="1" xfId="1" applyNumberFormat="1" applyFont="1" applyFill="1" applyBorder="1" applyAlignment="1">
      <alignment horizontal="center" vertical="center" wrapText="1"/>
    </xf>
    <xf numFmtId="0" fontId="16" fillId="0" borderId="1" xfId="0" quotePrefix="1" applyFont="1" applyFill="1" applyBorder="1" applyAlignment="1">
      <alignment vertical="center" wrapText="1"/>
    </xf>
    <xf numFmtId="0" fontId="16" fillId="0" borderId="1" xfId="10" applyFont="1" applyFill="1" applyBorder="1" applyAlignment="1">
      <alignment vertical="center" wrapText="1"/>
    </xf>
    <xf numFmtId="3" fontId="16" fillId="0" borderId="1" xfId="0" applyNumberFormat="1" applyFont="1" applyFill="1" applyBorder="1" applyAlignment="1">
      <alignment horizontal="right" vertical="center" wrapText="1"/>
    </xf>
    <xf numFmtId="0" fontId="16" fillId="0" borderId="1" xfId="0" applyFont="1" applyFill="1" applyBorder="1" applyAlignment="1">
      <alignment horizontal="left" vertical="center" wrapText="1"/>
    </xf>
    <xf numFmtId="0" fontId="11" fillId="0" borderId="1" xfId="2" applyFont="1" applyFill="1" applyBorder="1" applyAlignment="1">
      <alignment vertical="center" wrapText="1"/>
    </xf>
    <xf numFmtId="0" fontId="19" fillId="0" borderId="1" xfId="1" applyFont="1" applyFill="1" applyBorder="1" applyAlignment="1">
      <alignment horizontal="center" vertical="center" wrapText="1"/>
    </xf>
    <xf numFmtId="0" fontId="19" fillId="0" borderId="1" xfId="1" applyFont="1" applyFill="1" applyBorder="1" applyAlignment="1">
      <alignment vertical="center" wrapText="1"/>
    </xf>
    <xf numFmtId="49" fontId="16" fillId="0" borderId="1" xfId="8" applyNumberFormat="1" applyFont="1" applyFill="1" applyBorder="1" applyAlignment="1">
      <alignment horizontal="center" vertical="center" wrapText="1"/>
    </xf>
    <xf numFmtId="0" fontId="16" fillId="0" borderId="1" xfId="8" applyFont="1" applyFill="1" applyBorder="1" applyAlignment="1">
      <alignment horizontal="center" vertical="center" wrapText="1"/>
    </xf>
    <xf numFmtId="0" fontId="16" fillId="0" borderId="1" xfId="8" applyFont="1" applyFill="1" applyBorder="1" applyAlignment="1">
      <alignment vertical="center" wrapText="1"/>
    </xf>
    <xf numFmtId="3" fontId="16" fillId="0" borderId="1" xfId="9" applyNumberFormat="1" applyFont="1" applyFill="1" applyBorder="1" applyAlignment="1">
      <alignment horizontal="center" vertical="center" wrapText="1"/>
    </xf>
    <xf numFmtId="0" fontId="16" fillId="0" borderId="1" xfId="13" applyFont="1" applyFill="1" applyBorder="1" applyAlignment="1">
      <alignment vertical="center" wrapText="1"/>
    </xf>
    <xf numFmtId="0" fontId="27" fillId="0" borderId="0" xfId="1" applyFont="1" applyFill="1" applyAlignment="1">
      <alignment vertical="center"/>
    </xf>
    <xf numFmtId="0" fontId="28" fillId="0" borderId="0" xfId="1" applyFont="1" applyFill="1" applyAlignment="1">
      <alignment vertical="center"/>
    </xf>
    <xf numFmtId="0" fontId="28" fillId="0" borderId="1" xfId="1" applyFont="1" applyFill="1" applyBorder="1" applyAlignment="1">
      <alignment vertical="center"/>
    </xf>
    <xf numFmtId="0" fontId="16" fillId="0" borderId="1" xfId="14" applyFont="1" applyFill="1" applyBorder="1" applyAlignment="1">
      <alignment horizontal="center" vertical="center" wrapText="1"/>
    </xf>
    <xf numFmtId="0" fontId="16" fillId="0" borderId="1" xfId="14" applyFont="1" applyFill="1" applyBorder="1" applyAlignment="1">
      <alignment vertical="center" wrapText="1"/>
    </xf>
    <xf numFmtId="0" fontId="16" fillId="0" borderId="1" xfId="1" quotePrefix="1" applyFont="1" applyFill="1" applyBorder="1" applyAlignment="1">
      <alignment vertical="center" wrapText="1"/>
    </xf>
    <xf numFmtId="3" fontId="11" fillId="0" borderId="1" xfId="1" applyNumberFormat="1" applyFont="1" applyFill="1" applyBorder="1" applyAlignment="1">
      <alignment vertical="center"/>
    </xf>
    <xf numFmtId="0" fontId="11" fillId="0" borderId="1" xfId="1" applyFont="1" applyFill="1" applyBorder="1" applyAlignment="1">
      <alignment vertical="center" wrapText="1"/>
    </xf>
    <xf numFmtId="3" fontId="16" fillId="0" borderId="1" xfId="15" applyNumberFormat="1" applyFont="1" applyFill="1" applyBorder="1" applyAlignment="1">
      <alignment vertical="center" wrapText="1"/>
    </xf>
    <xf numFmtId="0" fontId="16" fillId="0" borderId="1" xfId="12" applyFont="1" applyFill="1" applyBorder="1" applyAlignment="1">
      <alignment horizontal="left" vertical="center" wrapText="1"/>
    </xf>
    <xf numFmtId="49" fontId="16" fillId="0" borderId="1" xfId="15" applyNumberFormat="1" applyFont="1" applyFill="1" applyBorder="1" applyAlignment="1">
      <alignment horizontal="center" vertical="center" wrapText="1"/>
    </xf>
    <xf numFmtId="3" fontId="16" fillId="0" borderId="1" xfId="15" applyNumberFormat="1" applyFont="1" applyFill="1" applyBorder="1" applyAlignment="1">
      <alignment horizontal="center" vertical="center" wrapText="1"/>
    </xf>
    <xf numFmtId="16" fontId="16" fillId="0" borderId="1" xfId="1" quotePrefix="1" applyNumberFormat="1" applyFont="1" applyFill="1" applyBorder="1" applyAlignment="1">
      <alignment horizontal="center" vertical="center" wrapText="1"/>
    </xf>
    <xf numFmtId="0" fontId="16" fillId="0" borderId="1" xfId="15" applyFont="1" applyFill="1" applyBorder="1" applyAlignment="1">
      <alignment horizontal="center" vertical="center" wrapText="1"/>
    </xf>
    <xf numFmtId="49" fontId="16" fillId="0" borderId="1" xfId="16" applyNumberFormat="1" applyFont="1" applyFill="1" applyBorder="1" applyAlignment="1">
      <alignment horizontal="center" vertical="center" wrapText="1"/>
    </xf>
    <xf numFmtId="0" fontId="19" fillId="0" borderId="1" xfId="1" applyFont="1" applyFill="1" applyBorder="1" applyAlignment="1">
      <alignment horizontal="center" vertical="center"/>
    </xf>
    <xf numFmtId="0" fontId="19" fillId="0" borderId="1" xfId="1" applyFont="1" applyFill="1" applyBorder="1" applyAlignment="1">
      <alignment vertical="center"/>
    </xf>
    <xf numFmtId="0" fontId="16" fillId="0" borderId="62" xfId="1" applyFont="1" applyFill="1" applyBorder="1" applyAlignment="1">
      <alignment horizontal="center" vertical="center" wrapText="1"/>
    </xf>
    <xf numFmtId="3" fontId="16" fillId="0" borderId="62" xfId="1" applyNumberFormat="1" applyFont="1" applyFill="1" applyBorder="1" applyAlignment="1">
      <alignment vertical="center" wrapText="1"/>
    </xf>
    <xf numFmtId="3" fontId="16" fillId="0" borderId="62" xfId="1" applyNumberFormat="1" applyFont="1" applyFill="1" applyBorder="1" applyAlignment="1">
      <alignment vertical="center"/>
    </xf>
    <xf numFmtId="3" fontId="16" fillId="0" borderId="62" xfId="0" applyNumberFormat="1" applyFont="1" applyFill="1" applyBorder="1" applyAlignment="1">
      <alignment vertical="center" wrapText="1"/>
    </xf>
    <xf numFmtId="0" fontId="11" fillId="0" borderId="62" xfId="0" applyFont="1" applyFill="1" applyBorder="1" applyAlignment="1">
      <alignment horizontal="center" vertical="center" wrapText="1"/>
    </xf>
    <xf numFmtId="0" fontId="11" fillId="0" borderId="62" xfId="0" applyFont="1" applyFill="1" applyBorder="1" applyAlignment="1">
      <alignment vertical="center" wrapText="1"/>
    </xf>
    <xf numFmtId="0" fontId="16" fillId="0" borderId="62" xfId="1" quotePrefix="1" applyFont="1" applyFill="1" applyBorder="1" applyAlignment="1">
      <alignment horizontal="center" vertical="center"/>
    </xf>
    <xf numFmtId="0" fontId="16" fillId="0" borderId="62" xfId="1" applyFont="1" applyFill="1" applyBorder="1" applyAlignment="1">
      <alignment horizontal="center" vertical="center"/>
    </xf>
    <xf numFmtId="0" fontId="16" fillId="0" borderId="62" xfId="10" applyFont="1" applyFill="1" applyBorder="1" applyAlignment="1">
      <alignment horizontal="center" vertical="center" wrapText="1"/>
    </xf>
    <xf numFmtId="167" fontId="14" fillId="0" borderId="23" xfId="1" applyNumberFormat="1" applyFont="1" applyFill="1" applyBorder="1" applyAlignment="1">
      <alignment vertical="center"/>
    </xf>
    <xf numFmtId="3" fontId="19" fillId="0" borderId="23" xfId="1" applyNumberFormat="1" applyFont="1" applyFill="1" applyBorder="1" applyAlignment="1">
      <alignment vertical="center"/>
    </xf>
    <xf numFmtId="3" fontId="21" fillId="0" borderId="23" xfId="1" applyNumberFormat="1" applyFont="1" applyFill="1" applyBorder="1" applyAlignment="1">
      <alignment vertical="center"/>
    </xf>
    <xf numFmtId="3" fontId="0" fillId="0" borderId="0" xfId="0" applyNumberFormat="1"/>
    <xf numFmtId="0" fontId="0" fillId="0" borderId="0" xfId="0" applyFont="1" applyFill="1"/>
    <xf numFmtId="0" fontId="250" fillId="0" borderId="0" xfId="1" applyFont="1" applyFill="1" applyAlignment="1">
      <alignment vertical="center"/>
    </xf>
    <xf numFmtId="3" fontId="14" fillId="0" borderId="23" xfId="1" applyNumberFormat="1" applyFont="1" applyFill="1" applyBorder="1" applyAlignment="1">
      <alignment vertical="center"/>
    </xf>
    <xf numFmtId="0" fontId="19" fillId="0" borderId="62" xfId="1" applyFont="1" applyFill="1" applyBorder="1" applyAlignment="1">
      <alignment horizontal="center" vertical="center"/>
    </xf>
    <xf numFmtId="0" fontId="23" fillId="0" borderId="62" xfId="1" applyFont="1" applyFill="1" applyBorder="1" applyAlignment="1">
      <alignment horizontal="center" vertical="center" wrapText="1"/>
    </xf>
    <xf numFmtId="3" fontId="16" fillId="0" borderId="62" xfId="9" applyNumberFormat="1" applyFont="1" applyFill="1" applyBorder="1" applyAlignment="1">
      <alignment horizontal="center" vertical="center" wrapText="1"/>
    </xf>
    <xf numFmtId="0" fontId="16" fillId="0" borderId="62" xfId="14" applyFont="1" applyFill="1" applyBorder="1" applyAlignment="1">
      <alignment horizontal="center" vertical="center" wrapText="1"/>
    </xf>
    <xf numFmtId="0" fontId="16" fillId="0" borderId="62" xfId="2" applyFont="1" applyFill="1" applyBorder="1" applyAlignment="1">
      <alignment horizontal="center" vertical="center" wrapText="1"/>
    </xf>
    <xf numFmtId="0" fontId="16" fillId="0" borderId="62" xfId="0" applyFont="1" applyFill="1" applyBorder="1" applyAlignment="1">
      <alignment horizontal="center" vertical="center" wrapText="1"/>
    </xf>
    <xf numFmtId="0" fontId="19" fillId="0" borderId="62" xfId="1" applyFont="1" applyFill="1" applyBorder="1" applyAlignment="1">
      <alignment horizontal="center" vertical="center" wrapText="1"/>
    </xf>
    <xf numFmtId="0" fontId="16" fillId="0" borderId="62" xfId="13" applyFont="1" applyFill="1" applyBorder="1" applyAlignment="1">
      <alignment horizontal="center" vertical="center" wrapText="1"/>
    </xf>
    <xf numFmtId="0" fontId="24" fillId="0" borderId="62" xfId="2" applyFont="1" applyFill="1" applyBorder="1" applyAlignment="1">
      <alignment horizontal="center" vertical="center" wrapText="1"/>
    </xf>
    <xf numFmtId="3" fontId="19" fillId="0" borderId="62" xfId="6" applyNumberFormat="1" applyFont="1" applyFill="1" applyBorder="1" applyAlignment="1">
      <alignment horizontal="center" vertical="center" wrapText="1"/>
    </xf>
    <xf numFmtId="3" fontId="23" fillId="0" borderId="62" xfId="6" applyNumberFormat="1" applyFont="1" applyFill="1" applyBorder="1" applyAlignment="1">
      <alignment horizontal="center" vertical="center" wrapText="1"/>
    </xf>
    <xf numFmtId="3" fontId="16" fillId="0" borderId="62" xfId="6" applyNumberFormat="1" applyFont="1" applyFill="1" applyBorder="1" applyAlignment="1">
      <alignment horizontal="center" vertical="center" wrapText="1"/>
    </xf>
    <xf numFmtId="3" fontId="16" fillId="0" borderId="66" xfId="1" applyNumberFormat="1" applyFont="1" applyFill="1" applyBorder="1" applyAlignment="1">
      <alignment vertical="center" wrapText="1"/>
    </xf>
    <xf numFmtId="0" fontId="16" fillId="0" borderId="66" xfId="1" applyFont="1" applyFill="1" applyBorder="1" applyAlignment="1">
      <alignment horizontal="center" vertical="center" wrapText="1"/>
    </xf>
    <xf numFmtId="4" fontId="19" fillId="0" borderId="1" xfId="1" applyNumberFormat="1" applyFont="1" applyFill="1" applyBorder="1" applyAlignment="1">
      <alignment vertical="center"/>
    </xf>
    <xf numFmtId="0" fontId="16" fillId="0" borderId="7" xfId="0" applyFont="1" applyFill="1" applyBorder="1" applyAlignment="1">
      <alignment horizontal="center" vertical="center" wrapText="1"/>
    </xf>
    <xf numFmtId="0" fontId="13" fillId="0" borderId="4" xfId="0" applyFont="1" applyBorder="1" applyAlignment="1">
      <alignment horizontal="center" vertical="center"/>
    </xf>
    <xf numFmtId="3" fontId="13" fillId="0" borderId="4" xfId="0" applyNumberFormat="1" applyFont="1" applyBorder="1" applyAlignment="1">
      <alignment vertical="center"/>
    </xf>
    <xf numFmtId="0" fontId="13" fillId="0" borderId="4" xfId="0" applyFont="1" applyBorder="1" applyAlignment="1">
      <alignment vertical="center"/>
    </xf>
    <xf numFmtId="0" fontId="10" fillId="0" borderId="66" xfId="0" applyFont="1" applyBorder="1" applyAlignment="1">
      <alignment horizontal="center" vertical="center"/>
    </xf>
    <xf numFmtId="0" fontId="10" fillId="0" borderId="66" xfId="0" applyFont="1" applyBorder="1" applyAlignment="1">
      <alignment vertical="center"/>
    </xf>
    <xf numFmtId="3" fontId="12" fillId="0" borderId="66" xfId="0" applyNumberFormat="1" applyFont="1" applyBorder="1" applyAlignment="1">
      <alignment vertical="center"/>
    </xf>
    <xf numFmtId="3" fontId="10" fillId="0" borderId="66" xfId="0" applyNumberFormat="1" applyFont="1" applyBorder="1" applyAlignment="1">
      <alignment vertical="center"/>
    </xf>
    <xf numFmtId="0" fontId="10" fillId="0" borderId="67" xfId="0" applyFont="1" applyBorder="1" applyAlignment="1">
      <alignment horizontal="center" vertical="center"/>
    </xf>
    <xf numFmtId="0" fontId="10" fillId="0" borderId="67" xfId="0" applyFont="1" applyBorder="1" applyAlignment="1">
      <alignment vertical="center"/>
    </xf>
    <xf numFmtId="3" fontId="12" fillId="0" borderId="67" xfId="0" applyNumberFormat="1" applyFont="1" applyBorder="1" applyAlignment="1">
      <alignment vertical="center"/>
    </xf>
    <xf numFmtId="3" fontId="10" fillId="0" borderId="67" xfId="0" applyNumberFormat="1" applyFont="1" applyBorder="1" applyAlignment="1">
      <alignment vertical="center"/>
    </xf>
    <xf numFmtId="0" fontId="0" fillId="0" borderId="13" xfId="0" applyBorder="1"/>
    <xf numFmtId="166" fontId="19" fillId="0" borderId="1" xfId="1" applyNumberFormat="1" applyFont="1" applyFill="1" applyBorder="1" applyAlignment="1">
      <alignment vertical="center"/>
    </xf>
    <xf numFmtId="166" fontId="23" fillId="0" borderId="1" xfId="1" applyNumberFormat="1" applyFont="1" applyFill="1" applyBorder="1" applyAlignment="1">
      <alignment vertical="center"/>
    </xf>
    <xf numFmtId="166" fontId="16" fillId="0" borderId="1" xfId="1" applyNumberFormat="1" applyFont="1" applyFill="1" applyBorder="1" applyAlignment="1">
      <alignment vertical="center"/>
    </xf>
    <xf numFmtId="166" fontId="24" fillId="0" borderId="1" xfId="1" applyNumberFormat="1" applyFont="1" applyFill="1" applyBorder="1" applyAlignment="1">
      <alignment vertical="center"/>
    </xf>
    <xf numFmtId="166" fontId="16" fillId="0" borderId="1" xfId="2" applyNumberFormat="1" applyFont="1" applyFill="1" applyBorder="1" applyAlignment="1">
      <alignment vertical="center"/>
    </xf>
    <xf numFmtId="166" fontId="11" fillId="0" borderId="1" xfId="1" applyNumberFormat="1" applyFont="1" applyFill="1" applyBorder="1" applyAlignment="1">
      <alignment vertical="center"/>
    </xf>
    <xf numFmtId="166" fontId="28" fillId="0" borderId="1" xfId="1" applyNumberFormat="1" applyFont="1" applyFill="1" applyBorder="1" applyAlignment="1">
      <alignment vertical="center"/>
    </xf>
    <xf numFmtId="166" fontId="16" fillId="0" borderId="1" xfId="1" applyNumberFormat="1" applyFont="1" applyFill="1" applyBorder="1" applyAlignment="1">
      <alignment horizontal="center" vertical="center" wrapText="1"/>
    </xf>
    <xf numFmtId="166" fontId="23" fillId="0" borderId="1" xfId="1" applyNumberFormat="1" applyFont="1" applyFill="1" applyBorder="1" applyAlignment="1">
      <alignment vertical="center" wrapText="1"/>
    </xf>
    <xf numFmtId="166" fontId="16" fillId="0" borderId="1" xfId="2" applyNumberFormat="1" applyFont="1" applyFill="1" applyBorder="1" applyAlignment="1">
      <alignment vertical="center" wrapText="1"/>
    </xf>
    <xf numFmtId="166" fontId="16" fillId="0" borderId="1" xfId="1" applyNumberFormat="1" applyFont="1" applyFill="1" applyBorder="1" applyAlignment="1">
      <alignment horizontal="center" vertical="center"/>
    </xf>
    <xf numFmtId="166" fontId="19" fillId="0" borderId="1" xfId="6" applyNumberFormat="1" applyFont="1" applyFill="1" applyBorder="1" applyAlignment="1">
      <alignment horizontal="right" vertical="center" wrapText="1"/>
    </xf>
    <xf numFmtId="166" fontId="23" fillId="0" borderId="1" xfId="6" applyNumberFormat="1" applyFont="1" applyFill="1" applyBorder="1" applyAlignment="1">
      <alignment horizontal="right" vertical="center" wrapText="1"/>
    </xf>
    <xf numFmtId="166" fontId="12" fillId="0" borderId="1" xfId="6" applyNumberFormat="1" applyFont="1" applyFill="1" applyBorder="1" applyAlignment="1">
      <alignment horizontal="right" vertical="center" wrapText="1"/>
    </xf>
    <xf numFmtId="166" fontId="24" fillId="0" borderId="1" xfId="6" applyNumberFormat="1" applyFont="1" applyFill="1" applyBorder="1" applyAlignment="1">
      <alignment horizontal="right" vertical="center" wrapText="1"/>
    </xf>
    <xf numFmtId="166" fontId="24" fillId="0" borderId="1" xfId="2" applyNumberFormat="1" applyFont="1" applyFill="1" applyBorder="1" applyAlignment="1">
      <alignment vertical="center"/>
    </xf>
    <xf numFmtId="166" fontId="250" fillId="0" borderId="1" xfId="1" applyNumberFormat="1" applyFont="1" applyFill="1" applyBorder="1" applyAlignment="1">
      <alignment vertical="center"/>
    </xf>
    <xf numFmtId="166" fontId="16" fillId="0" borderId="2" xfId="1" applyNumberFormat="1" applyFont="1" applyFill="1" applyBorder="1" applyAlignment="1">
      <alignment vertical="center"/>
    </xf>
    <xf numFmtId="166" fontId="12" fillId="0" borderId="2" xfId="1" applyNumberFormat="1" applyFont="1" applyFill="1" applyBorder="1" applyAlignment="1">
      <alignment vertical="center"/>
    </xf>
    <xf numFmtId="166" fontId="16" fillId="0" borderId="2" xfId="2" applyNumberFormat="1" applyFont="1" applyFill="1" applyBorder="1" applyAlignment="1">
      <alignment vertical="center"/>
    </xf>
    <xf numFmtId="0" fontId="16" fillId="0" borderId="66" xfId="1" applyFont="1" applyFill="1" applyBorder="1" applyAlignment="1">
      <alignment vertical="center"/>
    </xf>
    <xf numFmtId="3" fontId="11" fillId="0" borderId="66" xfId="0" applyNumberFormat="1" applyFont="1" applyFill="1" applyBorder="1" applyAlignment="1">
      <alignment horizontal="right" vertical="center" wrapText="1"/>
    </xf>
    <xf numFmtId="3" fontId="16" fillId="0" borderId="66" xfId="1" applyNumberFormat="1" applyFont="1" applyFill="1" applyBorder="1" applyAlignment="1">
      <alignment vertical="center"/>
    </xf>
    <xf numFmtId="166" fontId="16" fillId="0" borderId="66" xfId="1" applyNumberFormat="1" applyFont="1" applyFill="1" applyBorder="1" applyAlignment="1">
      <alignment vertical="center"/>
    </xf>
    <xf numFmtId="166" fontId="12" fillId="0" borderId="66" xfId="1" applyNumberFormat="1" applyFont="1" applyFill="1" applyBorder="1" applyAlignment="1">
      <alignment vertical="center"/>
    </xf>
    <xf numFmtId="166" fontId="16" fillId="0" borderId="66" xfId="2" applyNumberFormat="1" applyFont="1" applyFill="1" applyBorder="1" applyAlignment="1">
      <alignment vertical="center"/>
    </xf>
    <xf numFmtId="0" fontId="16" fillId="0" borderId="66" xfId="10" applyFont="1" applyFill="1" applyBorder="1" applyAlignment="1">
      <alignment horizontal="center" vertical="center" wrapText="1"/>
    </xf>
    <xf numFmtId="0" fontId="16" fillId="0" borderId="66" xfId="1" applyFont="1" applyFill="1" applyBorder="1" applyAlignment="1">
      <alignment horizontal="center" vertical="center"/>
    </xf>
    <xf numFmtId="0" fontId="9" fillId="0" borderId="66" xfId="0" applyFont="1" applyFill="1" applyBorder="1" applyAlignment="1">
      <alignment vertical="center" wrapText="1"/>
    </xf>
    <xf numFmtId="0" fontId="9" fillId="0" borderId="66" xfId="0" applyFont="1" applyFill="1" applyBorder="1" applyAlignment="1">
      <alignment horizontal="center" vertical="center" wrapText="1"/>
    </xf>
    <xf numFmtId="0" fontId="11" fillId="0" borderId="66" xfId="0" applyFont="1" applyFill="1" applyBorder="1" applyAlignment="1">
      <alignment horizontal="center" vertical="center" wrapText="1"/>
    </xf>
    <xf numFmtId="3" fontId="0" fillId="0" borderId="0" xfId="0" applyNumberFormat="1" applyFill="1"/>
    <xf numFmtId="166" fontId="12" fillId="0" borderId="67" xfId="1" applyNumberFormat="1" applyFont="1" applyFill="1" applyBorder="1" applyAlignment="1">
      <alignment vertical="center"/>
    </xf>
    <xf numFmtId="166" fontId="16" fillId="0" borderId="67" xfId="1" applyNumberFormat="1" applyFont="1" applyFill="1" applyBorder="1" applyAlignment="1">
      <alignment vertical="center"/>
    </xf>
    <xf numFmtId="0" fontId="19" fillId="0" borderId="66" xfId="1" quotePrefix="1" applyFont="1" applyFill="1" applyBorder="1" applyAlignment="1">
      <alignment horizontal="center" vertical="center"/>
    </xf>
    <xf numFmtId="0" fontId="19" fillId="0" borderId="66" xfId="1" applyFont="1" applyFill="1" applyBorder="1" applyAlignment="1">
      <alignment horizontal="center" vertical="center"/>
    </xf>
    <xf numFmtId="0" fontId="19" fillId="0" borderId="66" xfId="1" applyFont="1" applyFill="1" applyBorder="1" applyAlignment="1">
      <alignment vertical="center"/>
    </xf>
    <xf numFmtId="3" fontId="19" fillId="0" borderId="66" xfId="1" applyNumberFormat="1" applyFont="1" applyFill="1" applyBorder="1" applyAlignment="1">
      <alignment vertical="center"/>
    </xf>
    <xf numFmtId="166" fontId="19" fillId="0" borderId="66" xfId="1" applyNumberFormat="1" applyFont="1" applyFill="1" applyBorder="1" applyAlignment="1">
      <alignment vertical="center"/>
    </xf>
    <xf numFmtId="4" fontId="19" fillId="0" borderId="66" xfId="1" applyNumberFormat="1" applyFont="1" applyFill="1" applyBorder="1" applyAlignment="1">
      <alignment vertical="center"/>
    </xf>
    <xf numFmtId="0" fontId="28" fillId="0" borderId="0" xfId="1" applyFont="1" applyFill="1" applyAlignment="1">
      <alignment horizontal="center" vertical="center"/>
    </xf>
    <xf numFmtId="0" fontId="27" fillId="0" borderId="0" xfId="1" applyFont="1" applyFill="1" applyAlignment="1">
      <alignment horizontal="center" vertical="center"/>
    </xf>
    <xf numFmtId="0" fontId="0" fillId="0" borderId="0" xfId="0" applyFill="1" applyAlignment="1">
      <alignment horizontal="center" vertical="center"/>
    </xf>
    <xf numFmtId="0" fontId="0" fillId="0" borderId="0" xfId="0" applyAlignment="1">
      <alignment vertical="center"/>
    </xf>
    <xf numFmtId="0" fontId="8" fillId="0" borderId="1"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8" fillId="0" borderId="66" xfId="0" applyFont="1" applyFill="1" applyBorder="1" applyAlignment="1">
      <alignment horizontal="center" vertical="center" wrapText="1"/>
    </xf>
    <xf numFmtId="166" fontId="28" fillId="0" borderId="0" xfId="1" applyNumberFormat="1" applyFont="1" applyFill="1" applyAlignment="1">
      <alignment vertical="center"/>
    </xf>
    <xf numFmtId="166" fontId="23" fillId="0" borderId="66" xfId="1" applyNumberFormat="1" applyFont="1" applyFill="1" applyBorder="1" applyAlignment="1">
      <alignment vertical="center"/>
    </xf>
    <xf numFmtId="0" fontId="16" fillId="0" borderId="66" xfId="1" applyFont="1" applyFill="1" applyBorder="1" applyAlignment="1">
      <alignment vertical="center" wrapText="1"/>
    </xf>
    <xf numFmtId="0" fontId="19" fillId="0" borderId="62" xfId="1" quotePrefix="1" applyFont="1" applyFill="1" applyBorder="1" applyAlignment="1">
      <alignment horizontal="center" vertical="center"/>
    </xf>
    <xf numFmtId="0" fontId="19" fillId="0" borderId="62" xfId="1" applyFont="1" applyFill="1" applyBorder="1" applyAlignment="1">
      <alignment vertical="center" wrapText="1"/>
    </xf>
    <xf numFmtId="0" fontId="19" fillId="0" borderId="66" xfId="1" applyFont="1" applyFill="1" applyBorder="1" applyAlignment="1">
      <alignment vertical="center" wrapText="1"/>
    </xf>
    <xf numFmtId="0" fontId="19" fillId="0" borderId="66" xfId="1" applyFont="1" applyFill="1" applyBorder="1" applyAlignment="1">
      <alignment horizontal="center" vertical="center" wrapText="1"/>
    </xf>
    <xf numFmtId="166" fontId="21" fillId="0" borderId="66" xfId="1" applyNumberFormat="1" applyFont="1" applyFill="1" applyBorder="1" applyAlignment="1">
      <alignment vertical="center"/>
    </xf>
    <xf numFmtId="166" fontId="19" fillId="0" borderId="66" xfId="2" applyNumberFormat="1" applyFont="1" applyFill="1" applyBorder="1" applyAlignment="1">
      <alignment vertical="center"/>
    </xf>
    <xf numFmtId="3" fontId="19" fillId="0" borderId="66" xfId="1" applyNumberFormat="1" applyFont="1" applyFill="1" applyBorder="1" applyAlignment="1">
      <alignment vertical="center" wrapText="1"/>
    </xf>
    <xf numFmtId="0" fontId="23" fillId="0" borderId="66" xfId="1" applyFont="1" applyFill="1" applyBorder="1" applyAlignment="1">
      <alignment vertical="center" wrapText="1"/>
    </xf>
    <xf numFmtId="0" fontId="23" fillId="0" borderId="66" xfId="1" applyFont="1" applyFill="1" applyBorder="1" applyAlignment="1">
      <alignment horizontal="center" vertical="center" wrapText="1"/>
    </xf>
    <xf numFmtId="3" fontId="23" fillId="0" borderId="66" xfId="1" applyNumberFormat="1" applyFont="1" applyFill="1" applyBorder="1" applyAlignment="1">
      <alignment vertical="center" wrapText="1"/>
    </xf>
    <xf numFmtId="1" fontId="16" fillId="0" borderId="66" xfId="6" applyNumberFormat="1" applyFont="1" applyFill="1" applyBorder="1" applyAlignment="1">
      <alignment horizontal="center" vertical="center" wrapText="1"/>
    </xf>
    <xf numFmtId="3" fontId="16" fillId="0" borderId="66" xfId="6" applyNumberFormat="1" applyFont="1" applyFill="1" applyBorder="1" applyAlignment="1">
      <alignment vertical="center"/>
    </xf>
    <xf numFmtId="14" fontId="16" fillId="0" borderId="66" xfId="6" applyNumberFormat="1" applyFont="1" applyFill="1" applyBorder="1" applyAlignment="1">
      <alignment horizontal="center" vertical="center" wrapText="1"/>
    </xf>
    <xf numFmtId="0" fontId="7" fillId="0" borderId="66" xfId="0" applyFont="1" applyFill="1" applyBorder="1" applyAlignment="1">
      <alignment horizontal="center" vertical="center" wrapText="1"/>
    </xf>
    <xf numFmtId="3" fontId="7" fillId="0" borderId="3" xfId="0" applyNumberFormat="1" applyFont="1" applyFill="1" applyBorder="1" applyAlignment="1">
      <alignment horizontal="right" vertical="center" wrapText="1"/>
    </xf>
    <xf numFmtId="0" fontId="16" fillId="0" borderId="66" xfId="0" applyFont="1" applyBorder="1" applyAlignment="1">
      <alignment horizontal="center" vertical="center" wrapText="1"/>
    </xf>
    <xf numFmtId="0" fontId="264" fillId="0" borderId="0" xfId="0" applyFont="1" applyFill="1"/>
    <xf numFmtId="3" fontId="16" fillId="0" borderId="66" xfId="1" applyNumberFormat="1" applyFont="1" applyFill="1" applyBorder="1" applyAlignment="1">
      <alignment horizontal="center" vertical="center" wrapText="1"/>
    </xf>
    <xf numFmtId="0" fontId="16" fillId="0" borderId="66" xfId="0" applyFont="1" applyFill="1" applyBorder="1" applyAlignment="1">
      <alignment vertical="center" wrapText="1"/>
    </xf>
    <xf numFmtId="0" fontId="16" fillId="0" borderId="66" xfId="0" applyFont="1" applyFill="1" applyBorder="1" applyAlignment="1">
      <alignment horizontal="center" vertical="center" wrapText="1"/>
    </xf>
    <xf numFmtId="0" fontId="16" fillId="0" borderId="1" xfId="4940" applyFont="1" applyFill="1" applyBorder="1" applyAlignment="1">
      <alignment horizontal="center" vertical="center" wrapText="1"/>
    </xf>
    <xf numFmtId="3" fontId="16" fillId="0" borderId="66" xfId="0" applyNumberFormat="1" applyFont="1" applyFill="1" applyBorder="1" applyAlignment="1">
      <alignment vertical="center" wrapText="1"/>
    </xf>
    <xf numFmtId="3" fontId="16" fillId="0" borderId="3" xfId="0" applyNumberFormat="1" applyFont="1" applyFill="1" applyBorder="1" applyAlignment="1">
      <alignment vertical="center" wrapText="1"/>
    </xf>
    <xf numFmtId="3" fontId="16" fillId="0" borderId="1" xfId="5246" applyNumberFormat="1" applyFont="1" applyFill="1" applyBorder="1" applyAlignment="1">
      <alignment vertical="center" wrapText="1"/>
    </xf>
    <xf numFmtId="3" fontId="16" fillId="0" borderId="3" xfId="5246" applyNumberFormat="1" applyFont="1" applyFill="1" applyBorder="1" applyAlignment="1">
      <alignment vertical="center" wrapText="1"/>
    </xf>
    <xf numFmtId="3" fontId="16" fillId="0" borderId="66" xfId="6" applyNumberFormat="1" applyFont="1" applyFill="1" applyBorder="1" applyAlignment="1">
      <alignment horizontal="right" vertical="center" wrapText="1"/>
    </xf>
    <xf numFmtId="0" fontId="16" fillId="0" borderId="66" xfId="2" applyFont="1" applyFill="1" applyBorder="1" applyAlignment="1">
      <alignment horizontal="center" vertical="center"/>
    </xf>
    <xf numFmtId="3" fontId="16" fillId="0" borderId="66" xfId="2" applyNumberFormat="1" applyFont="1" applyFill="1" applyBorder="1" applyAlignment="1">
      <alignment vertical="center" wrapText="1"/>
    </xf>
    <xf numFmtId="0" fontId="11" fillId="0" borderId="1" xfId="1" applyFont="1" applyFill="1" applyBorder="1" applyAlignment="1">
      <alignment horizontal="center" vertical="center" wrapText="1"/>
    </xf>
    <xf numFmtId="3" fontId="16" fillId="0" borderId="66" xfId="0" applyNumberFormat="1" applyFont="1" applyBorder="1" applyAlignment="1">
      <alignment vertical="center"/>
    </xf>
    <xf numFmtId="3" fontId="16" fillId="0" borderId="67" xfId="0" applyNumberFormat="1" applyFont="1" applyBorder="1" applyAlignment="1">
      <alignment vertical="center"/>
    </xf>
    <xf numFmtId="0" fontId="16" fillId="0" borderId="0" xfId="3" applyFont="1" applyAlignment="1">
      <alignment horizontal="center"/>
    </xf>
    <xf numFmtId="0" fontId="16" fillId="0" borderId="0" xfId="3" applyFont="1"/>
    <xf numFmtId="3" fontId="16" fillId="0" borderId="0" xfId="3" applyNumberFormat="1" applyFont="1" applyAlignment="1">
      <alignment horizontal="right"/>
    </xf>
    <xf numFmtId="0" fontId="24" fillId="0" borderId="0" xfId="3" applyFont="1" applyAlignment="1">
      <alignment horizontal="center" vertical="center"/>
    </xf>
    <xf numFmtId="0" fontId="21" fillId="0" borderId="4" xfId="3" applyFont="1" applyBorder="1" applyAlignment="1">
      <alignment horizontal="center" vertical="center" wrapText="1"/>
    </xf>
    <xf numFmtId="3" fontId="21" fillId="0" borderId="4" xfId="3" applyNumberFormat="1" applyFont="1" applyBorder="1" applyAlignment="1">
      <alignment horizontal="right" vertical="center" wrapText="1"/>
    </xf>
    <xf numFmtId="0" fontId="21" fillId="0" borderId="4" xfId="3" applyFont="1" applyBorder="1" applyAlignment="1">
      <alignment horizontal="left" vertical="center" wrapText="1"/>
    </xf>
    <xf numFmtId="0" fontId="21" fillId="0" borderId="66" xfId="3" applyFont="1" applyBorder="1" applyAlignment="1">
      <alignment horizontal="center" vertical="center" wrapText="1"/>
    </xf>
    <xf numFmtId="0" fontId="19" fillId="3" borderId="66" xfId="3" applyFont="1" applyFill="1" applyBorder="1" applyAlignment="1">
      <alignment horizontal="center" vertical="center" wrapText="1"/>
    </xf>
    <xf numFmtId="3" fontId="19" fillId="3" borderId="66" xfId="3" applyNumberFormat="1" applyFont="1" applyFill="1" applyBorder="1" applyAlignment="1">
      <alignment horizontal="right" vertical="center" wrapText="1"/>
    </xf>
    <xf numFmtId="0" fontId="16" fillId="2" borderId="66" xfId="3" applyFont="1" applyFill="1" applyBorder="1" applyAlignment="1">
      <alignment horizontal="center" vertical="center" wrapText="1"/>
    </xf>
    <xf numFmtId="3" fontId="16" fillId="2" borderId="66" xfId="3" applyNumberFormat="1" applyFont="1" applyFill="1" applyBorder="1" applyAlignment="1">
      <alignment horizontal="center" vertical="center" wrapText="1"/>
    </xf>
    <xf numFmtId="3" fontId="16" fillId="2" borderId="66" xfId="3" applyNumberFormat="1" applyFont="1" applyFill="1" applyBorder="1" applyAlignment="1">
      <alignment horizontal="right" vertical="center" wrapText="1"/>
    </xf>
    <xf numFmtId="3" fontId="12" fillId="2" borderId="66" xfId="3" applyNumberFormat="1" applyFont="1" applyFill="1" applyBorder="1" applyAlignment="1">
      <alignment horizontal="right" vertical="center" wrapText="1"/>
    </xf>
    <xf numFmtId="0" fontId="16" fillId="2" borderId="66" xfId="3" applyFont="1" applyFill="1" applyBorder="1" applyAlignment="1">
      <alignment horizontal="left" vertical="center" wrapText="1"/>
    </xf>
    <xf numFmtId="0" fontId="16" fillId="2" borderId="66" xfId="3" quotePrefix="1" applyFont="1" applyFill="1" applyBorder="1" applyAlignment="1">
      <alignment horizontal="center" vertical="center" wrapText="1"/>
    </xf>
    <xf numFmtId="0" fontId="19" fillId="2" borderId="66" xfId="3" applyFont="1" applyFill="1" applyBorder="1" applyAlignment="1">
      <alignment horizontal="center" vertical="center" wrapText="1"/>
    </xf>
    <xf numFmtId="3" fontId="19" fillId="2" borderId="66" xfId="3" applyNumberFormat="1" applyFont="1" applyFill="1" applyBorder="1" applyAlignment="1">
      <alignment horizontal="right" vertical="center" wrapText="1"/>
    </xf>
    <xf numFmtId="0" fontId="19" fillId="2" borderId="66" xfId="3" applyFont="1" applyFill="1" applyBorder="1" applyAlignment="1">
      <alignment horizontal="left" vertical="center" wrapText="1"/>
    </xf>
    <xf numFmtId="0" fontId="16" fillId="2" borderId="66" xfId="4" applyFont="1" applyFill="1" applyBorder="1" applyAlignment="1">
      <alignment horizontal="left" vertical="center" wrapText="1"/>
    </xf>
    <xf numFmtId="0" fontId="16" fillId="2" borderId="66" xfId="4" applyFont="1" applyFill="1" applyBorder="1" applyAlignment="1">
      <alignment horizontal="center" vertical="center" wrapText="1"/>
    </xf>
    <xf numFmtId="3" fontId="19" fillId="3" borderId="66" xfId="3" applyNumberFormat="1" applyFont="1" applyFill="1" applyBorder="1" applyAlignment="1">
      <alignment horizontal="left" vertical="center" wrapText="1"/>
    </xf>
    <xf numFmtId="0" fontId="19" fillId="2" borderId="66" xfId="3" applyFont="1" applyFill="1" applyBorder="1" applyAlignment="1">
      <alignment vertical="center" wrapText="1"/>
    </xf>
    <xf numFmtId="3" fontId="16" fillId="2" borderId="66" xfId="3" applyNumberFormat="1" applyFont="1" applyFill="1" applyBorder="1" applyAlignment="1">
      <alignment horizontal="left" vertical="center" wrapText="1"/>
    </xf>
    <xf numFmtId="0" fontId="14" fillId="2" borderId="66" xfId="3" applyFont="1" applyFill="1" applyBorder="1" applyAlignment="1">
      <alignment horizontal="left" vertical="center" wrapText="1"/>
    </xf>
    <xf numFmtId="0" fontId="19" fillId="2" borderId="66" xfId="3" quotePrefix="1" applyFont="1" applyFill="1" applyBorder="1" applyAlignment="1">
      <alignment horizontal="center" vertical="center" wrapText="1"/>
    </xf>
    <xf numFmtId="0" fontId="19" fillId="4" borderId="66" xfId="4" applyFont="1" applyFill="1" applyBorder="1" applyAlignment="1">
      <alignment horizontal="left" vertical="center" wrapText="1"/>
    </xf>
    <xf numFmtId="0" fontId="16" fillId="0" borderId="66" xfId="3" applyFont="1" applyBorder="1" applyAlignment="1">
      <alignment horizontal="center" vertical="center" wrapText="1"/>
    </xf>
    <xf numFmtId="0" fontId="16" fillId="0" borderId="66" xfId="3" applyFont="1" applyBorder="1" applyAlignment="1">
      <alignment vertical="center" wrapText="1"/>
    </xf>
    <xf numFmtId="3" fontId="16" fillId="0" borderId="66" xfId="3" applyNumberFormat="1" applyFont="1" applyBorder="1" applyAlignment="1">
      <alignment horizontal="right" vertical="center" wrapText="1"/>
    </xf>
    <xf numFmtId="0" fontId="16" fillId="0" borderId="66" xfId="3" applyFont="1" applyBorder="1" applyAlignment="1">
      <alignment horizontal="left" vertical="center" wrapText="1"/>
    </xf>
    <xf numFmtId="0" fontId="16" fillId="4" borderId="66" xfId="19422" applyFont="1" applyFill="1" applyBorder="1" applyAlignment="1">
      <alignment vertical="center" wrapText="1"/>
    </xf>
    <xf numFmtId="0" fontId="16" fillId="0" borderId="66" xfId="3" applyFont="1" applyBorder="1" applyAlignment="1">
      <alignment horizontal="center" vertical="center"/>
    </xf>
    <xf numFmtId="3" fontId="16" fillId="0" borderId="66" xfId="3" applyNumberFormat="1" applyFont="1" applyBorder="1" applyAlignment="1">
      <alignment horizontal="right" vertical="center"/>
    </xf>
    <xf numFmtId="0" fontId="16" fillId="0" borderId="66" xfId="3" applyFont="1" applyBorder="1" applyAlignment="1">
      <alignment horizontal="left" vertical="center"/>
    </xf>
    <xf numFmtId="0" fontId="6" fillId="0" borderId="66" xfId="0" applyFont="1" applyBorder="1" applyAlignment="1">
      <alignment vertical="center" wrapText="1"/>
    </xf>
    <xf numFmtId="0" fontId="6" fillId="0" borderId="66" xfId="0" applyFont="1" applyBorder="1" applyAlignment="1">
      <alignment horizontal="center" vertical="center"/>
    </xf>
    <xf numFmtId="0" fontId="21" fillId="0" borderId="67" xfId="3" applyFont="1" applyBorder="1" applyAlignment="1">
      <alignment horizontal="center" vertical="center" wrapText="1"/>
    </xf>
    <xf numFmtId="3" fontId="21" fillId="0" borderId="67" xfId="3" applyNumberFormat="1" applyFont="1" applyBorder="1" applyAlignment="1">
      <alignment horizontal="right" vertical="center" wrapText="1"/>
    </xf>
    <xf numFmtId="3" fontId="16" fillId="2" borderId="67" xfId="3" applyNumberFormat="1" applyFont="1" applyFill="1" applyBorder="1" applyAlignment="1">
      <alignment horizontal="right" vertical="center" wrapText="1"/>
    </xf>
    <xf numFmtId="0" fontId="21" fillId="0" borderId="67" xfId="3" applyFont="1" applyBorder="1" applyAlignment="1">
      <alignment horizontal="left" vertical="center" wrapText="1"/>
    </xf>
    <xf numFmtId="0" fontId="16" fillId="0" borderId="0" xfId="3" applyFont="1" applyAlignment="1">
      <alignment horizontal="left"/>
    </xf>
    <xf numFmtId="3" fontId="21" fillId="0" borderId="66" xfId="3" applyNumberFormat="1" applyFont="1" applyBorder="1" applyAlignment="1">
      <alignment horizontal="right" vertical="center" wrapText="1"/>
    </xf>
    <xf numFmtId="0" fontId="21" fillId="0" borderId="66" xfId="3" applyFont="1" applyBorder="1" applyAlignment="1">
      <alignment horizontal="left" vertical="center" wrapText="1"/>
    </xf>
    <xf numFmtId="3" fontId="12" fillId="2" borderId="67" xfId="3" applyNumberFormat="1" applyFont="1" applyFill="1" applyBorder="1" applyAlignment="1">
      <alignment horizontal="right" vertical="center" wrapText="1"/>
    </xf>
    <xf numFmtId="0" fontId="16" fillId="0" borderId="66" xfId="1" quotePrefix="1" applyFont="1" applyFill="1" applyBorder="1" applyAlignment="1">
      <alignment horizontal="center" vertical="center"/>
    </xf>
    <xf numFmtId="166" fontId="25" fillId="0" borderId="1" xfId="1" applyNumberFormat="1" applyFont="1" applyFill="1" applyBorder="1" applyAlignment="1">
      <alignment vertical="center"/>
    </xf>
    <xf numFmtId="0" fontId="268" fillId="0" borderId="0" xfId="0" applyFont="1" applyAlignment="1">
      <alignment vertical="center"/>
    </xf>
    <xf numFmtId="0" fontId="19" fillId="0" borderId="7" xfId="0" applyFont="1" applyBorder="1" applyAlignment="1">
      <alignment horizontal="center" vertical="center" wrapText="1"/>
    </xf>
    <xf numFmtId="0" fontId="19" fillId="0" borderId="4" xfId="0" applyFont="1" applyBorder="1" applyAlignment="1">
      <alignment horizontal="center" vertical="center" wrapText="1"/>
    </xf>
    <xf numFmtId="3" fontId="19" fillId="0" borderId="4" xfId="0" applyNumberFormat="1" applyFont="1" applyBorder="1" applyAlignment="1">
      <alignment horizontal="right" vertical="center" wrapText="1"/>
    </xf>
    <xf numFmtId="0" fontId="19" fillId="0" borderId="66" xfId="0" applyFont="1" applyBorder="1" applyAlignment="1">
      <alignment horizontal="center" vertical="center" wrapText="1"/>
    </xf>
    <xf numFmtId="0" fontId="19" fillId="0" borderId="66" xfId="0" applyFont="1" applyBorder="1" applyAlignment="1">
      <alignment horizontal="justify" vertical="center" wrapText="1"/>
    </xf>
    <xf numFmtId="3" fontId="19" fillId="0" borderId="66" xfId="0" applyNumberFormat="1" applyFont="1" applyBorder="1" applyAlignment="1">
      <alignment horizontal="right" vertical="center" wrapText="1"/>
    </xf>
    <xf numFmtId="0" fontId="16" fillId="0" borderId="66" xfId="0" applyFont="1" applyBorder="1" applyAlignment="1">
      <alignment horizontal="justify" vertical="center" wrapText="1"/>
    </xf>
    <xf numFmtId="3" fontId="16" fillId="0" borderId="66" xfId="0" applyNumberFormat="1" applyFont="1" applyBorder="1" applyAlignment="1">
      <alignment horizontal="right" vertical="center" wrapText="1"/>
    </xf>
    <xf numFmtId="0" fontId="16" fillId="0" borderId="66" xfId="19423" applyFont="1" applyBorder="1" applyAlignment="1">
      <alignment horizontal="justify" vertical="center" wrapText="1"/>
    </xf>
    <xf numFmtId="3" fontId="16" fillId="0" borderId="66" xfId="0" applyNumberFormat="1" applyFont="1" applyBorder="1" applyAlignment="1">
      <alignment vertical="center" wrapText="1"/>
    </xf>
    <xf numFmtId="3" fontId="5" fillId="0" borderId="66" xfId="0" applyNumberFormat="1" applyFont="1" applyBorder="1" applyAlignment="1">
      <alignment vertical="center"/>
    </xf>
    <xf numFmtId="0" fontId="5" fillId="0" borderId="4" xfId="0" applyFont="1" applyBorder="1" applyAlignment="1">
      <alignment horizontal="center" vertical="center" wrapText="1"/>
    </xf>
    <xf numFmtId="0" fontId="5" fillId="0" borderId="66" xfId="0" applyFont="1" applyBorder="1" applyAlignment="1">
      <alignment horizontal="center" vertical="center" wrapText="1"/>
    </xf>
    <xf numFmtId="3" fontId="5" fillId="0" borderId="66" xfId="0" applyNumberFormat="1" applyFont="1" applyBorder="1" applyAlignment="1">
      <alignment horizontal="center" vertical="center" wrapText="1"/>
    </xf>
    <xf numFmtId="0" fontId="268" fillId="0" borderId="23" xfId="0" applyFont="1" applyBorder="1" applyAlignment="1">
      <alignment vertical="center"/>
    </xf>
    <xf numFmtId="3" fontId="19" fillId="0" borderId="1" xfId="1" applyNumberFormat="1" applyFont="1" applyFill="1" applyBorder="1" applyAlignment="1">
      <alignment vertical="center" wrapText="1"/>
    </xf>
    <xf numFmtId="3" fontId="16" fillId="0" borderId="7" xfId="3" applyNumberFormat="1" applyFont="1" applyBorder="1" applyAlignment="1">
      <alignment horizontal="center" vertical="center" wrapText="1"/>
    </xf>
    <xf numFmtId="3" fontId="16" fillId="0" borderId="7" xfId="3" applyNumberFormat="1" applyFont="1" applyBorder="1" applyAlignment="1">
      <alignment vertical="center" wrapText="1"/>
    </xf>
    <xf numFmtId="166" fontId="0" fillId="0" borderId="0" xfId="0" applyNumberFormat="1" applyFill="1"/>
    <xf numFmtId="366" fontId="5" fillId="0" borderId="66" xfId="0" applyNumberFormat="1" applyFont="1" applyBorder="1" applyAlignment="1">
      <alignment vertical="center"/>
    </xf>
    <xf numFmtId="0" fontId="3" fillId="0" borderId="1" xfId="0" applyFont="1" applyFill="1" applyBorder="1" applyAlignment="1">
      <alignment horizontal="center" vertical="center" wrapText="1"/>
    </xf>
    <xf numFmtId="3" fontId="25" fillId="0" borderId="1" xfId="11" applyNumberFormat="1" applyFont="1" applyFill="1" applyBorder="1" applyAlignment="1">
      <alignment vertical="center" wrapText="1"/>
    </xf>
    <xf numFmtId="3" fontId="19" fillId="0" borderId="66" xfId="0" applyNumberFormat="1" applyFont="1" applyFill="1" applyBorder="1" applyAlignment="1">
      <alignment horizontal="right" vertical="center" wrapText="1"/>
    </xf>
    <xf numFmtId="3" fontId="25" fillId="0" borderId="1" xfId="11" applyNumberFormat="1" applyFont="1" applyFill="1" applyBorder="1" applyAlignment="1">
      <alignment horizontal="center" vertical="center" wrapText="1"/>
    </xf>
    <xf numFmtId="3" fontId="25" fillId="0" borderId="62" xfId="11" applyNumberFormat="1" applyFont="1" applyFill="1" applyBorder="1" applyAlignment="1">
      <alignment horizontal="center" vertical="center" wrapText="1"/>
    </xf>
    <xf numFmtId="3" fontId="7" fillId="0" borderId="1" xfId="0" applyNumberFormat="1" applyFont="1" applyFill="1" applyBorder="1" applyAlignment="1">
      <alignment horizontal="right" vertical="center" wrapText="1"/>
    </xf>
    <xf numFmtId="0" fontId="16" fillId="0" borderId="66" xfId="5024" applyFont="1" applyFill="1" applyBorder="1" applyAlignment="1">
      <alignment horizontal="center" vertical="center" wrapText="1" shrinkToFit="1"/>
    </xf>
    <xf numFmtId="3" fontId="16" fillId="0" borderId="66" xfId="3" applyNumberFormat="1" applyFont="1" applyFill="1" applyBorder="1" applyAlignment="1">
      <alignment horizontal="center" vertical="center" wrapText="1"/>
    </xf>
    <xf numFmtId="0" fontId="16" fillId="0" borderId="66" xfId="3" applyFont="1" applyFill="1" applyBorder="1" applyAlignment="1">
      <alignment horizontal="center" vertical="center" wrapText="1"/>
    </xf>
    <xf numFmtId="0" fontId="16" fillId="0" borderId="66" xfId="4" applyFont="1" applyFill="1" applyBorder="1" applyAlignment="1">
      <alignment horizontal="center" vertical="center" wrapText="1"/>
    </xf>
    <xf numFmtId="3" fontId="16" fillId="0" borderId="66" xfId="4" applyNumberFormat="1" applyFont="1" applyFill="1" applyBorder="1" applyAlignment="1">
      <alignment horizontal="right" vertical="center" wrapText="1"/>
    </xf>
    <xf numFmtId="3" fontId="19" fillId="0" borderId="66" xfId="0" applyNumberFormat="1" applyFont="1" applyFill="1" applyBorder="1" applyAlignment="1">
      <alignment vertical="center"/>
    </xf>
    <xf numFmtId="3" fontId="12" fillId="0" borderId="66" xfId="0" applyNumberFormat="1" applyFont="1" applyFill="1" applyBorder="1" applyAlignment="1">
      <alignment vertical="center"/>
    </xf>
    <xf numFmtId="3" fontId="10" fillId="0" borderId="66" xfId="0" applyNumberFormat="1" applyFont="1" applyFill="1" applyBorder="1" applyAlignment="1">
      <alignment vertical="center"/>
    </xf>
    <xf numFmtId="3" fontId="10" fillId="0" borderId="67" xfId="0" applyNumberFormat="1" applyFont="1" applyFill="1" applyBorder="1" applyAlignment="1">
      <alignment vertical="center"/>
    </xf>
    <xf numFmtId="0" fontId="23" fillId="0" borderId="66" xfId="1" quotePrefix="1" applyFont="1" applyFill="1" applyBorder="1" applyAlignment="1">
      <alignment horizontal="center" vertical="center"/>
    </xf>
    <xf numFmtId="0" fontId="23" fillId="0" borderId="66" xfId="1" applyFont="1" applyFill="1" applyBorder="1" applyAlignment="1">
      <alignment horizontal="center" vertical="center"/>
    </xf>
    <xf numFmtId="0" fontId="23" fillId="0" borderId="66" xfId="1" applyFont="1" applyFill="1" applyBorder="1" applyAlignment="1">
      <alignment vertical="center"/>
    </xf>
    <xf numFmtId="3" fontId="23" fillId="0" borderId="66" xfId="1" applyNumberFormat="1" applyFont="1" applyFill="1" applyBorder="1" applyAlignment="1">
      <alignment vertical="center"/>
    </xf>
    <xf numFmtId="0" fontId="23" fillId="0" borderId="66" xfId="10" applyFont="1" applyFill="1" applyBorder="1" applyAlignment="1">
      <alignment horizontal="center" vertical="center" wrapText="1"/>
    </xf>
    <xf numFmtId="166" fontId="23" fillId="0" borderId="66" xfId="1" applyNumberFormat="1" applyFont="1" applyFill="1" applyBorder="1" applyAlignment="1">
      <alignment vertical="center" wrapText="1"/>
    </xf>
    <xf numFmtId="3" fontId="16" fillId="0" borderId="66" xfId="3" applyNumberFormat="1" applyFont="1" applyFill="1" applyBorder="1" applyAlignment="1">
      <alignment horizontal="right" vertical="center" wrapText="1"/>
    </xf>
    <xf numFmtId="49" fontId="16" fillId="0" borderId="7" xfId="7" applyNumberFormat="1" applyFont="1" applyFill="1" applyBorder="1" applyAlignment="1">
      <alignment horizontal="center" vertical="center" wrapText="1"/>
    </xf>
    <xf numFmtId="0" fontId="31" fillId="0" borderId="0" xfId="1" applyFont="1" applyFill="1" applyAlignment="1">
      <alignment vertical="center"/>
    </xf>
    <xf numFmtId="0" fontId="31" fillId="0" borderId="0" xfId="1" applyFont="1" applyFill="1" applyAlignment="1">
      <alignment horizontal="center" vertical="center"/>
    </xf>
    <xf numFmtId="0" fontId="30" fillId="0" borderId="0" xfId="1" applyFont="1" applyFill="1" applyAlignment="1">
      <alignment horizontal="center" vertical="center"/>
    </xf>
    <xf numFmtId="0" fontId="30" fillId="0" borderId="0" xfId="1" applyFont="1" applyFill="1" applyAlignment="1">
      <alignment vertical="center"/>
    </xf>
    <xf numFmtId="167" fontId="12" fillId="0" borderId="0" xfId="1" applyNumberFormat="1" applyFont="1" applyFill="1" applyAlignment="1">
      <alignment vertical="center"/>
    </xf>
    <xf numFmtId="167" fontId="14" fillId="0" borderId="0" xfId="1" applyNumberFormat="1" applyFont="1" applyFill="1" applyAlignment="1">
      <alignment vertical="center"/>
    </xf>
    <xf numFmtId="167" fontId="16" fillId="0" borderId="0" xfId="1" applyNumberFormat="1" applyFont="1" applyFill="1" applyAlignment="1">
      <alignment vertical="center"/>
    </xf>
    <xf numFmtId="166" fontId="16" fillId="0" borderId="0" xfId="1" applyNumberFormat="1" applyFont="1" applyFill="1" applyAlignment="1">
      <alignment vertical="center"/>
    </xf>
    <xf numFmtId="0" fontId="24" fillId="0" borderId="23" xfId="1" applyFont="1" applyFill="1" applyBorder="1" applyAlignment="1">
      <alignment horizontal="center" vertical="center"/>
    </xf>
    <xf numFmtId="0" fontId="0" fillId="0" borderId="0" xfId="0" applyFill="1" applyAlignment="1">
      <alignment horizontal="center" vertical="center" wrapText="1"/>
    </xf>
    <xf numFmtId="166" fontId="0" fillId="0" borderId="0" xfId="0" applyNumberFormat="1" applyFill="1" applyAlignment="1">
      <alignment horizontal="center" vertical="center"/>
    </xf>
    <xf numFmtId="0" fontId="0" fillId="0" borderId="0" xfId="0" applyFont="1" applyFill="1" applyAlignment="1">
      <alignment horizontal="center" vertical="center"/>
    </xf>
    <xf numFmtId="3" fontId="0" fillId="0" borderId="0" xfId="0" applyNumberFormat="1" applyFont="1" applyFill="1"/>
    <xf numFmtId="0" fontId="261" fillId="0" borderId="0" xfId="0" applyFont="1" applyFill="1"/>
    <xf numFmtId="0" fontId="261" fillId="0" borderId="0" xfId="0" applyFont="1" applyFill="1" applyAlignment="1">
      <alignment horizontal="center" vertical="center"/>
    </xf>
    <xf numFmtId="3" fontId="261" fillId="0" borderId="0" xfId="0" applyNumberFormat="1" applyFont="1" applyFill="1"/>
    <xf numFmtId="166" fontId="0" fillId="0" borderId="0" xfId="0" applyNumberFormat="1" applyFont="1" applyFill="1"/>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62" xfId="0" applyFont="1" applyFill="1" applyBorder="1" applyAlignment="1">
      <alignment horizontal="center" vertical="center" wrapText="1"/>
    </xf>
    <xf numFmtId="0" fontId="262" fillId="0" borderId="1" xfId="0" applyFont="1" applyFill="1" applyBorder="1" applyAlignment="1">
      <alignment vertical="center" wrapText="1"/>
    </xf>
    <xf numFmtId="0" fontId="262" fillId="0" borderId="1" xfId="0" applyFont="1" applyFill="1" applyBorder="1" applyAlignment="1">
      <alignment horizontal="center" vertical="center" wrapText="1"/>
    </xf>
    <xf numFmtId="0" fontId="262" fillId="0" borderId="62" xfId="0" applyFont="1" applyFill="1" applyBorder="1" applyAlignment="1">
      <alignment horizontal="center" vertical="center" wrapText="1"/>
    </xf>
    <xf numFmtId="0" fontId="263" fillId="0" borderId="0" xfId="0" applyFont="1" applyFill="1"/>
    <xf numFmtId="0" fontId="263" fillId="0" borderId="0" xfId="0" applyFont="1" applyFill="1" applyAlignment="1">
      <alignment horizontal="center" vertical="center"/>
    </xf>
    <xf numFmtId="3" fontId="263" fillId="0" borderId="0" xfId="0" applyNumberFormat="1" applyFont="1" applyFill="1"/>
    <xf numFmtId="0" fontId="7" fillId="0" borderId="62" xfId="0" applyFont="1" applyFill="1" applyBorder="1" applyAlignment="1">
      <alignment vertical="center" wrapText="1"/>
    </xf>
    <xf numFmtId="0" fontId="7" fillId="0" borderId="1" xfId="0" applyFont="1" applyFill="1" applyBorder="1" applyAlignment="1">
      <alignment vertical="center" wrapText="1"/>
    </xf>
    <xf numFmtId="4" fontId="19" fillId="0" borderId="1" xfId="1" applyNumberFormat="1" applyFont="1" applyFill="1" applyBorder="1" applyAlignment="1">
      <alignment horizontal="center" vertical="center"/>
    </xf>
    <xf numFmtId="0" fontId="16" fillId="0" borderId="62" xfId="1" applyFont="1" applyFill="1" applyBorder="1" applyAlignment="1">
      <alignment vertical="center" wrapText="1"/>
    </xf>
    <xf numFmtId="0" fontId="16" fillId="0" borderId="62" xfId="2" applyFont="1" applyFill="1" applyBorder="1" applyAlignment="1">
      <alignment vertical="center" wrapText="1"/>
    </xf>
    <xf numFmtId="0" fontId="11" fillId="0" borderId="1" xfId="1" quotePrefix="1" applyFont="1" applyFill="1" applyBorder="1" applyAlignment="1">
      <alignment horizontal="center" vertical="center"/>
    </xf>
    <xf numFmtId="0" fontId="11" fillId="0" borderId="1" xfId="0" quotePrefix="1" applyFont="1" applyFill="1" applyBorder="1" applyAlignment="1">
      <alignment vertical="center" wrapText="1"/>
    </xf>
    <xf numFmtId="0" fontId="11" fillId="0" borderId="1" xfId="2" applyFont="1" applyFill="1" applyBorder="1" applyAlignment="1">
      <alignment horizontal="center" vertical="center" wrapText="1"/>
    </xf>
    <xf numFmtId="0" fontId="15" fillId="0" borderId="0" xfId="0" applyFont="1" applyFill="1"/>
    <xf numFmtId="0" fontId="15" fillId="0" borderId="0" xfId="0" applyFont="1" applyFill="1" applyAlignment="1">
      <alignment horizontal="center" vertical="center"/>
    </xf>
    <xf numFmtId="0" fontId="11" fillId="0" borderId="62" xfId="2" applyFont="1" applyFill="1" applyBorder="1" applyAlignment="1">
      <alignment horizontal="center" vertical="center" wrapText="1"/>
    </xf>
    <xf numFmtId="0" fontId="11" fillId="0" borderId="1" xfId="13" applyFont="1" applyFill="1" applyBorder="1" applyAlignment="1">
      <alignment horizontal="center" vertical="center" wrapText="1"/>
    </xf>
    <xf numFmtId="0" fontId="250" fillId="0" borderId="0" xfId="0" applyFont="1" applyFill="1"/>
    <xf numFmtId="0" fontId="11" fillId="0" borderId="62" xfId="2" applyFont="1" applyFill="1" applyBorder="1" applyAlignment="1">
      <alignment vertical="center" wrapText="1"/>
    </xf>
    <xf numFmtId="166" fontId="0" fillId="0" borderId="1" xfId="0" applyNumberFormat="1" applyFill="1" applyBorder="1"/>
    <xf numFmtId="3" fontId="0" fillId="0" borderId="1" xfId="0" applyNumberFormat="1" applyFill="1" applyBorder="1"/>
    <xf numFmtId="0" fontId="0" fillId="0" borderId="1" xfId="0" applyFill="1" applyBorder="1"/>
    <xf numFmtId="0" fontId="0" fillId="0" borderId="0" xfId="0" applyFill="1" applyAlignment="1">
      <alignment vertical="center"/>
    </xf>
    <xf numFmtId="0" fontId="25" fillId="0" borderId="1" xfId="11" applyFont="1" applyFill="1" applyBorder="1" applyAlignment="1">
      <alignment vertical="center" wrapText="1"/>
    </xf>
    <xf numFmtId="0" fontId="25" fillId="0" borderId="1" xfId="11" applyFont="1" applyFill="1" applyBorder="1" applyAlignment="1">
      <alignment horizontal="center" vertical="center" wrapText="1"/>
    </xf>
    <xf numFmtId="3" fontId="25" fillId="0" borderId="62" xfId="11" applyNumberFormat="1" applyFont="1" applyFill="1" applyBorder="1" applyAlignment="1">
      <alignment vertical="center" wrapText="1"/>
    </xf>
    <xf numFmtId="0" fontId="7" fillId="0" borderId="1" xfId="0" applyFont="1" applyFill="1" applyBorder="1" applyAlignment="1">
      <alignment horizontal="center" vertical="center" wrapText="1"/>
    </xf>
    <xf numFmtId="3" fontId="24" fillId="0" borderId="1" xfId="1" applyNumberFormat="1" applyFont="1" applyFill="1" applyBorder="1" applyAlignment="1">
      <alignment vertical="center" wrapText="1"/>
    </xf>
    <xf numFmtId="0" fontId="25" fillId="0" borderId="66" xfId="11" applyFont="1" applyFill="1" applyBorder="1" applyAlignment="1">
      <alignment vertical="center" wrapText="1"/>
    </xf>
    <xf numFmtId="0" fontId="6" fillId="0" borderId="66" xfId="0" applyFont="1" applyFill="1" applyBorder="1" applyAlignment="1">
      <alignment horizontal="center" vertical="center" wrapText="1"/>
    </xf>
    <xf numFmtId="0" fontId="264" fillId="0" borderId="0" xfId="0" applyFont="1" applyFill="1" applyAlignment="1">
      <alignment horizontal="center" vertical="center"/>
    </xf>
    <xf numFmtId="3" fontId="264" fillId="0" borderId="0" xfId="0" applyNumberFormat="1" applyFont="1" applyFill="1"/>
    <xf numFmtId="0" fontId="7" fillId="0" borderId="62" xfId="0" applyFont="1" applyFill="1" applyBorder="1" applyAlignment="1">
      <alignment horizontal="center" vertical="center" wrapText="1"/>
    </xf>
    <xf numFmtId="0" fontId="16" fillId="0" borderId="66" xfId="4" applyFont="1" applyFill="1" applyBorder="1" applyAlignment="1">
      <alignment horizontal="left" vertical="center" wrapText="1"/>
    </xf>
    <xf numFmtId="0" fontId="21" fillId="0" borderId="1" xfId="1" applyFont="1" applyFill="1" applyBorder="1" applyAlignment="1">
      <alignment horizontal="center" vertical="center" wrapText="1"/>
    </xf>
    <xf numFmtId="0" fontId="21" fillId="0" borderId="1" xfId="1" applyFont="1" applyFill="1" applyBorder="1" applyAlignment="1">
      <alignment horizontal="center" vertical="center"/>
    </xf>
    <xf numFmtId="0" fontId="21" fillId="0" borderId="62" xfId="1" applyFont="1" applyFill="1" applyBorder="1" applyAlignment="1">
      <alignment horizontal="center" vertical="center"/>
    </xf>
    <xf numFmtId="0" fontId="21" fillId="0" borderId="1" xfId="1" applyFont="1" applyFill="1" applyBorder="1" applyAlignment="1">
      <alignment vertical="center"/>
    </xf>
    <xf numFmtId="3" fontId="21" fillId="0" borderId="1" xfId="1" applyNumberFormat="1" applyFont="1" applyFill="1" applyBorder="1" applyAlignment="1">
      <alignment vertical="center"/>
    </xf>
    <xf numFmtId="166" fontId="21" fillId="0" borderId="1" xfId="1" applyNumberFormat="1" applyFont="1" applyFill="1" applyBorder="1" applyAlignment="1">
      <alignment vertical="center"/>
    </xf>
    <xf numFmtId="3" fontId="21" fillId="0" borderId="1" xfId="1" applyNumberFormat="1" applyFont="1" applyFill="1" applyBorder="1" applyAlignment="1">
      <alignment horizontal="center" vertical="center"/>
    </xf>
    <xf numFmtId="0" fontId="25" fillId="0" borderId="1" xfId="1" applyFont="1" applyFill="1" applyBorder="1" applyAlignment="1">
      <alignment vertical="center"/>
    </xf>
    <xf numFmtId="0" fontId="25" fillId="0" borderId="0" xfId="1" applyFont="1" applyFill="1" applyAlignment="1">
      <alignment vertical="center"/>
    </xf>
    <xf numFmtId="0" fontId="25" fillId="0" borderId="0" xfId="1" applyFont="1" applyFill="1" applyAlignment="1">
      <alignment horizontal="center" vertical="center"/>
    </xf>
    <xf numFmtId="3" fontId="25" fillId="0" borderId="1" xfId="1" applyNumberFormat="1" applyFont="1" applyFill="1" applyBorder="1" applyAlignment="1">
      <alignment vertical="center"/>
    </xf>
    <xf numFmtId="3" fontId="16" fillId="0" borderId="66" xfId="3" applyNumberFormat="1" applyFont="1" applyFill="1" applyBorder="1" applyAlignment="1">
      <alignment vertical="center" wrapText="1"/>
    </xf>
    <xf numFmtId="0" fontId="2" fillId="0" borderId="66" xfId="0" applyFont="1" applyFill="1" applyBorder="1" applyAlignment="1">
      <alignment horizontal="center" vertical="center" wrapText="1"/>
    </xf>
    <xf numFmtId="0" fontId="250" fillId="0" borderId="1" xfId="1" applyFont="1" applyFill="1" applyBorder="1" applyAlignment="1">
      <alignment vertical="center"/>
    </xf>
    <xf numFmtId="0" fontId="250" fillId="0" borderId="0" xfId="1" applyFont="1" applyFill="1" applyAlignment="1">
      <alignment horizontal="center" vertical="center"/>
    </xf>
    <xf numFmtId="0" fontId="250" fillId="0" borderId="0" xfId="0" applyFont="1" applyFill="1" applyAlignment="1">
      <alignment horizontal="center" vertical="center"/>
    </xf>
    <xf numFmtId="0" fontId="13" fillId="0" borderId="1" xfId="1" applyFont="1" applyFill="1" applyBorder="1" applyAlignment="1">
      <alignment horizontal="center" vertical="center"/>
    </xf>
    <xf numFmtId="0" fontId="19" fillId="0" borderId="1" xfId="5" applyFont="1" applyFill="1" applyBorder="1" applyAlignment="1">
      <alignment vertical="center" wrapText="1"/>
    </xf>
    <xf numFmtId="0" fontId="19" fillId="0" borderId="1" xfId="2" applyFont="1" applyFill="1" applyBorder="1" applyAlignment="1">
      <alignment vertical="center" wrapText="1"/>
    </xf>
    <xf numFmtId="0" fontId="19" fillId="0" borderId="62" xfId="2" applyFont="1" applyFill="1" applyBorder="1" applyAlignment="1">
      <alignment vertical="center" wrapText="1"/>
    </xf>
    <xf numFmtId="0" fontId="19" fillId="0" borderId="1" xfId="2" applyFont="1" applyFill="1" applyBorder="1" applyAlignment="1">
      <alignment horizontal="center" vertical="center" wrapText="1"/>
    </xf>
    <xf numFmtId="3" fontId="19" fillId="0" borderId="1" xfId="2" applyNumberFormat="1" applyFont="1" applyFill="1" applyBorder="1" applyAlignment="1">
      <alignment vertical="center" wrapText="1"/>
    </xf>
    <xf numFmtId="166" fontId="19" fillId="0" borderId="1" xfId="2" applyNumberFormat="1" applyFont="1" applyFill="1" applyBorder="1" applyAlignment="1">
      <alignment vertical="center" wrapText="1"/>
    </xf>
    <xf numFmtId="0" fontId="13" fillId="0" borderId="1" xfId="1" applyFont="1" applyFill="1" applyBorder="1" applyAlignment="1">
      <alignment vertical="center"/>
    </xf>
    <xf numFmtId="0" fontId="16" fillId="0" borderId="1" xfId="3" quotePrefix="1" applyFont="1" applyFill="1" applyBorder="1" applyAlignment="1">
      <alignment horizontal="center" vertical="center" wrapText="1"/>
    </xf>
    <xf numFmtId="0" fontId="16" fillId="0" borderId="1" xfId="4" applyFont="1" applyFill="1" applyBorder="1" applyAlignment="1">
      <alignment horizontal="left" vertical="center" wrapText="1"/>
    </xf>
    <xf numFmtId="0" fontId="16" fillId="0" borderId="1" xfId="3" applyFont="1" applyFill="1" applyBorder="1" applyAlignment="1">
      <alignment horizontal="center" vertical="center" wrapText="1"/>
    </xf>
    <xf numFmtId="0" fontId="16" fillId="0" borderId="62" xfId="3" applyFont="1" applyFill="1" applyBorder="1" applyAlignment="1">
      <alignment horizontal="center" vertical="center" wrapText="1"/>
    </xf>
    <xf numFmtId="0" fontId="16" fillId="0" borderId="1" xfId="3" applyFont="1" applyFill="1" applyBorder="1" applyAlignment="1">
      <alignment horizontal="center" vertical="center"/>
    </xf>
    <xf numFmtId="0" fontId="16" fillId="0" borderId="1" xfId="4" applyFont="1" applyFill="1" applyBorder="1" applyAlignment="1">
      <alignment horizontal="center" vertical="center" wrapText="1"/>
    </xf>
    <xf numFmtId="3" fontId="16" fillId="0" borderId="1" xfId="3" applyNumberFormat="1" applyFont="1" applyFill="1" applyBorder="1" applyAlignment="1">
      <alignment horizontal="right" vertical="center" wrapText="1"/>
    </xf>
    <xf numFmtId="3" fontId="16" fillId="0" borderId="1" xfId="3" applyNumberFormat="1" applyFont="1" applyFill="1" applyBorder="1" applyAlignment="1">
      <alignment horizontal="right" vertical="center"/>
    </xf>
    <xf numFmtId="166" fontId="16" fillId="0" borderId="1" xfId="3" applyNumberFormat="1" applyFont="1" applyFill="1" applyBorder="1" applyAlignment="1">
      <alignment horizontal="right" vertical="center" wrapText="1"/>
    </xf>
    <xf numFmtId="166" fontId="16" fillId="0" borderId="1" xfId="3" applyNumberFormat="1" applyFont="1" applyFill="1" applyBorder="1" applyAlignment="1">
      <alignment horizontal="right" vertical="center"/>
    </xf>
    <xf numFmtId="0" fontId="16" fillId="0" borderId="2" xfId="3" quotePrefix="1" applyFont="1" applyFill="1" applyBorder="1" applyAlignment="1">
      <alignment horizontal="center" vertical="center" wrapText="1"/>
    </xf>
    <xf numFmtId="0" fontId="16" fillId="0" borderId="2" xfId="4" applyFont="1" applyFill="1" applyBorder="1" applyAlignment="1">
      <alignment horizontal="left" vertical="center" wrapText="1"/>
    </xf>
    <xf numFmtId="0" fontId="16" fillId="0" borderId="2" xfId="3" applyFont="1" applyFill="1" applyBorder="1" applyAlignment="1">
      <alignment horizontal="center" vertical="center" wrapText="1"/>
    </xf>
    <xf numFmtId="0" fontId="16" fillId="0" borderId="64" xfId="3" applyFont="1" applyFill="1" applyBorder="1" applyAlignment="1">
      <alignment horizontal="center" vertical="center" wrapText="1"/>
    </xf>
    <xf numFmtId="0" fontId="16" fillId="0" borderId="2" xfId="3" applyFont="1" applyFill="1" applyBorder="1" applyAlignment="1">
      <alignment horizontal="center" vertical="center"/>
    </xf>
    <xf numFmtId="0" fontId="16" fillId="0" borderId="2" xfId="4" applyFont="1" applyFill="1" applyBorder="1" applyAlignment="1">
      <alignment horizontal="center" vertical="center" wrapText="1"/>
    </xf>
    <xf numFmtId="3" fontId="16" fillId="0" borderId="2" xfId="3" applyNumberFormat="1" applyFont="1" applyFill="1" applyBorder="1" applyAlignment="1">
      <alignment horizontal="right" vertical="center" wrapText="1"/>
    </xf>
    <xf numFmtId="3" fontId="16" fillId="0" borderId="2" xfId="3" applyNumberFormat="1" applyFont="1" applyFill="1" applyBorder="1" applyAlignment="1">
      <alignment horizontal="right" vertical="center"/>
    </xf>
    <xf numFmtId="166" fontId="16" fillId="0" borderId="2" xfId="3" applyNumberFormat="1" applyFont="1" applyFill="1" applyBorder="1" applyAlignment="1">
      <alignment horizontal="right" vertical="center"/>
    </xf>
    <xf numFmtId="0" fontId="0" fillId="0" borderId="0" xfId="0" applyFill="1" applyAlignment="1">
      <alignment horizontal="center"/>
    </xf>
    <xf numFmtId="3" fontId="274" fillId="0" borderId="0" xfId="1" applyNumberFormat="1" applyFont="1" applyFill="1" applyAlignment="1">
      <alignment vertical="center"/>
    </xf>
    <xf numFmtId="167" fontId="12" fillId="0" borderId="23" xfId="1" applyNumberFormat="1" applyFont="1" applyFill="1" applyBorder="1" applyAlignment="1">
      <alignment vertical="center"/>
    </xf>
    <xf numFmtId="0" fontId="16" fillId="2" borderId="66" xfId="0" applyFont="1" applyFill="1" applyBorder="1" applyAlignment="1">
      <alignment horizontal="center" vertical="center" wrapText="1"/>
    </xf>
    <xf numFmtId="0" fontId="0" fillId="0" borderId="0" xfId="0" applyFill="1" applyAlignment="1">
      <alignment horizontal="center" vertical="center"/>
    </xf>
    <xf numFmtId="3" fontId="16" fillId="0" borderId="66" xfId="1" applyNumberFormat="1" applyFont="1" applyFill="1" applyBorder="1" applyAlignment="1">
      <alignment horizontal="center" vertical="center"/>
    </xf>
    <xf numFmtId="0" fontId="0" fillId="0" borderId="0" xfId="0" applyFill="1" applyAlignment="1">
      <alignment horizontal="center" vertical="center"/>
    </xf>
    <xf numFmtId="0" fontId="0" fillId="0" borderId="0" xfId="0" applyFill="1" applyAlignment="1">
      <alignment horizontal="center" vertical="center"/>
    </xf>
    <xf numFmtId="0" fontId="24" fillId="0" borderId="66" xfId="2" applyFont="1" applyFill="1" applyBorder="1" applyAlignment="1">
      <alignment vertical="center" wrapText="1"/>
    </xf>
    <xf numFmtId="0" fontId="24" fillId="0" borderId="66" xfId="1" quotePrefix="1" applyFont="1" applyFill="1" applyBorder="1" applyAlignment="1">
      <alignment horizontal="center" vertical="center"/>
    </xf>
    <xf numFmtId="0" fontId="24" fillId="0" borderId="66" xfId="1" applyFont="1" applyFill="1" applyBorder="1" applyAlignment="1">
      <alignment horizontal="center" vertical="center" wrapText="1"/>
    </xf>
    <xf numFmtId="0" fontId="24" fillId="0" borderId="66" xfId="1" applyFont="1" applyFill="1" applyBorder="1" applyAlignment="1">
      <alignment vertical="center" wrapText="1"/>
    </xf>
    <xf numFmtId="3" fontId="24" fillId="0" borderId="66" xfId="1" applyNumberFormat="1" applyFont="1" applyFill="1" applyBorder="1" applyAlignment="1">
      <alignment vertical="center" wrapText="1"/>
    </xf>
    <xf numFmtId="3" fontId="24" fillId="0" borderId="66" xfId="1" applyNumberFormat="1" applyFont="1" applyFill="1" applyBorder="1" applyAlignment="1">
      <alignment vertical="center"/>
    </xf>
    <xf numFmtId="166" fontId="24" fillId="0" borderId="66" xfId="1" applyNumberFormat="1" applyFont="1" applyFill="1" applyBorder="1" applyAlignment="1">
      <alignment vertical="center"/>
    </xf>
    <xf numFmtId="166" fontId="275" fillId="0" borderId="66" xfId="1" applyNumberFormat="1" applyFont="1" applyFill="1" applyBorder="1" applyAlignment="1">
      <alignment vertical="center"/>
    </xf>
    <xf numFmtId="166" fontId="24" fillId="0" borderId="66" xfId="2" applyNumberFormat="1" applyFont="1" applyFill="1" applyBorder="1" applyAlignment="1">
      <alignment vertical="center"/>
    </xf>
    <xf numFmtId="0" fontId="276" fillId="0" borderId="0" xfId="0" applyFont="1" applyFill="1"/>
    <xf numFmtId="0" fontId="276" fillId="0" borderId="0" xfId="0" applyFont="1" applyFill="1" applyAlignment="1">
      <alignment horizontal="center" vertical="center"/>
    </xf>
    <xf numFmtId="3" fontId="276" fillId="0" borderId="0" xfId="0" applyNumberFormat="1" applyFont="1" applyFill="1"/>
    <xf numFmtId="3" fontId="277" fillId="0" borderId="0" xfId="0" applyNumberFormat="1" applyFont="1"/>
    <xf numFmtId="166" fontId="276" fillId="0" borderId="0" xfId="0" applyNumberFormat="1" applyFont="1" applyFill="1"/>
    <xf numFmtId="4" fontId="16" fillId="0" borderId="66" xfId="0" applyNumberFormat="1" applyFont="1" applyFill="1" applyBorder="1" applyAlignment="1">
      <alignment vertical="center"/>
    </xf>
    <xf numFmtId="166" fontId="263" fillId="0" borderId="0" xfId="0" applyNumberFormat="1" applyFont="1" applyFill="1"/>
    <xf numFmtId="4" fontId="5" fillId="0" borderId="66" xfId="0" applyNumberFormat="1" applyFont="1" applyBorder="1" applyAlignment="1">
      <alignment vertical="center"/>
    </xf>
    <xf numFmtId="0" fontId="24" fillId="0" borderId="66" xfId="0" quotePrefix="1" applyFont="1" applyBorder="1" applyAlignment="1">
      <alignment horizontal="center" vertical="center" wrapText="1"/>
    </xf>
    <xf numFmtId="0" fontId="24" fillId="0" borderId="66" xfId="0" applyFont="1" applyBorder="1" applyAlignment="1">
      <alignment horizontal="justify" vertical="center" wrapText="1"/>
    </xf>
    <xf numFmtId="3" fontId="24" fillId="0" borderId="66" xfId="0" applyNumberFormat="1" applyFont="1" applyBorder="1" applyAlignment="1">
      <alignment vertical="center" wrapText="1"/>
    </xf>
    <xf numFmtId="3" fontId="24" fillId="0" borderId="66" xfId="0" applyNumberFormat="1" applyFont="1" applyBorder="1" applyAlignment="1">
      <alignment horizontal="right" vertical="center" wrapText="1"/>
    </xf>
    <xf numFmtId="0" fontId="260" fillId="0" borderId="66" xfId="0" applyFont="1" applyBorder="1" applyAlignment="1">
      <alignment horizontal="center" vertical="center" wrapText="1"/>
    </xf>
    <xf numFmtId="0" fontId="276" fillId="0" borderId="0" xfId="0" applyFont="1"/>
    <xf numFmtId="0" fontId="24" fillId="0" borderId="67" xfId="0" quotePrefix="1" applyFont="1" applyBorder="1" applyAlignment="1">
      <alignment horizontal="center" vertical="center" wrapText="1"/>
    </xf>
    <xf numFmtId="0" fontId="24" fillId="0" borderId="67" xfId="0" applyFont="1" applyBorder="1" applyAlignment="1">
      <alignment horizontal="justify" vertical="center" wrapText="1"/>
    </xf>
    <xf numFmtId="3" fontId="24" fillId="0" borderId="67" xfId="0" applyNumberFormat="1" applyFont="1" applyBorder="1" applyAlignment="1">
      <alignment vertical="center" wrapText="1"/>
    </xf>
    <xf numFmtId="3" fontId="24" fillId="0" borderId="67" xfId="0" applyNumberFormat="1" applyFont="1" applyBorder="1" applyAlignment="1">
      <alignment horizontal="right" vertical="center" wrapText="1"/>
    </xf>
    <xf numFmtId="0" fontId="260" fillId="0" borderId="67" xfId="0" applyFont="1" applyBorder="1" applyAlignment="1">
      <alignment horizontal="center" vertical="center" wrapText="1"/>
    </xf>
    <xf numFmtId="0" fontId="0" fillId="0" borderId="0" xfId="0" applyFill="1" applyAlignment="1">
      <alignment horizontal="center" vertical="center"/>
    </xf>
    <xf numFmtId="166" fontId="16" fillId="0" borderId="66" xfId="6" applyNumberFormat="1" applyFont="1" applyFill="1" applyBorder="1" applyAlignment="1">
      <alignment horizontal="right" vertical="center" wrapText="1"/>
    </xf>
    <xf numFmtId="0" fontId="16" fillId="0" borderId="66" xfId="2" applyFont="1" applyFill="1" applyBorder="1" applyAlignment="1">
      <alignment horizontal="center" vertical="center" wrapText="1"/>
    </xf>
    <xf numFmtId="0" fontId="16" fillId="0" borderId="66" xfId="13" applyFont="1" applyFill="1" applyBorder="1" applyAlignment="1">
      <alignment horizontal="center" vertical="center" wrapText="1"/>
    </xf>
    <xf numFmtId="0" fontId="16" fillId="0" borderId="66" xfId="10" applyFont="1" applyFill="1" applyBorder="1" applyAlignment="1">
      <alignment horizontal="left" vertical="center" wrapText="1"/>
    </xf>
    <xf numFmtId="3" fontId="1" fillId="0" borderId="3" xfId="0" applyNumberFormat="1" applyFont="1" applyFill="1" applyBorder="1" applyAlignment="1">
      <alignment horizontal="right" vertical="center" wrapText="1"/>
    </xf>
    <xf numFmtId="49" fontId="16" fillId="0" borderId="8" xfId="7" applyNumberFormat="1" applyFont="1" applyFill="1" applyBorder="1" applyAlignment="1">
      <alignment horizontal="center" vertical="center" wrapText="1"/>
    </xf>
    <xf numFmtId="0" fontId="0" fillId="0" borderId="0" xfId="0" applyFill="1" applyAlignment="1">
      <alignment horizontal="center" vertical="center"/>
    </xf>
    <xf numFmtId="0" fontId="25" fillId="0" borderId="8" xfId="1" applyFont="1" applyFill="1" applyBorder="1" applyAlignment="1">
      <alignment horizontal="center" vertical="center" wrapText="1"/>
    </xf>
    <xf numFmtId="3" fontId="25" fillId="0" borderId="8" xfId="1" applyNumberFormat="1" applyFont="1" applyFill="1" applyBorder="1" applyAlignment="1">
      <alignment horizontal="center" vertical="center" wrapText="1"/>
    </xf>
    <xf numFmtId="3" fontId="16" fillId="0" borderId="8" xfId="6" applyNumberFormat="1" applyFont="1" applyFill="1" applyBorder="1" applyAlignment="1">
      <alignment horizontal="center" vertical="center" wrapText="1"/>
    </xf>
    <xf numFmtId="0" fontId="25" fillId="0" borderId="8" xfId="2" applyFont="1" applyFill="1" applyBorder="1" applyAlignment="1">
      <alignment horizontal="center" vertical="center" wrapText="1"/>
    </xf>
    <xf numFmtId="166" fontId="1" fillId="0" borderId="3" xfId="0" applyNumberFormat="1" applyFont="1" applyFill="1" applyBorder="1" applyAlignment="1">
      <alignment horizontal="right" vertical="center" wrapText="1"/>
    </xf>
    <xf numFmtId="3" fontId="24" fillId="0" borderId="8" xfId="6" applyNumberFormat="1" applyFont="1" applyFill="1" applyBorder="1" applyAlignment="1">
      <alignment horizontal="center" vertical="center" wrapText="1"/>
    </xf>
    <xf numFmtId="0" fontId="271" fillId="0" borderId="0" xfId="0" applyFont="1" applyAlignment="1">
      <alignment horizontal="center" vertical="center"/>
    </xf>
    <xf numFmtId="0" fontId="273" fillId="0" borderId="23" xfId="0" applyFont="1" applyBorder="1" applyAlignment="1">
      <alignment horizontal="center" vertical="center"/>
    </xf>
    <xf numFmtId="0" fontId="272" fillId="0" borderId="0" xfId="0" applyFont="1" applyAlignment="1">
      <alignment horizontal="center" vertical="center" wrapText="1"/>
    </xf>
    <xf numFmtId="0" fontId="19" fillId="0" borderId="7" xfId="0" applyFont="1" applyBorder="1" applyAlignment="1">
      <alignment horizontal="center" vertical="center" wrapText="1"/>
    </xf>
    <xf numFmtId="0" fontId="5" fillId="0" borderId="7"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5" xfId="0" applyFont="1" applyBorder="1" applyAlignment="1">
      <alignment horizontal="center" vertical="center" wrapText="1"/>
    </xf>
    <xf numFmtId="0" fontId="269" fillId="0" borderId="0" xfId="0" applyFont="1" applyAlignment="1">
      <alignment horizontal="center" vertical="center" wrapText="1"/>
    </xf>
    <xf numFmtId="3" fontId="16" fillId="0" borderId="7" xfId="6" applyNumberFormat="1" applyFont="1" applyFill="1" applyBorder="1" applyAlignment="1">
      <alignment horizontal="center" vertical="center" wrapText="1"/>
    </xf>
    <xf numFmtId="3" fontId="24" fillId="0" borderId="7" xfId="6" applyNumberFormat="1" applyFont="1" applyFill="1" applyBorder="1" applyAlignment="1">
      <alignment horizontal="center" vertical="center" wrapText="1"/>
    </xf>
    <xf numFmtId="3" fontId="16" fillId="0" borderId="10" xfId="6" applyNumberFormat="1" applyFont="1" applyFill="1" applyBorder="1" applyAlignment="1">
      <alignment horizontal="center" vertical="center" wrapText="1"/>
    </xf>
    <xf numFmtId="3" fontId="16" fillId="0" borderId="5" xfId="6" applyNumberFormat="1" applyFont="1" applyFill="1" applyBorder="1" applyAlignment="1">
      <alignment horizontal="center" vertical="center" wrapText="1"/>
    </xf>
    <xf numFmtId="3" fontId="24" fillId="0" borderId="10" xfId="6" applyNumberFormat="1" applyFont="1" applyFill="1" applyBorder="1" applyAlignment="1">
      <alignment horizontal="center" vertical="center" wrapText="1"/>
    </xf>
    <xf numFmtId="3" fontId="24" fillId="0" borderId="5" xfId="6" applyNumberFormat="1" applyFont="1" applyFill="1" applyBorder="1" applyAlignment="1">
      <alignment horizontal="center" vertical="center" wrapText="1"/>
    </xf>
    <xf numFmtId="49" fontId="16" fillId="0" borderId="6" xfId="7" applyNumberFormat="1" applyFont="1" applyFill="1" applyBorder="1" applyAlignment="1">
      <alignment horizontal="center" vertical="center" wrapText="1"/>
    </xf>
    <xf numFmtId="49" fontId="16" fillId="0" borderId="9" xfId="7" applyNumberFormat="1" applyFont="1" applyFill="1" applyBorder="1" applyAlignment="1">
      <alignment horizontal="center" vertical="center" wrapText="1"/>
    </xf>
    <xf numFmtId="49" fontId="16" fillId="0" borderId="10" xfId="7" applyNumberFormat="1" applyFont="1" applyFill="1" applyBorder="1" applyAlignment="1">
      <alignment horizontal="center" vertical="center" wrapText="1"/>
    </xf>
    <xf numFmtId="49" fontId="16" fillId="0" borderId="8" xfId="7" applyNumberFormat="1" applyFont="1" applyFill="1" applyBorder="1" applyAlignment="1">
      <alignment horizontal="center" vertical="center" wrapText="1"/>
    </xf>
    <xf numFmtId="49" fontId="16" fillId="0" borderId="5" xfId="7" applyNumberFormat="1" applyFont="1" applyFill="1" applyBorder="1" applyAlignment="1">
      <alignment horizontal="center" vertical="center" wrapText="1"/>
    </xf>
    <xf numFmtId="49" fontId="16" fillId="0" borderId="7" xfId="7" applyNumberFormat="1" applyFont="1" applyFill="1" applyBorder="1" applyAlignment="1">
      <alignment horizontal="center" vertical="center" wrapText="1"/>
    </xf>
    <xf numFmtId="0" fontId="0" fillId="0" borderId="0" xfId="0" applyFill="1" applyAlignment="1">
      <alignment horizontal="center" vertical="center"/>
    </xf>
    <xf numFmtId="49" fontId="16" fillId="0" borderId="11" xfId="7" applyNumberFormat="1" applyFont="1" applyFill="1" applyBorder="1" applyAlignment="1">
      <alignment horizontal="center" vertical="center" wrapText="1"/>
    </xf>
    <xf numFmtId="3" fontId="16" fillId="0" borderId="14" xfId="6" applyNumberFormat="1" applyFont="1" applyFill="1" applyBorder="1" applyAlignment="1">
      <alignment horizontal="center" vertical="center" wrapText="1"/>
    </xf>
    <xf numFmtId="3" fontId="16" fillId="0" borderId="13" xfId="6" applyNumberFormat="1" applyFont="1" applyFill="1" applyBorder="1" applyAlignment="1">
      <alignment horizontal="center" vertical="center" wrapText="1"/>
    </xf>
    <xf numFmtId="3" fontId="16" fillId="0" borderId="12" xfId="6" applyNumberFormat="1" applyFont="1" applyFill="1" applyBorder="1" applyAlignment="1">
      <alignment horizontal="center" vertical="center" wrapText="1"/>
    </xf>
    <xf numFmtId="3" fontId="16" fillId="0" borderId="6" xfId="6" applyNumberFormat="1" applyFont="1" applyFill="1" applyBorder="1" applyAlignment="1">
      <alignment horizontal="center" vertical="center" wrapText="1"/>
    </xf>
    <xf numFmtId="3" fontId="16" fillId="0" borderId="11" xfId="6" applyNumberFormat="1" applyFont="1" applyFill="1" applyBorder="1" applyAlignment="1">
      <alignment horizontal="center" vertical="center" wrapText="1"/>
    </xf>
    <xf numFmtId="3" fontId="16" fillId="0" borderId="9" xfId="6" applyNumberFormat="1" applyFont="1" applyFill="1" applyBorder="1" applyAlignment="1">
      <alignment horizontal="center" vertical="center" wrapText="1"/>
    </xf>
    <xf numFmtId="0" fontId="25" fillId="0" borderId="10" xfId="1" applyFont="1" applyFill="1" applyBorder="1" applyAlignment="1">
      <alignment horizontal="center" vertical="center" wrapText="1"/>
    </xf>
    <xf numFmtId="0" fontId="25" fillId="0" borderId="8" xfId="1" applyFont="1" applyFill="1" applyBorder="1" applyAlignment="1">
      <alignment horizontal="center" vertical="center" wrapText="1"/>
    </xf>
    <xf numFmtId="0" fontId="25" fillId="0" borderId="5" xfId="1" applyFont="1" applyFill="1" applyBorder="1" applyAlignment="1">
      <alignment horizontal="center" vertical="center" wrapText="1"/>
    </xf>
    <xf numFmtId="3" fontId="25" fillId="0" borderId="10" xfId="1" applyNumberFormat="1" applyFont="1" applyFill="1" applyBorder="1" applyAlignment="1">
      <alignment horizontal="center" vertical="center" wrapText="1"/>
    </xf>
    <xf numFmtId="3" fontId="25" fillId="0" borderId="8" xfId="1" applyNumberFormat="1" applyFont="1" applyFill="1" applyBorder="1" applyAlignment="1">
      <alignment horizontal="center" vertical="center" wrapText="1"/>
    </xf>
    <xf numFmtId="3" fontId="25" fillId="0" borderId="5" xfId="1" applyNumberFormat="1" applyFont="1" applyFill="1" applyBorder="1" applyAlignment="1">
      <alignment horizontal="center" vertical="center" wrapText="1"/>
    </xf>
    <xf numFmtId="3" fontId="16" fillId="0" borderId="8" xfId="6" applyNumberFormat="1" applyFont="1" applyFill="1" applyBorder="1" applyAlignment="1">
      <alignment horizontal="center" vertical="center" wrapText="1"/>
    </xf>
    <xf numFmtId="0" fontId="25" fillId="0" borderId="10" xfId="2" applyFont="1" applyFill="1" applyBorder="1" applyAlignment="1">
      <alignment horizontal="center" vertical="center" wrapText="1"/>
    </xf>
    <xf numFmtId="0" fontId="25" fillId="0" borderId="8" xfId="2" applyFont="1" applyFill="1" applyBorder="1" applyAlignment="1">
      <alignment horizontal="center" vertical="center" wrapText="1"/>
    </xf>
    <xf numFmtId="0" fontId="25" fillId="0" borderId="5" xfId="2" applyFont="1" applyFill="1" applyBorder="1" applyAlignment="1">
      <alignment horizontal="center" vertical="center" wrapText="1"/>
    </xf>
    <xf numFmtId="0" fontId="33" fillId="0" borderId="0" xfId="1" applyFont="1" applyFill="1" applyAlignment="1">
      <alignment horizontal="center" vertical="center"/>
    </xf>
    <xf numFmtId="0" fontId="32" fillId="0" borderId="0" xfId="1" applyFont="1" applyFill="1" applyAlignment="1">
      <alignment horizontal="center" vertical="center"/>
    </xf>
    <xf numFmtId="0" fontId="25" fillId="0" borderId="14" xfId="1" applyFont="1" applyFill="1" applyBorder="1" applyAlignment="1">
      <alignment horizontal="center" vertical="center" wrapText="1"/>
    </xf>
    <xf numFmtId="0" fontId="25" fillId="0" borderId="13" xfId="1" applyFont="1" applyFill="1" applyBorder="1" applyAlignment="1">
      <alignment horizontal="center" vertical="center" wrapText="1"/>
    </xf>
    <xf numFmtId="0" fontId="25" fillId="0" borderId="12" xfId="1" applyFont="1" applyFill="1" applyBorder="1" applyAlignment="1">
      <alignment horizontal="center" vertical="center" wrapText="1"/>
    </xf>
    <xf numFmtId="0" fontId="4" fillId="0" borderId="0" xfId="0" quotePrefix="1" applyFont="1" applyFill="1" applyBorder="1" applyAlignment="1">
      <alignment vertical="center"/>
    </xf>
    <xf numFmtId="0" fontId="6" fillId="0" borderId="0" xfId="0" quotePrefix="1" applyFont="1" applyFill="1" applyBorder="1" applyAlignment="1">
      <alignment vertical="center"/>
    </xf>
    <xf numFmtId="0" fontId="6" fillId="0" borderId="14"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68" xfId="0" applyFont="1" applyFill="1" applyBorder="1" applyAlignment="1">
      <alignment horizontal="center" vertical="center" wrapText="1"/>
    </xf>
    <xf numFmtId="0" fontId="10" fillId="0" borderId="13" xfId="0" applyFont="1" applyFill="1" applyBorder="1" applyAlignment="1">
      <alignment vertical="center"/>
    </xf>
    <xf numFmtId="0" fontId="5" fillId="0" borderId="0" xfId="0" applyFont="1" applyAlignment="1">
      <alignment vertical="center"/>
    </xf>
    <xf numFmtId="0" fontId="10" fillId="0" borderId="0" xfId="0" applyFont="1" applyAlignment="1">
      <alignment vertical="center"/>
    </xf>
    <xf numFmtId="0" fontId="10" fillId="0" borderId="6"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7" xfId="0" applyFont="1" applyBorder="1" applyAlignment="1">
      <alignment horizontal="center" vertical="center"/>
    </xf>
    <xf numFmtId="0" fontId="10" fillId="0" borderId="7" xfId="0" applyFont="1" applyBorder="1" applyAlignment="1">
      <alignment horizontal="center" vertical="center" wrapText="1"/>
    </xf>
    <xf numFmtId="0" fontId="10" fillId="0" borderId="7"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251" fillId="0" borderId="0" xfId="0" applyFont="1" applyAlignment="1">
      <alignment horizontal="center"/>
    </xf>
    <xf numFmtId="0" fontId="259" fillId="0" borderId="0" xfId="0" applyFont="1" applyAlignment="1">
      <alignment horizontal="center"/>
    </xf>
    <xf numFmtId="0" fontId="260" fillId="0" borderId="23" xfId="0" applyFont="1" applyBorder="1" applyAlignment="1">
      <alignment horizontal="center" vertical="center"/>
    </xf>
    <xf numFmtId="0" fontId="10" fillId="0" borderId="10" xfId="0" applyFont="1" applyBorder="1" applyAlignment="1">
      <alignment horizontal="center" vertical="center"/>
    </xf>
    <xf numFmtId="0" fontId="10" fillId="0" borderId="8" xfId="0" applyFont="1" applyBorder="1" applyAlignment="1">
      <alignment horizontal="center" vertical="center"/>
    </xf>
    <xf numFmtId="0" fontId="10" fillId="0" borderId="5" xfId="0" applyFont="1" applyBorder="1" applyAlignment="1">
      <alignment horizontal="center" vertical="center"/>
    </xf>
    <xf numFmtId="0" fontId="16" fillId="0" borderId="7" xfId="0" applyFont="1" applyFill="1" applyBorder="1" applyAlignment="1">
      <alignment horizontal="center" vertical="center" wrapText="1"/>
    </xf>
    <xf numFmtId="0" fontId="9" fillId="0" borderId="7" xfId="0" applyFont="1" applyBorder="1" applyAlignment="1">
      <alignment horizontal="center" vertical="center" wrapText="1"/>
    </xf>
    <xf numFmtId="3" fontId="16" fillId="0" borderId="7" xfId="3" applyNumberFormat="1" applyFont="1" applyBorder="1" applyAlignment="1">
      <alignment horizontal="center" vertical="center" wrapText="1"/>
    </xf>
    <xf numFmtId="3" fontId="16" fillId="0" borderId="10" xfId="3" applyNumberFormat="1" applyFont="1" applyBorder="1" applyAlignment="1">
      <alignment horizontal="center" vertical="center" wrapText="1"/>
    </xf>
    <xf numFmtId="3" fontId="16" fillId="0" borderId="8" xfId="3" applyNumberFormat="1" applyFont="1" applyBorder="1" applyAlignment="1">
      <alignment horizontal="center" vertical="center" wrapText="1"/>
    </xf>
    <xf numFmtId="3" fontId="16" fillId="0" borderId="5" xfId="3" applyNumberFormat="1" applyFont="1" applyBorder="1" applyAlignment="1">
      <alignment horizontal="center" vertical="center" wrapText="1"/>
    </xf>
    <xf numFmtId="3" fontId="16" fillId="0" borderId="6" xfId="3" applyNumberFormat="1" applyFont="1" applyBorder="1" applyAlignment="1">
      <alignment horizontal="center" vertical="center" wrapText="1"/>
    </xf>
    <xf numFmtId="3" fontId="16" fillId="0" borderId="11" xfId="3" applyNumberFormat="1" applyFont="1" applyBorder="1" applyAlignment="1">
      <alignment horizontal="center" vertical="center" wrapText="1"/>
    </xf>
    <xf numFmtId="3" fontId="16" fillId="0" borderId="9" xfId="3" applyNumberFormat="1" applyFont="1" applyBorder="1" applyAlignment="1">
      <alignment horizontal="center" vertical="center" wrapText="1"/>
    </xf>
    <xf numFmtId="0" fontId="16" fillId="0" borderId="7" xfId="3" applyFont="1" applyBorder="1" applyAlignment="1">
      <alignment horizontal="center" vertical="center" wrapText="1"/>
    </xf>
    <xf numFmtId="0" fontId="16" fillId="0" borderId="10" xfId="3" applyFont="1" applyBorder="1" applyAlignment="1">
      <alignment horizontal="center" vertical="center" wrapText="1"/>
    </xf>
    <xf numFmtId="0" fontId="16" fillId="0" borderId="8" xfId="3" applyFont="1" applyBorder="1" applyAlignment="1">
      <alignment horizontal="center" vertical="center" wrapText="1"/>
    </xf>
    <xf numFmtId="0" fontId="16" fillId="0" borderId="5" xfId="3" applyFont="1" applyBorder="1" applyAlignment="1">
      <alignment horizontal="center" vertical="center" wrapText="1"/>
    </xf>
    <xf numFmtId="0" fontId="16" fillId="0" borderId="6" xfId="3" applyFont="1" applyBorder="1" applyAlignment="1">
      <alignment horizontal="center" vertical="center" wrapText="1"/>
    </xf>
    <xf numFmtId="0" fontId="16" fillId="0" borderId="9" xfId="3" applyFont="1" applyBorder="1" applyAlignment="1">
      <alignment horizontal="center" vertical="center" wrapText="1"/>
    </xf>
    <xf numFmtId="0" fontId="265" fillId="0" borderId="0" xfId="3" applyFont="1" applyAlignment="1">
      <alignment horizontal="center" vertical="center"/>
    </xf>
    <xf numFmtId="0" fontId="266" fillId="0" borderId="0" xfId="3" applyFont="1" applyAlignment="1">
      <alignment horizontal="center" vertical="center"/>
    </xf>
    <xf numFmtId="0" fontId="267" fillId="0" borderId="0" xfId="3" applyFont="1" applyAlignment="1">
      <alignment horizontal="center" vertical="center"/>
    </xf>
  </cellXfs>
  <cellStyles count="19424">
    <cellStyle name="_x0001_" xfId="17"/>
    <cellStyle name="          _x000a__x000a_shell=progman.exe_x000a__x000a_m" xfId="18"/>
    <cellStyle name="          _x000d__x000a_shell=progman.exe_x000d__x000a_m" xfId="19"/>
    <cellStyle name="          _x005f_x000d__x005f_x000a_shell=progman.exe_x005f_x000d__x005f_x000a_m" xfId="20"/>
    <cellStyle name="_x000a__x000a_JournalTemplate=C:\COMFO\CTALK\JOURSTD.TPL_x000a__x000a_LbStateAddress=3 3 0 251 1 89 2 311_x000a__x000a_LbStateJou" xfId="21"/>
    <cellStyle name="_x000d__x000a_JournalTemplate=C:\COMFO\CTALK\JOURSTD.TPL_x000d__x000a_LbStateAddress=3 3 0 251 1 89 2 311_x000d__x000a_LbStateJou" xfId="22"/>
    <cellStyle name="_x000d__x000a_JournalTemplate=C:\COMFO\CTALK\JOURSTD.TPL_x000d__x000a_LbStateAddress=3 3 0 251 1 89 2 311_x000d__x000a_LbStateJou 2" xfId="7135"/>
    <cellStyle name="_x000d__x000a_JournalTemplate=C:\COMFO\CTALK\JOURSTD.TPL_x000d__x000a_LbStateAddress=3 3 0 251 1 89 2 311_x000d__x000a_LbStateJou 3" xfId="7136"/>
    <cellStyle name="#,##0" xfId="23"/>
    <cellStyle name="#,##0 2" xfId="24"/>
    <cellStyle name="%" xfId="25"/>
    <cellStyle name="." xfId="26"/>
    <cellStyle name=". 2" xfId="27"/>
    <cellStyle name=". 3" xfId="28"/>
    <cellStyle name=". 3 2" xfId="7137"/>
    <cellStyle name="._Bao cao tinh hinh thuc hien KH 2009 den 31-01-10" xfId="29"/>
    <cellStyle name="._Bao cao tinh hinh thuc hien KH 2009 den 31-01-10 2" xfId="30"/>
    <cellStyle name="._Book1" xfId="31"/>
    <cellStyle name="._Book1 2" xfId="32"/>
    <cellStyle name="._Book1_Bieu du thao QD von ho tro co MT" xfId="33"/>
    <cellStyle name="._Book1_Bieu du thao QD von ho tro co MT 2" xfId="34"/>
    <cellStyle name="._Book1_Hoan chinh KH 2012 (o nha)" xfId="35"/>
    <cellStyle name="._Book1_Hoan chinh KH 2012 (o nha) 2" xfId="36"/>
    <cellStyle name="._Book1_Hoan chinh KH 2012 (o nha)_Bao cao giai ngan quy I" xfId="37"/>
    <cellStyle name="._Book1_Hoan chinh KH 2012 (o nha)_Bao cao giai ngan quy I 2" xfId="38"/>
    <cellStyle name="._Book1_Hoan chinh KH 2012 (o nha)_Bieu du thao QD von ho tro co MT" xfId="39"/>
    <cellStyle name="._Book1_Hoan chinh KH 2012 (o nha)_Bieu du thao QD von ho tro co MT 2" xfId="40"/>
    <cellStyle name="._Book1_Hoan chinh KH 2012 Von ho tro co MT" xfId="41"/>
    <cellStyle name="._Book1_Hoan chinh KH 2012 Von ho tro co MT (chi tiet)" xfId="42"/>
    <cellStyle name="._Book1_Hoan chinh KH 2012 Von ho tro co MT (chi tiet) 2" xfId="43"/>
    <cellStyle name="._Book1_Hoan chinh KH 2012 Von ho tro co MT 10" xfId="7138"/>
    <cellStyle name="._Book1_Hoan chinh KH 2012 Von ho tro co MT 11" xfId="7139"/>
    <cellStyle name="._Book1_Hoan chinh KH 2012 Von ho tro co MT 12" xfId="7140"/>
    <cellStyle name="._Book1_Hoan chinh KH 2012 Von ho tro co MT 13" xfId="7141"/>
    <cellStyle name="._Book1_Hoan chinh KH 2012 Von ho tro co MT 14" xfId="7142"/>
    <cellStyle name="._Book1_Hoan chinh KH 2012 Von ho tro co MT 15" xfId="7143"/>
    <cellStyle name="._Book1_Hoan chinh KH 2012 Von ho tro co MT 16" xfId="7144"/>
    <cellStyle name="._Book1_Hoan chinh KH 2012 Von ho tro co MT 17" xfId="7145"/>
    <cellStyle name="._Book1_Hoan chinh KH 2012 Von ho tro co MT 18" xfId="7146"/>
    <cellStyle name="._Book1_Hoan chinh KH 2012 Von ho tro co MT 19" xfId="7147"/>
    <cellStyle name="._Book1_Hoan chinh KH 2012 Von ho tro co MT 2" xfId="44"/>
    <cellStyle name="._Book1_Hoan chinh KH 2012 Von ho tro co MT 20" xfId="7148"/>
    <cellStyle name="._Book1_Hoan chinh KH 2012 Von ho tro co MT 3" xfId="7149"/>
    <cellStyle name="._Book1_Hoan chinh KH 2012 Von ho tro co MT 4" xfId="7150"/>
    <cellStyle name="._Book1_Hoan chinh KH 2012 Von ho tro co MT 5" xfId="7151"/>
    <cellStyle name="._Book1_Hoan chinh KH 2012 Von ho tro co MT 6" xfId="7152"/>
    <cellStyle name="._Book1_Hoan chinh KH 2012 Von ho tro co MT 7" xfId="7153"/>
    <cellStyle name="._Book1_Hoan chinh KH 2012 Von ho tro co MT 8" xfId="7154"/>
    <cellStyle name="._Book1_Hoan chinh KH 2012 Von ho tro co MT 9" xfId="7155"/>
    <cellStyle name="._Book1_Hoan chinh KH 2012 Von ho tro co MT_Bao cao giai ngan quy I" xfId="45"/>
    <cellStyle name="._Book1_Hoan chinh KH 2012 Von ho tro co MT_Bao cao giai ngan quy I 2" xfId="46"/>
    <cellStyle name="._Book1_Hoan chinh KH 2012 Von ho tro co MT_Bieu du thao QD von ho tro co MT" xfId="47"/>
    <cellStyle name="._Book1_Hoan chinh KH 2012 Von ho tro co MT_Bieu du thao QD von ho tro co MT 2" xfId="48"/>
    <cellStyle name="._Tong hop theo doi von TPCP (BC)" xfId="49"/>
    <cellStyle name=".d©y" xfId="50"/>
    <cellStyle name=".d©y?_x000c_Normal_®Ò_x000d_Normal_123569?b_x000f_Normal_5HUYIC~1?_x0011_Normal_903DK-2001?_x000c_Normal_AD_x000b_Normal_Adot?_x000d_Normal_ADAdot?_x000d_Normal_ADOT~1ⓨ␐_x000b_?ÿ?_x0012_?ÿ?adot1?_x000b_Normal_ATEP?_x0012_Normal_Bao 㐬⎼o NCC?_x000b_" xfId="51"/>
    <cellStyle name=".d©y_Nhu cau von dau tu 2013-2015 (LD Vụ sua)" xfId="52"/>
    <cellStyle name="?" xfId="53"/>
    <cellStyle name="??" xfId="54"/>
    <cellStyle name="?? [0.00]_ Att. 1- Cover" xfId="55"/>
    <cellStyle name="?? [0]" xfId="56"/>
    <cellStyle name="?? [0] 2" xfId="57"/>
    <cellStyle name="?? 10" xfId="7156"/>
    <cellStyle name="?? 11" xfId="7157"/>
    <cellStyle name="?? 12" xfId="7158"/>
    <cellStyle name="?? 13" xfId="7159"/>
    <cellStyle name="?? 14" xfId="7160"/>
    <cellStyle name="?? 15" xfId="7161"/>
    <cellStyle name="?? 16" xfId="7162"/>
    <cellStyle name="?? 17" xfId="7163"/>
    <cellStyle name="?? 18" xfId="7164"/>
    <cellStyle name="?? 2" xfId="58"/>
    <cellStyle name="?? 3" xfId="59"/>
    <cellStyle name="?? 4" xfId="60"/>
    <cellStyle name="?? 5" xfId="61"/>
    <cellStyle name="?? 6" xfId="62"/>
    <cellStyle name="?? 7" xfId="63"/>
    <cellStyle name="?? 8" xfId="64"/>
    <cellStyle name="?? 9" xfId="7165"/>
    <cellStyle name="?_x001d_??%U©÷u&amp;H©÷9_x0008_? s_x000a__x0007__x0001__x0001_" xfId="65"/>
    <cellStyle name="?_x001d_??%U©÷u&amp;H©÷9_x0008_? s_x000a__x0007__x0001__x0001_ 10" xfId="66"/>
    <cellStyle name="?_x001d_??%U©÷u&amp;H©÷9_x0008_? s_x000a__x0007__x0001__x0001_ 11" xfId="67"/>
    <cellStyle name="?_x001d_??%U©÷u&amp;H©÷9_x0008_? s_x000a__x0007__x0001__x0001_ 12" xfId="68"/>
    <cellStyle name="?_x001d_??%U©÷u&amp;H©÷9_x0008_? s_x000a__x0007__x0001__x0001_ 13" xfId="69"/>
    <cellStyle name="?_x001d_??%U©÷u&amp;H©÷9_x0008_? s_x000a__x0007__x0001__x0001_ 14" xfId="70"/>
    <cellStyle name="?_x001d_??%U©÷u&amp;H©÷9_x0008_? s_x000a__x0007__x0001__x0001_ 15" xfId="71"/>
    <cellStyle name="?_x001d_??%U©÷u&amp;H©÷9_x0008_? s_x000a__x0007__x0001__x0001_ 2" xfId="72"/>
    <cellStyle name="?_x001d_??%U©÷u&amp;H©÷9_x0008_? s_x000a__x0007__x0001__x0001_ 3" xfId="73"/>
    <cellStyle name="?_x001d_??%U©÷u&amp;H©÷9_x0008_? s_x000a__x0007__x0001__x0001_ 4" xfId="74"/>
    <cellStyle name="?_x001d_??%U©÷u&amp;H©÷9_x0008_? s_x000a__x0007__x0001__x0001_ 5" xfId="75"/>
    <cellStyle name="?_x001d_??%U©÷u&amp;H©÷9_x0008_? s_x000a__x0007__x0001__x0001_ 6" xfId="76"/>
    <cellStyle name="?_x001d_??%U©÷u&amp;H©÷9_x0008_? s_x000a__x0007__x0001__x0001_ 7" xfId="77"/>
    <cellStyle name="?_x001d_??%U©÷u&amp;H©÷9_x0008_? s_x000a__x0007__x0001__x0001_ 8" xfId="78"/>
    <cellStyle name="?_x001d_??%U©÷u&amp;H©÷9_x0008_? s_x000a__x0007__x0001__x0001_ 9" xfId="79"/>
    <cellStyle name="?_x001d_??%U©÷u&amp;H©÷9_x0008_?_x0009_s_x000a__x0007__x0001__x0001_" xfId="80"/>
    <cellStyle name="???? [0.00]_      " xfId="81"/>
    <cellStyle name="??????" xfId="82"/>
    <cellStyle name="?????? 2" xfId="7166"/>
    <cellStyle name="????_      " xfId="83"/>
    <cellStyle name="???[0]_?? DI" xfId="84"/>
    <cellStyle name="???_?? DI" xfId="85"/>
    <cellStyle name="??[0]_BRE" xfId="86"/>
    <cellStyle name="??_      " xfId="87"/>
    <cellStyle name="??A? [0]_laroux_1_¢¬???¢â? " xfId="88"/>
    <cellStyle name="??A?_laroux_1_¢¬???¢â? " xfId="89"/>
    <cellStyle name="?_x005f_x001d_??%U©÷u&amp;H©÷9_x005f_x0008_? s_x005f_x000a__x005f_x0007__x005f_x0001__x005f_x0001_" xfId="90"/>
    <cellStyle name="?_x005f_x001d_??%U©÷u&amp;H©÷9_x005f_x0008_?_x005f_x0009_s_x005f_x000a__x005f_x0007__x005f_x0001__x005f_x0001_" xfId="91"/>
    <cellStyle name="?_x005f_x005f_x005f_x001d_??%U©÷u&amp;H©÷9_x005f_x005f_x005f_x0008_? s_x005f_x005f_x005f_x000a__x005f_x005f_x005f_x0007__x005f_x005f_x005f_x0001__x005f_x005f_x005f_x0001_" xfId="92"/>
    <cellStyle name="?¡±¢¥?_?¨ù??¢´¢¥_¢¬???¢â? " xfId="93"/>
    <cellStyle name="_x0001_?¶æµ_x001b_ºß­ " xfId="94"/>
    <cellStyle name="_x0001_?¶æµ_x001b_ºß­ ?[?0?.?0?0?]?_?P?R?" xfId="95"/>
    <cellStyle name="_x0001_?¶æµ_x001b_ºß­_?P?R?O?D?U?C" xfId="96"/>
    <cellStyle name="?Comma_phu tro SS3" xfId="97"/>
    <cellStyle name="?Currency_phu tro SS3" xfId="98"/>
    <cellStyle name="?Dat" xfId="99"/>
    <cellStyle name="?ðÇ%U?&amp;H?_x0008_?s_x000a__x0007__x0001__x0001_" xfId="100"/>
    <cellStyle name="?ðÇ%U?&amp;H?_x0008_?s_x000a__x0007__x0001__x0001_ 10" xfId="101"/>
    <cellStyle name="?ðÇ%U?&amp;H?_x0008_?s_x000a__x0007__x0001__x0001_ 11" xfId="102"/>
    <cellStyle name="?ðÇ%U?&amp;H?_x0008_?s_x000a__x0007__x0001__x0001_ 12" xfId="103"/>
    <cellStyle name="?ðÇ%U?&amp;H?_x0008_?s_x000a__x0007__x0001__x0001_ 13" xfId="104"/>
    <cellStyle name="?ðÇ%U?&amp;H?_x0008_?s_x000a__x0007__x0001__x0001_ 14" xfId="105"/>
    <cellStyle name="?ðÇ%U?&amp;H?_x0008_?s_x000a__x0007__x0001__x0001_ 15" xfId="106"/>
    <cellStyle name="?ðÇ%U?&amp;H?_x0008_?s_x000a__x0007__x0001__x0001_ 2" xfId="107"/>
    <cellStyle name="?ðÇ%U?&amp;H?_x0008_?s_x000a__x0007__x0001__x0001_ 3" xfId="108"/>
    <cellStyle name="?ðÇ%U?&amp;H?_x0008_?s_x000a__x0007__x0001__x0001_ 4" xfId="109"/>
    <cellStyle name="?ðÇ%U?&amp;H?_x0008_?s_x000a__x0007__x0001__x0001_ 5" xfId="110"/>
    <cellStyle name="?ðÇ%U?&amp;H?_x0008_?s_x000a__x0007__x0001__x0001_ 6" xfId="111"/>
    <cellStyle name="?ðÇ%U?&amp;H?_x0008_?s_x000a__x0007__x0001__x0001_ 7" xfId="112"/>
    <cellStyle name="?ðÇ%U?&amp;H?_x0008_?s_x000a__x0007__x0001__x0001_ 8" xfId="113"/>
    <cellStyle name="?ðÇ%U?&amp;H?_x0008_?s_x000a__x0007__x0001__x0001_ 9" xfId="114"/>
    <cellStyle name="?ðÇ%U?&amp;H?_x005f_x0008_?s_x005f_x000a__x005f_x0007__x005f_x0001__x005f_x0001_" xfId="115"/>
    <cellStyle name="?Fixe" xfId="116"/>
    <cellStyle name="?Header" xfId="117"/>
    <cellStyle name="?Heading " xfId="118"/>
    <cellStyle name="_x0001_?N,‚_?0?0?Q?3?" xfId="119"/>
    <cellStyle name="_x0001_?N,_?0?0?Q?3?" xfId="120"/>
    <cellStyle name="?Normal_dap (3" xfId="121"/>
    <cellStyle name="?Tota" xfId="122"/>
    <cellStyle name="?ÿ?_x0012_?ÿ?adot" xfId="123"/>
    <cellStyle name="@ET_Style?.font5" xfId="124"/>
    <cellStyle name="[0]_Chi phÝ kh¸c_V" xfId="125"/>
    <cellStyle name="_x0001_\Ô" xfId="126"/>
    <cellStyle name="_x0001_\Ô?É_?(?_x0015_Èô¼€½" xfId="127"/>
    <cellStyle name="_!1 1 bao cao giao KH ve HTCMT vung TNB   12-12-2011" xfId="128"/>
    <cellStyle name="_x0001__!1 1 bao cao giao KH ve HTCMT vung TNB   12-12-2011" xfId="129"/>
    <cellStyle name="_1 TONG HOP - CA NA" xfId="130"/>
    <cellStyle name="_123_DONG_THANH_Moi" xfId="131"/>
    <cellStyle name="_123_DONG_THANH_Moi_!1 1 bao cao giao KH ve HTCMT vung TNB   12-12-2011" xfId="132"/>
    <cellStyle name="_123_DONG_THANH_Moi_KH TPCP vung TNB (03-1-2012)" xfId="133"/>
    <cellStyle name="_Bang Chi tieu (2)" xfId="134"/>
    <cellStyle name="_BAO GIA NGAY 24-10-08 (co dam)" xfId="135"/>
    <cellStyle name="_BC  NAM 2007" xfId="136"/>
    <cellStyle name="_BC CV 6403 BKHĐT" xfId="137"/>
    <cellStyle name="_BC thuc hien KH 2009" xfId="138"/>
    <cellStyle name="_BC thuc hien KH 2009_15_10_2013 BC nhu cau von doi ung ODA (2014-2016) ngay 15102013 Sua" xfId="139"/>
    <cellStyle name="_BC thuc hien KH 2009_BC nhu cau von doi ung ODA nganh NN (BKH)" xfId="140"/>
    <cellStyle name="_BC thuc hien KH 2009_BC nhu cau von doi ung ODA nganh NN (BKH)_05-12  KH trung han 2016-2020 - Liem Thinh edited" xfId="141"/>
    <cellStyle name="_BC thuc hien KH 2009_BC nhu cau von doi ung ODA nganh NN (BKH)_Copy of 05-12  KH trung han 2016-2020 - Liem Thinh edited (1)" xfId="142"/>
    <cellStyle name="_BC thuc hien KH 2009_BC Tai co cau (bieu TH)" xfId="143"/>
    <cellStyle name="_BC thuc hien KH 2009_BC Tai co cau (bieu TH)_05-12  KH trung han 2016-2020 - Liem Thinh edited" xfId="144"/>
    <cellStyle name="_BC thuc hien KH 2009_BC Tai co cau (bieu TH)_Copy of 05-12  KH trung han 2016-2020 - Liem Thinh edited (1)" xfId="145"/>
    <cellStyle name="_BC thuc hien KH 2009_DK 2014-2015 final" xfId="146"/>
    <cellStyle name="_BC thuc hien KH 2009_DK 2014-2015 final_05-12  KH trung han 2016-2020 - Liem Thinh edited" xfId="147"/>
    <cellStyle name="_BC thuc hien KH 2009_DK 2014-2015 final_Copy of 05-12  KH trung han 2016-2020 - Liem Thinh edited (1)" xfId="148"/>
    <cellStyle name="_BC thuc hien KH 2009_DK 2014-2015 new" xfId="149"/>
    <cellStyle name="_BC thuc hien KH 2009_DK 2014-2015 new_05-12  KH trung han 2016-2020 - Liem Thinh edited" xfId="150"/>
    <cellStyle name="_BC thuc hien KH 2009_DK 2014-2015 new_Copy of 05-12  KH trung han 2016-2020 - Liem Thinh edited (1)" xfId="151"/>
    <cellStyle name="_BC thuc hien KH 2009_DK KH CBDT 2014 11-11-2013" xfId="152"/>
    <cellStyle name="_BC thuc hien KH 2009_DK KH CBDT 2014 11-11-2013(1)" xfId="153"/>
    <cellStyle name="_BC thuc hien KH 2009_DK KH CBDT 2014 11-11-2013(1)_05-12  KH trung han 2016-2020 - Liem Thinh edited" xfId="154"/>
    <cellStyle name="_BC thuc hien KH 2009_DK KH CBDT 2014 11-11-2013(1)_Copy of 05-12  KH trung han 2016-2020 - Liem Thinh edited (1)" xfId="155"/>
    <cellStyle name="_BC thuc hien KH 2009_DK KH CBDT 2014 11-11-2013_05-12  KH trung han 2016-2020 - Liem Thinh edited" xfId="156"/>
    <cellStyle name="_BC thuc hien KH 2009_DK KH CBDT 2014 11-11-2013_Copy of 05-12  KH trung han 2016-2020 - Liem Thinh edited (1)" xfId="157"/>
    <cellStyle name="_BC thuc hien KH 2009_KH 2011-2015" xfId="158"/>
    <cellStyle name="_BC thuc hien KH 2009_tai co cau dau tu (tong hop)1" xfId="159"/>
    <cellStyle name="_BEN TRE" xfId="160"/>
    <cellStyle name="_Bieu mau cong trinh khoi cong moi 3-4" xfId="161"/>
    <cellStyle name="_Bieu Tay Nam Bo 25-11" xfId="162"/>
    <cellStyle name="_Bieu3ODA" xfId="163"/>
    <cellStyle name="_Bieu3ODA_1" xfId="164"/>
    <cellStyle name="_Bieu4HTMT" xfId="165"/>
    <cellStyle name="_Bieu4HTMT_!1 1 bao cao giao KH ve HTCMT vung TNB   12-12-2011" xfId="166"/>
    <cellStyle name="_Bieu4HTMT_KH TPCP vung TNB (03-1-2012)" xfId="167"/>
    <cellStyle name="_Book1" xfId="168"/>
    <cellStyle name="_Book1 2" xfId="169"/>
    <cellStyle name="_Book1_!1 1 bao cao giao KH ve HTCMT vung TNB   12-12-2011" xfId="170"/>
    <cellStyle name="_Book1_1" xfId="171"/>
    <cellStyle name="_Book1_2" xfId="7167"/>
    <cellStyle name="_Book1_BC-QT-WB-dthao" xfId="172"/>
    <cellStyle name="_Book1_BC-QT-WB-dthao_05-12  KH trung han 2016-2020 - Liem Thinh edited" xfId="173"/>
    <cellStyle name="_Book1_BC-QT-WB-dthao_Copy of 05-12  KH trung han 2016-2020 - Liem Thinh edited (1)" xfId="174"/>
    <cellStyle name="_Book1_BC-QT-WB-dthao_KH TPCP 2016-2020 (tong hop)" xfId="175"/>
    <cellStyle name="_Book1_Bieu3ODA" xfId="176"/>
    <cellStyle name="_Book1_Bieu4HTMT" xfId="177"/>
    <cellStyle name="_Book1_Bieu4HTMT_!1 1 bao cao giao KH ve HTCMT vung TNB   12-12-2011" xfId="178"/>
    <cellStyle name="_Book1_Bieu4HTMT_KH TPCP vung TNB (03-1-2012)" xfId="179"/>
    <cellStyle name="_Book1_bo sung von KCH nam 2010 va Du an tre kho khan" xfId="180"/>
    <cellStyle name="_Book1_bo sung von KCH nam 2010 va Du an tre kho khan_!1 1 bao cao giao KH ve HTCMT vung TNB   12-12-2011" xfId="181"/>
    <cellStyle name="_Book1_bo sung von KCH nam 2010 va Du an tre kho khan_KH TPCP vung TNB (03-1-2012)" xfId="182"/>
    <cellStyle name="_Book1_cong hang rao" xfId="183"/>
    <cellStyle name="_Book1_cong hang rao_!1 1 bao cao giao KH ve HTCMT vung TNB   12-12-2011" xfId="184"/>
    <cellStyle name="_Book1_cong hang rao_KH TPCP vung TNB (03-1-2012)" xfId="185"/>
    <cellStyle name="_Book1_danh muc chuan bi dau tu 2011 ngay 07-6-2011" xfId="186"/>
    <cellStyle name="_Book1_danh muc chuan bi dau tu 2011 ngay 07-6-2011_!1 1 bao cao giao KH ve HTCMT vung TNB   12-12-2011" xfId="187"/>
    <cellStyle name="_Book1_danh muc chuan bi dau tu 2011 ngay 07-6-2011_KH TPCP vung TNB (03-1-2012)" xfId="188"/>
    <cellStyle name="_Book1_Danh muc pbo nguon von XSKT, XDCB nam 2009 chuyen qua nam 2010" xfId="189"/>
    <cellStyle name="_Book1_Danh muc pbo nguon von XSKT, XDCB nam 2009 chuyen qua nam 2010_!1 1 bao cao giao KH ve HTCMT vung TNB   12-12-2011" xfId="190"/>
    <cellStyle name="_Book1_Danh muc pbo nguon von XSKT, XDCB nam 2009 chuyen qua nam 2010_KH TPCP vung TNB (03-1-2012)" xfId="191"/>
    <cellStyle name="_Book1_dieu chinh KH 2011 ngay 26-5-2011111" xfId="192"/>
    <cellStyle name="_Book1_dieu chinh KH 2011 ngay 26-5-2011111_!1 1 bao cao giao KH ve HTCMT vung TNB   12-12-2011" xfId="193"/>
    <cellStyle name="_Book1_dieu chinh KH 2011 ngay 26-5-2011111_KH TPCP vung TNB (03-1-2012)" xfId="194"/>
    <cellStyle name="_Book1_DS KCH PHAN BO VON NSDP NAM 2010" xfId="195"/>
    <cellStyle name="_Book1_DS KCH PHAN BO VON NSDP NAM 2010_!1 1 bao cao giao KH ve HTCMT vung TNB   12-12-2011" xfId="196"/>
    <cellStyle name="_Book1_DS KCH PHAN BO VON NSDP NAM 2010_KH TPCP vung TNB (03-1-2012)" xfId="197"/>
    <cellStyle name="_Book1_giao KH 2011 ngay 10-12-2010" xfId="198"/>
    <cellStyle name="_Book1_giao KH 2011 ngay 10-12-2010_!1 1 bao cao giao KH ve HTCMT vung TNB   12-12-2011" xfId="199"/>
    <cellStyle name="_Book1_giao KH 2011 ngay 10-12-2010_KH TPCP vung TNB (03-1-2012)" xfId="200"/>
    <cellStyle name="_Book1_IN" xfId="201"/>
    <cellStyle name="_Book1_Kh ql62 (2010) 11-09" xfId="202"/>
    <cellStyle name="_Book1_KH TPCP vung TNB (03-1-2012)" xfId="203"/>
    <cellStyle name="_Book1_Khung 2012" xfId="204"/>
    <cellStyle name="_Book1_kien giang 2" xfId="205"/>
    <cellStyle name="_Book1_Nhu cau von dau tu 2013-2015 (LD Vụ sua)" xfId="206"/>
    <cellStyle name="_Book1_Phu luc 5 - TH nhu cau cua BNN" xfId="207"/>
    <cellStyle name="_Book1_phu luc tong ket tinh hinh TH giai doan 03-10 (ngay 30)" xfId="208"/>
    <cellStyle name="_Book1_phu luc tong ket tinh hinh TH giai doan 03-10 (ngay 30)_!1 1 bao cao giao KH ve HTCMT vung TNB   12-12-2011" xfId="209"/>
    <cellStyle name="_Book1_phu luc tong ket tinh hinh TH giai doan 03-10 (ngay 30)_KH TPCP vung TNB (03-1-2012)" xfId="210"/>
    <cellStyle name="_C.cong+B.luong-Sanluong" xfId="211"/>
    <cellStyle name="_cong hang rao" xfId="212"/>
    <cellStyle name="_dien chieu sang" xfId="213"/>
    <cellStyle name="_DK KH 2009" xfId="214"/>
    <cellStyle name="_DK KH 2009_15_10_2013 BC nhu cau von doi ung ODA (2014-2016) ngay 15102013 Sua" xfId="215"/>
    <cellStyle name="_DK KH 2009_BC nhu cau von doi ung ODA nganh NN (BKH)" xfId="216"/>
    <cellStyle name="_DK KH 2009_BC nhu cau von doi ung ODA nganh NN (BKH)_05-12  KH trung han 2016-2020 - Liem Thinh edited" xfId="217"/>
    <cellStyle name="_DK KH 2009_BC nhu cau von doi ung ODA nganh NN (BKH)_Copy of 05-12  KH trung han 2016-2020 - Liem Thinh edited (1)" xfId="218"/>
    <cellStyle name="_DK KH 2009_BC Tai co cau (bieu TH)" xfId="219"/>
    <cellStyle name="_DK KH 2009_BC Tai co cau (bieu TH)_05-12  KH trung han 2016-2020 - Liem Thinh edited" xfId="220"/>
    <cellStyle name="_DK KH 2009_BC Tai co cau (bieu TH)_Copy of 05-12  KH trung han 2016-2020 - Liem Thinh edited (1)" xfId="221"/>
    <cellStyle name="_DK KH 2009_DK 2014-2015 final" xfId="222"/>
    <cellStyle name="_DK KH 2009_DK 2014-2015 final_05-12  KH trung han 2016-2020 - Liem Thinh edited" xfId="223"/>
    <cellStyle name="_DK KH 2009_DK 2014-2015 final_Copy of 05-12  KH trung han 2016-2020 - Liem Thinh edited (1)" xfId="224"/>
    <cellStyle name="_DK KH 2009_DK 2014-2015 new" xfId="225"/>
    <cellStyle name="_DK KH 2009_DK 2014-2015 new_05-12  KH trung han 2016-2020 - Liem Thinh edited" xfId="226"/>
    <cellStyle name="_DK KH 2009_DK 2014-2015 new_Copy of 05-12  KH trung han 2016-2020 - Liem Thinh edited (1)" xfId="227"/>
    <cellStyle name="_DK KH 2009_DK KH CBDT 2014 11-11-2013" xfId="228"/>
    <cellStyle name="_DK KH 2009_DK KH CBDT 2014 11-11-2013(1)" xfId="229"/>
    <cellStyle name="_DK KH 2009_DK KH CBDT 2014 11-11-2013(1)_05-12  KH trung han 2016-2020 - Liem Thinh edited" xfId="230"/>
    <cellStyle name="_DK KH 2009_DK KH CBDT 2014 11-11-2013(1)_Copy of 05-12  KH trung han 2016-2020 - Liem Thinh edited (1)" xfId="231"/>
    <cellStyle name="_DK KH 2009_DK KH CBDT 2014 11-11-2013_05-12  KH trung han 2016-2020 - Liem Thinh edited" xfId="232"/>
    <cellStyle name="_DK KH 2009_DK KH CBDT 2014 11-11-2013_Copy of 05-12  KH trung han 2016-2020 - Liem Thinh edited (1)" xfId="233"/>
    <cellStyle name="_DK KH 2009_KH 2011-2015" xfId="234"/>
    <cellStyle name="_DK KH 2009_tai co cau dau tu (tong hop)1" xfId="235"/>
    <cellStyle name="_DK KH 2010" xfId="236"/>
    <cellStyle name="_DK KH 2010 (BKH)" xfId="237"/>
    <cellStyle name="_DK KH 2010_15_10_2013 BC nhu cau von doi ung ODA (2014-2016) ngay 15102013 Sua" xfId="238"/>
    <cellStyle name="_DK KH 2010_BC nhu cau von doi ung ODA nganh NN (BKH)" xfId="239"/>
    <cellStyle name="_DK KH 2010_BC nhu cau von doi ung ODA nganh NN (BKH)_05-12  KH trung han 2016-2020 - Liem Thinh edited" xfId="240"/>
    <cellStyle name="_DK KH 2010_BC nhu cau von doi ung ODA nganh NN (BKH)_Copy of 05-12  KH trung han 2016-2020 - Liem Thinh edited (1)" xfId="241"/>
    <cellStyle name="_DK KH 2010_BC Tai co cau (bieu TH)" xfId="242"/>
    <cellStyle name="_DK KH 2010_BC Tai co cau (bieu TH)_05-12  KH trung han 2016-2020 - Liem Thinh edited" xfId="243"/>
    <cellStyle name="_DK KH 2010_BC Tai co cau (bieu TH)_Copy of 05-12  KH trung han 2016-2020 - Liem Thinh edited (1)" xfId="244"/>
    <cellStyle name="_DK KH 2010_DK 2014-2015 final" xfId="245"/>
    <cellStyle name="_DK KH 2010_DK 2014-2015 final_05-12  KH trung han 2016-2020 - Liem Thinh edited" xfId="246"/>
    <cellStyle name="_DK KH 2010_DK 2014-2015 final_Copy of 05-12  KH trung han 2016-2020 - Liem Thinh edited (1)" xfId="247"/>
    <cellStyle name="_DK KH 2010_DK 2014-2015 new" xfId="248"/>
    <cellStyle name="_DK KH 2010_DK 2014-2015 new_05-12  KH trung han 2016-2020 - Liem Thinh edited" xfId="249"/>
    <cellStyle name="_DK KH 2010_DK 2014-2015 new_Copy of 05-12  KH trung han 2016-2020 - Liem Thinh edited (1)" xfId="250"/>
    <cellStyle name="_DK KH 2010_DK KH CBDT 2014 11-11-2013" xfId="251"/>
    <cellStyle name="_DK KH 2010_DK KH CBDT 2014 11-11-2013(1)" xfId="252"/>
    <cellStyle name="_DK KH 2010_DK KH CBDT 2014 11-11-2013(1)_05-12  KH trung han 2016-2020 - Liem Thinh edited" xfId="253"/>
    <cellStyle name="_DK KH 2010_DK KH CBDT 2014 11-11-2013(1)_Copy of 05-12  KH trung han 2016-2020 - Liem Thinh edited (1)" xfId="254"/>
    <cellStyle name="_DK KH 2010_DK KH CBDT 2014 11-11-2013_05-12  KH trung han 2016-2020 - Liem Thinh edited" xfId="255"/>
    <cellStyle name="_DK KH 2010_DK KH CBDT 2014 11-11-2013_Copy of 05-12  KH trung han 2016-2020 - Liem Thinh edited (1)" xfId="256"/>
    <cellStyle name="_DK KH 2010_KH 2011-2015" xfId="257"/>
    <cellStyle name="_DK KH 2010_tai co cau dau tu (tong hop)1" xfId="258"/>
    <cellStyle name="_DK TPCP 2010" xfId="259"/>
    <cellStyle name="_DO-D1500-KHONG CO TRONG DT" xfId="260"/>
    <cellStyle name="_Dong Thap" xfId="261"/>
    <cellStyle name="_Duyet TK thay đôi" xfId="262"/>
    <cellStyle name="_Duyet TK thay đôi_!1 1 bao cao giao KH ve HTCMT vung TNB   12-12-2011" xfId="263"/>
    <cellStyle name="_Duyet TK thay đôi_Bieu4HTMT" xfId="264"/>
    <cellStyle name="_Duyet TK thay đôi_Bieu4HTMT_!1 1 bao cao giao KH ve HTCMT vung TNB   12-12-2011" xfId="265"/>
    <cellStyle name="_Duyet TK thay đôi_Bieu4HTMT_KH TPCP vung TNB (03-1-2012)" xfId="266"/>
    <cellStyle name="_Duyet TK thay đôi_KH TPCP vung TNB (03-1-2012)" xfId="267"/>
    <cellStyle name="_GOITHAUSO2" xfId="268"/>
    <cellStyle name="_GOITHAUSO3" xfId="269"/>
    <cellStyle name="_GOITHAUSO4" xfId="270"/>
    <cellStyle name="_GTGT 2003" xfId="271"/>
    <cellStyle name="_Gui VU KH 5-5-09" xfId="272"/>
    <cellStyle name="_Gui VU KH 5-5-09_05-12  KH trung han 2016-2020 - Liem Thinh edited" xfId="273"/>
    <cellStyle name="_Gui VU KH 5-5-09_Copy of 05-12  KH trung han 2016-2020 - Liem Thinh edited (1)" xfId="274"/>
    <cellStyle name="_Gui VU KH 5-5-09_KH TPCP 2016-2020 (tong hop)" xfId="275"/>
    <cellStyle name="_HaHoa_TDT_DienCSang" xfId="276"/>
    <cellStyle name="_HaHoa19-5-07" xfId="277"/>
    <cellStyle name="_Huong CHI tieu Nhiem vu CTMTQG 2014(1)" xfId="278"/>
    <cellStyle name="_IN" xfId="279"/>
    <cellStyle name="_IN_!1 1 bao cao giao KH ve HTCMT vung TNB   12-12-2011" xfId="280"/>
    <cellStyle name="_IN_KH TPCP vung TNB (03-1-2012)" xfId="281"/>
    <cellStyle name="_KE KHAI THUE GTGT 2004" xfId="282"/>
    <cellStyle name="_KE KHAI THUE GTGT 2004_BCTC2004" xfId="283"/>
    <cellStyle name="_KH 2009" xfId="284"/>
    <cellStyle name="_KH 2009_15_10_2013 BC nhu cau von doi ung ODA (2014-2016) ngay 15102013 Sua" xfId="285"/>
    <cellStyle name="_KH 2009_BC nhu cau von doi ung ODA nganh NN (BKH)" xfId="286"/>
    <cellStyle name="_KH 2009_BC nhu cau von doi ung ODA nganh NN (BKH)_05-12  KH trung han 2016-2020 - Liem Thinh edited" xfId="287"/>
    <cellStyle name="_KH 2009_BC nhu cau von doi ung ODA nganh NN (BKH)_Copy of 05-12  KH trung han 2016-2020 - Liem Thinh edited (1)" xfId="288"/>
    <cellStyle name="_KH 2009_BC Tai co cau (bieu TH)" xfId="289"/>
    <cellStyle name="_KH 2009_BC Tai co cau (bieu TH)_05-12  KH trung han 2016-2020 - Liem Thinh edited" xfId="290"/>
    <cellStyle name="_KH 2009_BC Tai co cau (bieu TH)_Copy of 05-12  KH trung han 2016-2020 - Liem Thinh edited (1)" xfId="291"/>
    <cellStyle name="_KH 2009_DK 2014-2015 final" xfId="292"/>
    <cellStyle name="_KH 2009_DK 2014-2015 final_05-12  KH trung han 2016-2020 - Liem Thinh edited" xfId="293"/>
    <cellStyle name="_KH 2009_DK 2014-2015 final_Copy of 05-12  KH trung han 2016-2020 - Liem Thinh edited (1)" xfId="294"/>
    <cellStyle name="_KH 2009_DK 2014-2015 new" xfId="295"/>
    <cellStyle name="_KH 2009_DK 2014-2015 new_05-12  KH trung han 2016-2020 - Liem Thinh edited" xfId="296"/>
    <cellStyle name="_KH 2009_DK 2014-2015 new_Copy of 05-12  KH trung han 2016-2020 - Liem Thinh edited (1)" xfId="297"/>
    <cellStyle name="_KH 2009_DK KH CBDT 2014 11-11-2013" xfId="298"/>
    <cellStyle name="_KH 2009_DK KH CBDT 2014 11-11-2013(1)" xfId="299"/>
    <cellStyle name="_KH 2009_DK KH CBDT 2014 11-11-2013(1)_05-12  KH trung han 2016-2020 - Liem Thinh edited" xfId="300"/>
    <cellStyle name="_KH 2009_DK KH CBDT 2014 11-11-2013(1)_Copy of 05-12  KH trung han 2016-2020 - Liem Thinh edited (1)" xfId="301"/>
    <cellStyle name="_KH 2009_DK KH CBDT 2014 11-11-2013_05-12  KH trung han 2016-2020 - Liem Thinh edited" xfId="302"/>
    <cellStyle name="_KH 2009_DK KH CBDT 2014 11-11-2013_Copy of 05-12  KH trung han 2016-2020 - Liem Thinh edited (1)" xfId="303"/>
    <cellStyle name="_KH 2009_KH 2011-2015" xfId="304"/>
    <cellStyle name="_KH 2009_tai co cau dau tu (tong hop)1" xfId="305"/>
    <cellStyle name="_KH 2012 (TPCP) Bac Lieu (25-12-2011)" xfId="306"/>
    <cellStyle name="_Kh ql62 (2010) 11-09" xfId="307"/>
    <cellStyle name="_KH TPCP 2010 17-3-10" xfId="308"/>
    <cellStyle name="_KH TPCP vung TNB (03-1-2012)" xfId="309"/>
    <cellStyle name="_KH ung von cap bach 2009-Cuc NTTS de nghi (sua)" xfId="310"/>
    <cellStyle name="_KH.DTC.gd2016-2020 tinh (T2-2015)" xfId="311"/>
    <cellStyle name="_Khung 2012" xfId="312"/>
    <cellStyle name="_Khung nam 2010" xfId="313"/>
    <cellStyle name="_x0001__kien giang 2" xfId="314"/>
    <cellStyle name="_KT (2)" xfId="315"/>
    <cellStyle name="_KT (2) 2" xfId="316"/>
    <cellStyle name="_KT (2)_05-12  KH trung han 2016-2020 - Liem Thinh edited" xfId="317"/>
    <cellStyle name="_KT (2)_1" xfId="318"/>
    <cellStyle name="_KT (2)_1 2" xfId="319"/>
    <cellStyle name="_KT (2)_1_05-12  KH trung han 2016-2020 - Liem Thinh edited" xfId="320"/>
    <cellStyle name="_KT (2)_1_Copy of 05-12  KH trung han 2016-2020 - Liem Thinh edited (1)" xfId="321"/>
    <cellStyle name="_KT (2)_1_KH TPCP 2016-2020 (tong hop)" xfId="322"/>
    <cellStyle name="_KT (2)_1_Lora-tungchau" xfId="323"/>
    <cellStyle name="_KT (2)_1_Lora-tungchau 2" xfId="324"/>
    <cellStyle name="_KT (2)_1_Lora-tungchau_05-12  KH trung han 2016-2020 - Liem Thinh edited" xfId="325"/>
    <cellStyle name="_KT (2)_1_Lora-tungchau_Copy of 05-12  KH trung han 2016-2020 - Liem Thinh edited (1)" xfId="326"/>
    <cellStyle name="_KT (2)_1_Lora-tungchau_KH TPCP 2016-2020 (tong hop)" xfId="327"/>
    <cellStyle name="_KT (2)_1_Qt-HT3PQ1(CauKho)" xfId="328"/>
    <cellStyle name="_KT (2)_2" xfId="329"/>
    <cellStyle name="_KT (2)_2_TG-TH" xfId="330"/>
    <cellStyle name="_KT (2)_2_TG-TH 2" xfId="331"/>
    <cellStyle name="_KT (2)_2_TG-TH_05-12  KH trung han 2016-2020 - Liem Thinh edited" xfId="332"/>
    <cellStyle name="_KT (2)_2_TG-TH_ApGiaVatTu_cayxanh_latgach" xfId="333"/>
    <cellStyle name="_KT (2)_2_TG-TH_BANG TONG HOP TINH HINH THANH QUYET TOAN (MOI I)" xfId="334"/>
    <cellStyle name="_KT (2)_2_TG-TH_BAO CAO KLCT PT2000" xfId="335"/>
    <cellStyle name="_KT (2)_2_TG-TH_BAO CAO PT2000" xfId="336"/>
    <cellStyle name="_KT (2)_2_TG-TH_BAO CAO PT2000_Book1" xfId="337"/>
    <cellStyle name="_KT (2)_2_TG-TH_Bao cao XDCB 2001 - T11 KH dieu chinh 20-11-THAI" xfId="338"/>
    <cellStyle name="_KT (2)_2_TG-TH_BAO GIA NGAY 24-10-08 (co dam)" xfId="339"/>
    <cellStyle name="_KT (2)_2_TG-TH_BC  NAM 2007" xfId="340"/>
    <cellStyle name="_KT (2)_2_TG-TH_BC CV 6403 BKHĐT" xfId="341"/>
    <cellStyle name="_KT (2)_2_TG-TH_BC NQ11-CP - chinh sua lai" xfId="342"/>
    <cellStyle name="_KT (2)_2_TG-TH_BC NQ11-CP-Quynh sau bieu so3" xfId="343"/>
    <cellStyle name="_KT (2)_2_TG-TH_BC_NQ11-CP_-_Thao_sua_lai" xfId="344"/>
    <cellStyle name="_KT (2)_2_TG-TH_Bieu mau cong trinh khoi cong moi 3-4" xfId="345"/>
    <cellStyle name="_KT (2)_2_TG-TH_Bieu3ODA" xfId="346"/>
    <cellStyle name="_KT (2)_2_TG-TH_Bieu3ODA_1" xfId="347"/>
    <cellStyle name="_KT (2)_2_TG-TH_Bieu4HTMT" xfId="348"/>
    <cellStyle name="_KT (2)_2_TG-TH_bo sung von KCH nam 2010 va Du an tre kho khan" xfId="349"/>
    <cellStyle name="_KT (2)_2_TG-TH_Book1" xfId="350"/>
    <cellStyle name="_KT (2)_2_TG-TH_Book1 2" xfId="351"/>
    <cellStyle name="_KT (2)_2_TG-TH_Book1_1" xfId="352"/>
    <cellStyle name="_KT (2)_2_TG-TH_Book1_1 2" xfId="353"/>
    <cellStyle name="_KT (2)_2_TG-TH_Book1_1_BC CV 6403 BKHĐT" xfId="354"/>
    <cellStyle name="_KT (2)_2_TG-TH_Book1_1_Bieu mau cong trinh khoi cong moi 3-4" xfId="355"/>
    <cellStyle name="_KT (2)_2_TG-TH_Book1_1_Bieu3ODA" xfId="356"/>
    <cellStyle name="_KT (2)_2_TG-TH_Book1_1_Bieu4HTMT" xfId="357"/>
    <cellStyle name="_KT (2)_2_TG-TH_Book1_1_Book1" xfId="358"/>
    <cellStyle name="_KT (2)_2_TG-TH_Book1_1_Luy ke von ung nam 2011 -Thoa gui ngay 12-8-2012" xfId="359"/>
    <cellStyle name="_KT (2)_2_TG-TH_Book1_2" xfId="360"/>
    <cellStyle name="_KT (2)_2_TG-TH_Book1_2 2" xfId="361"/>
    <cellStyle name="_KT (2)_2_TG-TH_Book1_2_BC CV 6403 BKHĐT" xfId="362"/>
    <cellStyle name="_KT (2)_2_TG-TH_Book1_2_Bieu3ODA" xfId="363"/>
    <cellStyle name="_KT (2)_2_TG-TH_Book1_2_Luy ke von ung nam 2011 -Thoa gui ngay 12-8-2012" xfId="364"/>
    <cellStyle name="_KT (2)_2_TG-TH_Book1_3" xfId="365"/>
    <cellStyle name="_KT (2)_2_TG-TH_Book1_3 2" xfId="366"/>
    <cellStyle name="_KT (2)_2_TG-TH_Book1_4" xfId="7168"/>
    <cellStyle name="_KT (2)_2_TG-TH_Book1_BC CV 6403 BKHĐT" xfId="367"/>
    <cellStyle name="_KT (2)_2_TG-TH_Book1_Bieu mau cong trinh khoi cong moi 3-4" xfId="368"/>
    <cellStyle name="_KT (2)_2_TG-TH_Book1_Bieu3ODA" xfId="369"/>
    <cellStyle name="_KT (2)_2_TG-TH_Book1_Bieu4HTMT" xfId="370"/>
    <cellStyle name="_KT (2)_2_TG-TH_Book1_bo sung von KCH nam 2010 va Du an tre kho khan" xfId="371"/>
    <cellStyle name="_KT (2)_2_TG-TH_Book1_Book1" xfId="372"/>
    <cellStyle name="_KT (2)_2_TG-TH_Book1_danh muc chuan bi dau tu 2011 ngay 07-6-2011" xfId="373"/>
    <cellStyle name="_KT (2)_2_TG-TH_Book1_Danh muc pbo nguon von XSKT, XDCB nam 2009 chuyen qua nam 2010" xfId="374"/>
    <cellStyle name="_KT (2)_2_TG-TH_Book1_dieu chinh KH 2011 ngay 26-5-2011111" xfId="375"/>
    <cellStyle name="_KT (2)_2_TG-TH_Book1_DS KCH PHAN BO VON NSDP NAM 2010" xfId="376"/>
    <cellStyle name="_KT (2)_2_TG-TH_Book1_giao KH 2011 ngay 10-12-2010" xfId="377"/>
    <cellStyle name="_KT (2)_2_TG-TH_Book1_Luy ke von ung nam 2011 -Thoa gui ngay 12-8-2012" xfId="378"/>
    <cellStyle name="_KT (2)_2_TG-TH_CAU Khanh Nam(Thi Cong)" xfId="379"/>
    <cellStyle name="_KT (2)_2_TG-TH_ChiHuong_ApGia" xfId="380"/>
    <cellStyle name="_KT (2)_2_TG-TH_CoCauPhi (version 1)" xfId="381"/>
    <cellStyle name="_KT (2)_2_TG-TH_Copy of 05-12  KH trung han 2016-2020 - Liem Thinh edited (1)" xfId="382"/>
    <cellStyle name="_KT (2)_2_TG-TH_danh muc chuan bi dau tu 2011 ngay 07-6-2011" xfId="383"/>
    <cellStyle name="_KT (2)_2_TG-TH_Danh muc pbo nguon von XSKT, XDCB nam 2009 chuyen qua nam 2010" xfId="384"/>
    <cellStyle name="_KT (2)_2_TG-TH_DAU NOI PL-CL TAI PHU LAMHC" xfId="385"/>
    <cellStyle name="_KT (2)_2_TG-TH_dieu chinh KH 2011 ngay 26-5-2011111" xfId="386"/>
    <cellStyle name="_KT (2)_2_TG-TH_DS KCH PHAN BO VON NSDP NAM 2010" xfId="387"/>
    <cellStyle name="_KT (2)_2_TG-TH_DTCDT MR.2N110.HOCMON.TDTOAN.CCUNG" xfId="388"/>
    <cellStyle name="_KT (2)_2_TG-TH_DU TRU VAT TU" xfId="389"/>
    <cellStyle name="_KT (2)_2_TG-TH_giao KH 2011 ngay 10-12-2010" xfId="390"/>
    <cellStyle name="_KT (2)_2_TG-TH_GTGT 2003" xfId="391"/>
    <cellStyle name="_KT (2)_2_TG-TH_Ha Nam" xfId="7169"/>
    <cellStyle name="_KT (2)_2_TG-TH_KE KHAI THUE GTGT 2004" xfId="392"/>
    <cellStyle name="_KT (2)_2_TG-TH_KE KHAI THUE GTGT 2004_BCTC2004" xfId="393"/>
    <cellStyle name="_KT (2)_2_TG-TH_KH TPCP 2016-2020 (tong hop)" xfId="394"/>
    <cellStyle name="_KT (2)_2_TG-TH_KH TPCP vung TNB (03-1-2012)" xfId="395"/>
    <cellStyle name="_KT (2)_2_TG-TH_kien giang 2" xfId="396"/>
    <cellStyle name="_KT (2)_2_TG-TH_Lora-tungchau" xfId="397"/>
    <cellStyle name="_KT (2)_2_TG-TH_Luy ke von ung nam 2011 -Thoa gui ngay 12-8-2012" xfId="398"/>
    <cellStyle name="_KT (2)_2_TG-TH_NhanCong" xfId="399"/>
    <cellStyle name="_KT (2)_2_TG-TH_N-X-T-04" xfId="400"/>
    <cellStyle name="_KT (2)_2_TG-TH_PGIA-phieu tham tra Kho bac" xfId="401"/>
    <cellStyle name="_KT (2)_2_TG-TH_phu luc tong ket tinh hinh TH giai doan 03-10 (ngay 30)" xfId="402"/>
    <cellStyle name="_KT (2)_2_TG-TH_PT02-02" xfId="403"/>
    <cellStyle name="_KT (2)_2_TG-TH_PT02-02_Book1" xfId="404"/>
    <cellStyle name="_KT (2)_2_TG-TH_PT02-03" xfId="405"/>
    <cellStyle name="_KT (2)_2_TG-TH_PT02-03_Book1" xfId="406"/>
    <cellStyle name="_KT (2)_2_TG-TH_Qt-HT3PQ1(CauKho)" xfId="407"/>
    <cellStyle name="_KT (2)_2_TG-TH_Sheet1" xfId="408"/>
    <cellStyle name="_KT (2)_2_TG-TH_TK152-04" xfId="409"/>
    <cellStyle name="_KT (2)_2_TG-TH_ÿÿÿÿÿ" xfId="410"/>
    <cellStyle name="_KT (2)_2_TG-TH_ÿÿÿÿÿ 2" xfId="7170"/>
    <cellStyle name="_KT (2)_2_TG-TH_ÿÿÿÿÿ_Bieu mau cong trinh khoi cong moi 3-4" xfId="411"/>
    <cellStyle name="_KT (2)_2_TG-TH_ÿÿÿÿÿ_Bieu3ODA" xfId="412"/>
    <cellStyle name="_KT (2)_2_TG-TH_ÿÿÿÿÿ_Bieu4HTMT" xfId="413"/>
    <cellStyle name="_KT (2)_2_TG-TH_ÿÿÿÿÿ_Ha Nam" xfId="7171"/>
    <cellStyle name="_KT (2)_2_TG-TH_ÿÿÿÿÿ_KH TPCP vung TNB (03-1-2012)" xfId="414"/>
    <cellStyle name="_KT (2)_2_TG-TH_ÿÿÿÿÿ_kien giang 2" xfId="415"/>
    <cellStyle name="_KT (2)_3" xfId="416"/>
    <cellStyle name="_KT (2)_3_TG-TH" xfId="417"/>
    <cellStyle name="_KT (2)_3_TG-TH 2" xfId="418"/>
    <cellStyle name="_KT (2)_3_TG-TH_05-12  KH trung han 2016-2020 - Liem Thinh edited" xfId="419"/>
    <cellStyle name="_KT (2)_3_TG-TH_BC  NAM 2007" xfId="420"/>
    <cellStyle name="_KT (2)_3_TG-TH_Bieu mau cong trinh khoi cong moi 3-4" xfId="421"/>
    <cellStyle name="_KT (2)_3_TG-TH_Bieu3ODA" xfId="422"/>
    <cellStyle name="_KT (2)_3_TG-TH_Bieu3ODA_1" xfId="423"/>
    <cellStyle name="_KT (2)_3_TG-TH_Bieu4HTMT" xfId="424"/>
    <cellStyle name="_KT (2)_3_TG-TH_bo sung von KCH nam 2010 va Du an tre kho khan" xfId="425"/>
    <cellStyle name="_KT (2)_3_TG-TH_Book1" xfId="426"/>
    <cellStyle name="_KT (2)_3_TG-TH_Book1 2" xfId="427"/>
    <cellStyle name="_KT (2)_3_TG-TH_Book1_1" xfId="7172"/>
    <cellStyle name="_KT (2)_3_TG-TH_Book1_BC-QT-WB-dthao" xfId="428"/>
    <cellStyle name="_KT (2)_3_TG-TH_Book1_BC-QT-WB-dthao_05-12  KH trung han 2016-2020 - Liem Thinh edited" xfId="429"/>
    <cellStyle name="_KT (2)_3_TG-TH_Book1_BC-QT-WB-dthao_Copy of 05-12  KH trung han 2016-2020 - Liem Thinh edited (1)" xfId="430"/>
    <cellStyle name="_KT (2)_3_TG-TH_Book1_BC-QT-WB-dthao_KH TPCP 2016-2020 (tong hop)" xfId="431"/>
    <cellStyle name="_KT (2)_3_TG-TH_Book1_KH TPCP vung TNB (03-1-2012)" xfId="432"/>
    <cellStyle name="_KT (2)_3_TG-TH_Book1_kien giang 2" xfId="433"/>
    <cellStyle name="_KT (2)_3_TG-TH_Copy of 05-12  KH trung han 2016-2020 - Liem Thinh edited (1)" xfId="434"/>
    <cellStyle name="_KT (2)_3_TG-TH_danh muc chuan bi dau tu 2011 ngay 07-6-2011" xfId="435"/>
    <cellStyle name="_KT (2)_3_TG-TH_Danh muc pbo nguon von XSKT, XDCB nam 2009 chuyen qua nam 2010" xfId="436"/>
    <cellStyle name="_KT (2)_3_TG-TH_dieu chinh KH 2011 ngay 26-5-2011111" xfId="437"/>
    <cellStyle name="_KT (2)_3_TG-TH_DS KCH PHAN BO VON NSDP NAM 2010" xfId="438"/>
    <cellStyle name="_KT (2)_3_TG-TH_giao KH 2011 ngay 10-12-2010" xfId="439"/>
    <cellStyle name="_KT (2)_3_TG-TH_GTGT 2003" xfId="440"/>
    <cellStyle name="_KT (2)_3_TG-TH_Ha Nam" xfId="7173"/>
    <cellStyle name="_KT (2)_3_TG-TH_KE KHAI THUE GTGT 2004" xfId="441"/>
    <cellStyle name="_KT (2)_3_TG-TH_KE KHAI THUE GTGT 2004_BCTC2004" xfId="442"/>
    <cellStyle name="_KT (2)_3_TG-TH_KH TPCP 2016-2020 (tong hop)" xfId="443"/>
    <cellStyle name="_KT (2)_3_TG-TH_KH TPCP vung TNB (03-1-2012)" xfId="444"/>
    <cellStyle name="_KT (2)_3_TG-TH_kien giang 2" xfId="445"/>
    <cellStyle name="_KT (2)_3_TG-TH_Lora-tungchau" xfId="446"/>
    <cellStyle name="_KT (2)_3_TG-TH_Lora-tungchau 2" xfId="447"/>
    <cellStyle name="_KT (2)_3_TG-TH_Lora-tungchau_05-12  KH trung han 2016-2020 - Liem Thinh edited" xfId="448"/>
    <cellStyle name="_KT (2)_3_TG-TH_Lora-tungchau_Copy of 05-12  KH trung han 2016-2020 - Liem Thinh edited (1)" xfId="449"/>
    <cellStyle name="_KT (2)_3_TG-TH_Lora-tungchau_KH TPCP 2016-2020 (tong hop)" xfId="450"/>
    <cellStyle name="_KT (2)_3_TG-TH_N-X-T-04" xfId="451"/>
    <cellStyle name="_KT (2)_3_TG-TH_PERSONAL" xfId="452"/>
    <cellStyle name="_KT (2)_3_TG-TH_PERSONAL_BC CV 6403 BKHĐT" xfId="453"/>
    <cellStyle name="_KT (2)_3_TG-TH_PERSONAL_Bieu mau cong trinh khoi cong moi 3-4" xfId="454"/>
    <cellStyle name="_KT (2)_3_TG-TH_PERSONAL_Bieu3ODA" xfId="455"/>
    <cellStyle name="_KT (2)_3_TG-TH_PERSONAL_Bieu4HTMT" xfId="456"/>
    <cellStyle name="_KT (2)_3_TG-TH_PERSONAL_Book1" xfId="457"/>
    <cellStyle name="_KT (2)_3_TG-TH_PERSONAL_Book1 2" xfId="458"/>
    <cellStyle name="_KT (2)_3_TG-TH_PERSONAL_HTQ.8 GD1" xfId="459"/>
    <cellStyle name="_KT (2)_3_TG-TH_PERSONAL_HTQ.8 GD1_05-12  KH trung han 2016-2020 - Liem Thinh edited" xfId="460"/>
    <cellStyle name="_KT (2)_3_TG-TH_PERSONAL_HTQ.8 GD1_Copy of 05-12  KH trung han 2016-2020 - Liem Thinh edited (1)" xfId="461"/>
    <cellStyle name="_KT (2)_3_TG-TH_PERSONAL_HTQ.8 GD1_KH TPCP 2016-2020 (tong hop)" xfId="462"/>
    <cellStyle name="_KT (2)_3_TG-TH_PERSONAL_Luy ke von ung nam 2011 -Thoa gui ngay 12-8-2012" xfId="463"/>
    <cellStyle name="_KT (2)_3_TG-TH_PERSONAL_Tong hop KHCB 2001" xfId="464"/>
    <cellStyle name="_KT (2)_3_TG-TH_Qt-HT3PQ1(CauKho)" xfId="465"/>
    <cellStyle name="_KT (2)_3_TG-TH_TK152-04" xfId="466"/>
    <cellStyle name="_KT (2)_3_TG-TH_ÿÿÿÿÿ" xfId="467"/>
    <cellStyle name="_KT (2)_3_TG-TH_ÿÿÿÿÿ_KH TPCP vung TNB (03-1-2012)" xfId="468"/>
    <cellStyle name="_KT (2)_3_TG-TH_ÿÿÿÿÿ_kien giang 2" xfId="469"/>
    <cellStyle name="_KT (2)_4" xfId="470"/>
    <cellStyle name="_KT (2)_4 2" xfId="471"/>
    <cellStyle name="_KT (2)_4_05-12  KH trung han 2016-2020 - Liem Thinh edited" xfId="472"/>
    <cellStyle name="_KT (2)_4_ApGiaVatTu_cayxanh_latgach" xfId="473"/>
    <cellStyle name="_KT (2)_4_BANG TONG HOP TINH HINH THANH QUYET TOAN (MOI I)" xfId="474"/>
    <cellStyle name="_KT (2)_4_BAO CAO KLCT PT2000" xfId="475"/>
    <cellStyle name="_KT (2)_4_BAO CAO PT2000" xfId="476"/>
    <cellStyle name="_KT (2)_4_BAO CAO PT2000_Book1" xfId="477"/>
    <cellStyle name="_KT (2)_4_Bao cao XDCB 2001 - T11 KH dieu chinh 20-11-THAI" xfId="478"/>
    <cellStyle name="_KT (2)_4_BAO GIA NGAY 24-10-08 (co dam)" xfId="479"/>
    <cellStyle name="_KT (2)_4_BC  NAM 2007" xfId="480"/>
    <cellStyle name="_KT (2)_4_BC CV 6403 BKHĐT" xfId="481"/>
    <cellStyle name="_KT (2)_4_BC NQ11-CP - chinh sua lai" xfId="482"/>
    <cellStyle name="_KT (2)_4_BC NQ11-CP-Quynh sau bieu so3" xfId="483"/>
    <cellStyle name="_KT (2)_4_BC_NQ11-CP_-_Thao_sua_lai" xfId="484"/>
    <cellStyle name="_KT (2)_4_Bieu mau cong trinh khoi cong moi 3-4" xfId="485"/>
    <cellStyle name="_KT (2)_4_Bieu3ODA" xfId="486"/>
    <cellStyle name="_KT (2)_4_Bieu3ODA_1" xfId="487"/>
    <cellStyle name="_KT (2)_4_Bieu4HTMT" xfId="488"/>
    <cellStyle name="_KT (2)_4_bo sung von KCH nam 2010 va Du an tre kho khan" xfId="489"/>
    <cellStyle name="_KT (2)_4_Book1" xfId="490"/>
    <cellStyle name="_KT (2)_4_Book1 2" xfId="491"/>
    <cellStyle name="_KT (2)_4_Book1_1" xfId="492"/>
    <cellStyle name="_KT (2)_4_Book1_1 2" xfId="493"/>
    <cellStyle name="_KT (2)_4_Book1_1_BC CV 6403 BKHĐT" xfId="494"/>
    <cellStyle name="_KT (2)_4_Book1_1_Bieu mau cong trinh khoi cong moi 3-4" xfId="495"/>
    <cellStyle name="_KT (2)_4_Book1_1_Bieu3ODA" xfId="496"/>
    <cellStyle name="_KT (2)_4_Book1_1_Bieu4HTMT" xfId="497"/>
    <cellStyle name="_KT (2)_4_Book1_1_Book1" xfId="498"/>
    <cellStyle name="_KT (2)_4_Book1_1_Luy ke von ung nam 2011 -Thoa gui ngay 12-8-2012" xfId="499"/>
    <cellStyle name="_KT (2)_4_Book1_2" xfId="500"/>
    <cellStyle name="_KT (2)_4_Book1_2 2" xfId="501"/>
    <cellStyle name="_KT (2)_4_Book1_2_BC CV 6403 BKHĐT" xfId="502"/>
    <cellStyle name="_KT (2)_4_Book1_2_Bieu3ODA" xfId="503"/>
    <cellStyle name="_KT (2)_4_Book1_2_Luy ke von ung nam 2011 -Thoa gui ngay 12-8-2012" xfId="504"/>
    <cellStyle name="_KT (2)_4_Book1_3" xfId="505"/>
    <cellStyle name="_KT (2)_4_Book1_3 2" xfId="506"/>
    <cellStyle name="_KT (2)_4_Book1_4" xfId="7174"/>
    <cellStyle name="_KT (2)_4_Book1_BC CV 6403 BKHĐT" xfId="507"/>
    <cellStyle name="_KT (2)_4_Book1_Bieu mau cong trinh khoi cong moi 3-4" xfId="508"/>
    <cellStyle name="_KT (2)_4_Book1_Bieu3ODA" xfId="509"/>
    <cellStyle name="_KT (2)_4_Book1_Bieu4HTMT" xfId="510"/>
    <cellStyle name="_KT (2)_4_Book1_bo sung von KCH nam 2010 va Du an tre kho khan" xfId="511"/>
    <cellStyle name="_KT (2)_4_Book1_Book1" xfId="512"/>
    <cellStyle name="_KT (2)_4_Book1_danh muc chuan bi dau tu 2011 ngay 07-6-2011" xfId="513"/>
    <cellStyle name="_KT (2)_4_Book1_Danh muc pbo nguon von XSKT, XDCB nam 2009 chuyen qua nam 2010" xfId="514"/>
    <cellStyle name="_KT (2)_4_Book1_dieu chinh KH 2011 ngay 26-5-2011111" xfId="515"/>
    <cellStyle name="_KT (2)_4_Book1_DS KCH PHAN BO VON NSDP NAM 2010" xfId="516"/>
    <cellStyle name="_KT (2)_4_Book1_giao KH 2011 ngay 10-12-2010" xfId="517"/>
    <cellStyle name="_KT (2)_4_Book1_Luy ke von ung nam 2011 -Thoa gui ngay 12-8-2012" xfId="518"/>
    <cellStyle name="_KT (2)_4_CAU Khanh Nam(Thi Cong)" xfId="519"/>
    <cellStyle name="_KT (2)_4_ChiHuong_ApGia" xfId="520"/>
    <cellStyle name="_KT (2)_4_CoCauPhi (version 1)" xfId="521"/>
    <cellStyle name="_KT (2)_4_Copy of 05-12  KH trung han 2016-2020 - Liem Thinh edited (1)" xfId="522"/>
    <cellStyle name="_KT (2)_4_danh muc chuan bi dau tu 2011 ngay 07-6-2011" xfId="523"/>
    <cellStyle name="_KT (2)_4_Danh muc pbo nguon von XSKT, XDCB nam 2009 chuyen qua nam 2010" xfId="524"/>
    <cellStyle name="_KT (2)_4_DAU NOI PL-CL TAI PHU LAMHC" xfId="525"/>
    <cellStyle name="_KT (2)_4_dieu chinh KH 2011 ngay 26-5-2011111" xfId="526"/>
    <cellStyle name="_KT (2)_4_DS KCH PHAN BO VON NSDP NAM 2010" xfId="527"/>
    <cellStyle name="_KT (2)_4_DTCDT MR.2N110.HOCMON.TDTOAN.CCUNG" xfId="528"/>
    <cellStyle name="_KT (2)_4_DU TRU VAT TU" xfId="529"/>
    <cellStyle name="_KT (2)_4_giao KH 2011 ngay 10-12-2010" xfId="530"/>
    <cellStyle name="_KT (2)_4_GTGT 2003" xfId="531"/>
    <cellStyle name="_KT (2)_4_Ha Nam" xfId="7175"/>
    <cellStyle name="_KT (2)_4_KE KHAI THUE GTGT 2004" xfId="532"/>
    <cellStyle name="_KT (2)_4_KE KHAI THUE GTGT 2004_BCTC2004" xfId="533"/>
    <cellStyle name="_KT (2)_4_KH TPCP 2016-2020 (tong hop)" xfId="534"/>
    <cellStyle name="_KT (2)_4_KH TPCP vung TNB (03-1-2012)" xfId="535"/>
    <cellStyle name="_KT (2)_4_kien giang 2" xfId="536"/>
    <cellStyle name="_KT (2)_4_Lora-tungchau" xfId="537"/>
    <cellStyle name="_KT (2)_4_Luy ke von ung nam 2011 -Thoa gui ngay 12-8-2012" xfId="538"/>
    <cellStyle name="_KT (2)_4_NhanCong" xfId="539"/>
    <cellStyle name="_KT (2)_4_N-X-T-04" xfId="540"/>
    <cellStyle name="_KT (2)_4_PGIA-phieu tham tra Kho bac" xfId="541"/>
    <cellStyle name="_KT (2)_4_phu luc tong ket tinh hinh TH giai doan 03-10 (ngay 30)" xfId="542"/>
    <cellStyle name="_KT (2)_4_PT02-02" xfId="543"/>
    <cellStyle name="_KT (2)_4_PT02-02_Book1" xfId="544"/>
    <cellStyle name="_KT (2)_4_PT02-03" xfId="545"/>
    <cellStyle name="_KT (2)_4_PT02-03_Book1" xfId="546"/>
    <cellStyle name="_KT (2)_4_Qt-HT3PQ1(CauKho)" xfId="547"/>
    <cellStyle name="_KT (2)_4_Sheet1" xfId="548"/>
    <cellStyle name="_KT (2)_4_TG-TH" xfId="549"/>
    <cellStyle name="_KT (2)_4_TK152-04" xfId="550"/>
    <cellStyle name="_KT (2)_4_ÿÿÿÿÿ" xfId="551"/>
    <cellStyle name="_KT (2)_4_ÿÿÿÿÿ 2" xfId="7176"/>
    <cellStyle name="_KT (2)_4_ÿÿÿÿÿ_Bieu mau cong trinh khoi cong moi 3-4" xfId="552"/>
    <cellStyle name="_KT (2)_4_ÿÿÿÿÿ_Bieu3ODA" xfId="553"/>
    <cellStyle name="_KT (2)_4_ÿÿÿÿÿ_Bieu4HTMT" xfId="554"/>
    <cellStyle name="_KT (2)_4_ÿÿÿÿÿ_Ha Nam" xfId="7177"/>
    <cellStyle name="_KT (2)_4_ÿÿÿÿÿ_KH TPCP vung TNB (03-1-2012)" xfId="555"/>
    <cellStyle name="_KT (2)_4_ÿÿÿÿÿ_kien giang 2" xfId="556"/>
    <cellStyle name="_KT (2)_5" xfId="557"/>
    <cellStyle name="_KT (2)_5 2" xfId="558"/>
    <cellStyle name="_KT (2)_5_05-12  KH trung han 2016-2020 - Liem Thinh edited" xfId="559"/>
    <cellStyle name="_KT (2)_5_ApGiaVatTu_cayxanh_latgach" xfId="560"/>
    <cellStyle name="_KT (2)_5_BANG TONG HOP TINH HINH THANH QUYET TOAN (MOI I)" xfId="561"/>
    <cellStyle name="_KT (2)_5_BAO CAO KLCT PT2000" xfId="562"/>
    <cellStyle name="_KT (2)_5_BAO CAO PT2000" xfId="563"/>
    <cellStyle name="_KT (2)_5_BAO CAO PT2000_Book1" xfId="564"/>
    <cellStyle name="_KT (2)_5_Bao cao XDCB 2001 - T11 KH dieu chinh 20-11-THAI" xfId="565"/>
    <cellStyle name="_KT (2)_5_BAO GIA NGAY 24-10-08 (co dam)" xfId="566"/>
    <cellStyle name="_KT (2)_5_BC  NAM 2007" xfId="567"/>
    <cellStyle name="_KT (2)_5_BC CV 6403 BKHĐT" xfId="568"/>
    <cellStyle name="_KT (2)_5_BC NQ11-CP - chinh sua lai" xfId="569"/>
    <cellStyle name="_KT (2)_5_BC NQ11-CP-Quynh sau bieu so3" xfId="570"/>
    <cellStyle name="_KT (2)_5_BC_NQ11-CP_-_Thao_sua_lai" xfId="571"/>
    <cellStyle name="_KT (2)_5_Bieu mau cong trinh khoi cong moi 3-4" xfId="572"/>
    <cellStyle name="_KT (2)_5_Bieu3ODA" xfId="573"/>
    <cellStyle name="_KT (2)_5_Bieu3ODA_1" xfId="574"/>
    <cellStyle name="_KT (2)_5_Bieu4HTMT" xfId="575"/>
    <cellStyle name="_KT (2)_5_bo sung von KCH nam 2010 va Du an tre kho khan" xfId="576"/>
    <cellStyle name="_KT (2)_5_Book1" xfId="577"/>
    <cellStyle name="_KT (2)_5_Book1 2" xfId="578"/>
    <cellStyle name="_KT (2)_5_Book1_1" xfId="579"/>
    <cellStyle name="_KT (2)_5_Book1_1 2" xfId="580"/>
    <cellStyle name="_KT (2)_5_Book1_1_BC CV 6403 BKHĐT" xfId="581"/>
    <cellStyle name="_KT (2)_5_Book1_1_Bieu mau cong trinh khoi cong moi 3-4" xfId="582"/>
    <cellStyle name="_KT (2)_5_Book1_1_Bieu3ODA" xfId="583"/>
    <cellStyle name="_KT (2)_5_Book1_1_Bieu4HTMT" xfId="584"/>
    <cellStyle name="_KT (2)_5_Book1_1_Book1" xfId="585"/>
    <cellStyle name="_KT (2)_5_Book1_1_Luy ke von ung nam 2011 -Thoa gui ngay 12-8-2012" xfId="586"/>
    <cellStyle name="_KT (2)_5_Book1_2" xfId="587"/>
    <cellStyle name="_KT (2)_5_Book1_2 2" xfId="588"/>
    <cellStyle name="_KT (2)_5_Book1_2_BC CV 6403 BKHĐT" xfId="589"/>
    <cellStyle name="_KT (2)_5_Book1_2_Bieu3ODA" xfId="590"/>
    <cellStyle name="_KT (2)_5_Book1_2_Luy ke von ung nam 2011 -Thoa gui ngay 12-8-2012" xfId="591"/>
    <cellStyle name="_KT (2)_5_Book1_3" xfId="592"/>
    <cellStyle name="_KT (2)_5_Book1_4" xfId="7178"/>
    <cellStyle name="_KT (2)_5_Book1_BC CV 6403 BKHĐT" xfId="593"/>
    <cellStyle name="_KT (2)_5_Book1_BC-QT-WB-dthao" xfId="594"/>
    <cellStyle name="_KT (2)_5_Book1_Bieu mau cong trinh khoi cong moi 3-4" xfId="595"/>
    <cellStyle name="_KT (2)_5_Book1_Bieu3ODA" xfId="596"/>
    <cellStyle name="_KT (2)_5_Book1_Bieu4HTMT" xfId="597"/>
    <cellStyle name="_KT (2)_5_Book1_bo sung von KCH nam 2010 va Du an tre kho khan" xfId="598"/>
    <cellStyle name="_KT (2)_5_Book1_Book1" xfId="599"/>
    <cellStyle name="_KT (2)_5_Book1_danh muc chuan bi dau tu 2011 ngay 07-6-2011" xfId="600"/>
    <cellStyle name="_KT (2)_5_Book1_Danh muc pbo nguon von XSKT, XDCB nam 2009 chuyen qua nam 2010" xfId="601"/>
    <cellStyle name="_KT (2)_5_Book1_dieu chinh KH 2011 ngay 26-5-2011111" xfId="602"/>
    <cellStyle name="_KT (2)_5_Book1_DS KCH PHAN BO VON NSDP NAM 2010" xfId="603"/>
    <cellStyle name="_KT (2)_5_Book1_giao KH 2011 ngay 10-12-2010" xfId="604"/>
    <cellStyle name="_KT (2)_5_Book1_Luy ke von ung nam 2011 -Thoa gui ngay 12-8-2012" xfId="605"/>
    <cellStyle name="_KT (2)_5_CAU Khanh Nam(Thi Cong)" xfId="606"/>
    <cellStyle name="_KT (2)_5_ChiHuong_ApGia" xfId="607"/>
    <cellStyle name="_KT (2)_5_CoCauPhi (version 1)" xfId="608"/>
    <cellStyle name="_KT (2)_5_Copy of 05-12  KH trung han 2016-2020 - Liem Thinh edited (1)" xfId="609"/>
    <cellStyle name="_KT (2)_5_danh muc chuan bi dau tu 2011 ngay 07-6-2011" xfId="610"/>
    <cellStyle name="_KT (2)_5_Danh muc pbo nguon von XSKT, XDCB nam 2009 chuyen qua nam 2010" xfId="611"/>
    <cellStyle name="_KT (2)_5_DAU NOI PL-CL TAI PHU LAMHC" xfId="612"/>
    <cellStyle name="_KT (2)_5_dieu chinh KH 2011 ngay 26-5-2011111" xfId="613"/>
    <cellStyle name="_KT (2)_5_DS KCH PHAN BO VON NSDP NAM 2010" xfId="614"/>
    <cellStyle name="_KT (2)_5_DTCDT MR.2N110.HOCMON.TDTOAN.CCUNG" xfId="615"/>
    <cellStyle name="_KT (2)_5_DU TRU VAT TU" xfId="616"/>
    <cellStyle name="_KT (2)_5_giao KH 2011 ngay 10-12-2010" xfId="617"/>
    <cellStyle name="_KT (2)_5_GTGT 2003" xfId="618"/>
    <cellStyle name="_KT (2)_5_Ha Nam" xfId="7179"/>
    <cellStyle name="_KT (2)_5_KE KHAI THUE GTGT 2004" xfId="619"/>
    <cellStyle name="_KT (2)_5_KE KHAI THUE GTGT 2004_BCTC2004" xfId="620"/>
    <cellStyle name="_KT (2)_5_KH TPCP 2016-2020 (tong hop)" xfId="621"/>
    <cellStyle name="_KT (2)_5_KH TPCP vung TNB (03-1-2012)" xfId="622"/>
    <cellStyle name="_KT (2)_5_kien giang 2" xfId="623"/>
    <cellStyle name="_KT (2)_5_Lora-tungchau" xfId="624"/>
    <cellStyle name="_KT (2)_5_Luy ke von ung nam 2011 -Thoa gui ngay 12-8-2012" xfId="625"/>
    <cellStyle name="_KT (2)_5_NhanCong" xfId="626"/>
    <cellStyle name="_KT (2)_5_N-X-T-04" xfId="627"/>
    <cellStyle name="_KT (2)_5_PGIA-phieu tham tra Kho bac" xfId="628"/>
    <cellStyle name="_KT (2)_5_phu luc tong ket tinh hinh TH giai doan 03-10 (ngay 30)" xfId="629"/>
    <cellStyle name="_KT (2)_5_PT02-02" xfId="630"/>
    <cellStyle name="_KT (2)_5_PT02-02_Book1" xfId="631"/>
    <cellStyle name="_KT (2)_5_PT02-03" xfId="632"/>
    <cellStyle name="_KT (2)_5_PT02-03_Book1" xfId="633"/>
    <cellStyle name="_KT (2)_5_Qt-HT3PQ1(CauKho)" xfId="634"/>
    <cellStyle name="_KT (2)_5_Sheet1" xfId="635"/>
    <cellStyle name="_KT (2)_5_TK152-04" xfId="636"/>
    <cellStyle name="_KT (2)_5_ÿÿÿÿÿ" xfId="637"/>
    <cellStyle name="_KT (2)_5_ÿÿÿÿÿ 2" xfId="7180"/>
    <cellStyle name="_KT (2)_5_ÿÿÿÿÿ_Bieu mau cong trinh khoi cong moi 3-4" xfId="638"/>
    <cellStyle name="_KT (2)_5_ÿÿÿÿÿ_Bieu3ODA" xfId="639"/>
    <cellStyle name="_KT (2)_5_ÿÿÿÿÿ_Bieu4HTMT" xfId="640"/>
    <cellStyle name="_KT (2)_5_ÿÿÿÿÿ_Ha Nam" xfId="7181"/>
    <cellStyle name="_KT (2)_5_ÿÿÿÿÿ_KH TPCP vung TNB (03-1-2012)" xfId="641"/>
    <cellStyle name="_KT (2)_5_ÿÿÿÿÿ_kien giang 2" xfId="642"/>
    <cellStyle name="_KT (2)_BC  NAM 2007" xfId="643"/>
    <cellStyle name="_KT (2)_Bieu mau cong trinh khoi cong moi 3-4" xfId="644"/>
    <cellStyle name="_KT (2)_Bieu3ODA" xfId="645"/>
    <cellStyle name="_KT (2)_Bieu3ODA_1" xfId="646"/>
    <cellStyle name="_KT (2)_Bieu4HTMT" xfId="647"/>
    <cellStyle name="_KT (2)_bo sung von KCH nam 2010 va Du an tre kho khan" xfId="648"/>
    <cellStyle name="_KT (2)_Book1" xfId="649"/>
    <cellStyle name="_KT (2)_Book1 2" xfId="650"/>
    <cellStyle name="_KT (2)_Book1_1" xfId="7182"/>
    <cellStyle name="_KT (2)_Book1_BC-QT-WB-dthao" xfId="651"/>
    <cellStyle name="_KT (2)_Book1_BC-QT-WB-dthao_05-12  KH trung han 2016-2020 - Liem Thinh edited" xfId="652"/>
    <cellStyle name="_KT (2)_Book1_BC-QT-WB-dthao_Copy of 05-12  KH trung han 2016-2020 - Liem Thinh edited (1)" xfId="653"/>
    <cellStyle name="_KT (2)_Book1_BC-QT-WB-dthao_KH TPCP 2016-2020 (tong hop)" xfId="654"/>
    <cellStyle name="_KT (2)_Book1_KH TPCP vung TNB (03-1-2012)" xfId="655"/>
    <cellStyle name="_KT (2)_Book1_kien giang 2" xfId="656"/>
    <cellStyle name="_KT (2)_Copy of 05-12  KH trung han 2016-2020 - Liem Thinh edited (1)" xfId="657"/>
    <cellStyle name="_KT (2)_danh muc chuan bi dau tu 2011 ngay 07-6-2011" xfId="658"/>
    <cellStyle name="_KT (2)_Danh muc pbo nguon von XSKT, XDCB nam 2009 chuyen qua nam 2010" xfId="659"/>
    <cellStyle name="_KT (2)_dieu chinh KH 2011 ngay 26-5-2011111" xfId="660"/>
    <cellStyle name="_KT (2)_DS KCH PHAN BO VON NSDP NAM 2010" xfId="661"/>
    <cellStyle name="_KT (2)_giao KH 2011 ngay 10-12-2010" xfId="662"/>
    <cellStyle name="_KT (2)_GTGT 2003" xfId="663"/>
    <cellStyle name="_KT (2)_Ha Nam" xfId="7183"/>
    <cellStyle name="_KT (2)_KE KHAI THUE GTGT 2004" xfId="664"/>
    <cellStyle name="_KT (2)_KE KHAI THUE GTGT 2004_BCTC2004" xfId="665"/>
    <cellStyle name="_KT (2)_KH TPCP 2016-2020 (tong hop)" xfId="666"/>
    <cellStyle name="_KT (2)_KH TPCP vung TNB (03-1-2012)" xfId="667"/>
    <cellStyle name="_KT (2)_kien giang 2" xfId="668"/>
    <cellStyle name="_KT (2)_Lora-tungchau" xfId="669"/>
    <cellStyle name="_KT (2)_Lora-tungchau 2" xfId="670"/>
    <cellStyle name="_KT (2)_Lora-tungchau_05-12  KH trung han 2016-2020 - Liem Thinh edited" xfId="671"/>
    <cellStyle name="_KT (2)_Lora-tungchau_Copy of 05-12  KH trung han 2016-2020 - Liem Thinh edited (1)" xfId="672"/>
    <cellStyle name="_KT (2)_Lora-tungchau_KH TPCP 2016-2020 (tong hop)" xfId="673"/>
    <cellStyle name="_KT (2)_N-X-T-04" xfId="674"/>
    <cellStyle name="_KT (2)_PERSONAL" xfId="675"/>
    <cellStyle name="_KT (2)_PERSONAL_BC CV 6403 BKHĐT" xfId="676"/>
    <cellStyle name="_KT (2)_PERSONAL_Bieu mau cong trinh khoi cong moi 3-4" xfId="677"/>
    <cellStyle name="_KT (2)_PERSONAL_Bieu3ODA" xfId="678"/>
    <cellStyle name="_KT (2)_PERSONAL_Bieu4HTMT" xfId="679"/>
    <cellStyle name="_KT (2)_PERSONAL_Book1" xfId="680"/>
    <cellStyle name="_KT (2)_PERSONAL_Book1 2" xfId="681"/>
    <cellStyle name="_KT (2)_PERSONAL_HTQ.8 GD1" xfId="682"/>
    <cellStyle name="_KT (2)_PERSONAL_HTQ.8 GD1_05-12  KH trung han 2016-2020 - Liem Thinh edited" xfId="683"/>
    <cellStyle name="_KT (2)_PERSONAL_HTQ.8 GD1_Copy of 05-12  KH trung han 2016-2020 - Liem Thinh edited (1)" xfId="684"/>
    <cellStyle name="_KT (2)_PERSONAL_HTQ.8 GD1_KH TPCP 2016-2020 (tong hop)" xfId="685"/>
    <cellStyle name="_KT (2)_PERSONAL_Luy ke von ung nam 2011 -Thoa gui ngay 12-8-2012" xfId="686"/>
    <cellStyle name="_KT (2)_PERSONAL_Tong hop KHCB 2001" xfId="687"/>
    <cellStyle name="_KT (2)_Qt-HT3PQ1(CauKho)" xfId="688"/>
    <cellStyle name="_KT (2)_TG-TH" xfId="689"/>
    <cellStyle name="_KT (2)_TK152-04" xfId="690"/>
    <cellStyle name="_KT (2)_ÿÿÿÿÿ" xfId="691"/>
    <cellStyle name="_KT (2)_ÿÿÿÿÿ_KH TPCP vung TNB (03-1-2012)" xfId="692"/>
    <cellStyle name="_KT (2)_ÿÿÿÿÿ_kien giang 2" xfId="693"/>
    <cellStyle name="_KT_TG" xfId="694"/>
    <cellStyle name="_KT_TG_1" xfId="695"/>
    <cellStyle name="_KT_TG_1 2" xfId="696"/>
    <cellStyle name="_KT_TG_1_05-12  KH trung han 2016-2020 - Liem Thinh edited" xfId="697"/>
    <cellStyle name="_KT_TG_1_ApGiaVatTu_cayxanh_latgach" xfId="698"/>
    <cellStyle name="_KT_TG_1_BANG TONG HOP TINH HINH THANH QUYET TOAN (MOI I)" xfId="699"/>
    <cellStyle name="_KT_TG_1_BAO CAO KLCT PT2000" xfId="700"/>
    <cellStyle name="_KT_TG_1_BAO CAO PT2000" xfId="701"/>
    <cellStyle name="_KT_TG_1_BAO CAO PT2000_Book1" xfId="702"/>
    <cellStyle name="_KT_TG_1_Bao cao XDCB 2001 - T11 KH dieu chinh 20-11-THAI" xfId="703"/>
    <cellStyle name="_KT_TG_1_BAO GIA NGAY 24-10-08 (co dam)" xfId="704"/>
    <cellStyle name="_KT_TG_1_BC  NAM 2007" xfId="705"/>
    <cellStyle name="_KT_TG_1_BC CV 6403 BKHĐT" xfId="706"/>
    <cellStyle name="_KT_TG_1_BC NQ11-CP - chinh sua lai" xfId="707"/>
    <cellStyle name="_KT_TG_1_BC NQ11-CP-Quynh sau bieu so3" xfId="708"/>
    <cellStyle name="_KT_TG_1_BC_NQ11-CP_-_Thao_sua_lai" xfId="709"/>
    <cellStyle name="_KT_TG_1_Bieu mau cong trinh khoi cong moi 3-4" xfId="710"/>
    <cellStyle name="_KT_TG_1_Bieu3ODA" xfId="711"/>
    <cellStyle name="_KT_TG_1_Bieu3ODA_1" xfId="712"/>
    <cellStyle name="_KT_TG_1_Bieu4HTMT" xfId="713"/>
    <cellStyle name="_KT_TG_1_bo sung von KCH nam 2010 va Du an tre kho khan" xfId="714"/>
    <cellStyle name="_KT_TG_1_Book1" xfId="715"/>
    <cellStyle name="_KT_TG_1_Book1 2" xfId="716"/>
    <cellStyle name="_KT_TG_1_Book1_1" xfId="717"/>
    <cellStyle name="_KT_TG_1_Book1_1 2" xfId="718"/>
    <cellStyle name="_KT_TG_1_Book1_1_BC CV 6403 BKHĐT" xfId="719"/>
    <cellStyle name="_KT_TG_1_Book1_1_Bieu mau cong trinh khoi cong moi 3-4" xfId="720"/>
    <cellStyle name="_KT_TG_1_Book1_1_Bieu3ODA" xfId="721"/>
    <cellStyle name="_KT_TG_1_Book1_1_Bieu4HTMT" xfId="722"/>
    <cellStyle name="_KT_TG_1_Book1_1_Book1" xfId="723"/>
    <cellStyle name="_KT_TG_1_Book1_1_Luy ke von ung nam 2011 -Thoa gui ngay 12-8-2012" xfId="724"/>
    <cellStyle name="_KT_TG_1_Book1_2" xfId="725"/>
    <cellStyle name="_KT_TG_1_Book1_2 2" xfId="726"/>
    <cellStyle name="_KT_TG_1_Book1_2_BC CV 6403 BKHĐT" xfId="727"/>
    <cellStyle name="_KT_TG_1_Book1_2_Bieu3ODA" xfId="728"/>
    <cellStyle name="_KT_TG_1_Book1_2_Luy ke von ung nam 2011 -Thoa gui ngay 12-8-2012" xfId="729"/>
    <cellStyle name="_KT_TG_1_Book1_3" xfId="730"/>
    <cellStyle name="_KT_TG_1_Book1_4" xfId="7184"/>
    <cellStyle name="_KT_TG_1_Book1_BC CV 6403 BKHĐT" xfId="731"/>
    <cellStyle name="_KT_TG_1_Book1_BC-QT-WB-dthao" xfId="732"/>
    <cellStyle name="_KT_TG_1_Book1_Bieu mau cong trinh khoi cong moi 3-4" xfId="733"/>
    <cellStyle name="_KT_TG_1_Book1_Bieu3ODA" xfId="734"/>
    <cellStyle name="_KT_TG_1_Book1_Bieu4HTMT" xfId="735"/>
    <cellStyle name="_KT_TG_1_Book1_bo sung von KCH nam 2010 va Du an tre kho khan" xfId="736"/>
    <cellStyle name="_KT_TG_1_Book1_Book1" xfId="737"/>
    <cellStyle name="_KT_TG_1_Book1_danh muc chuan bi dau tu 2011 ngay 07-6-2011" xfId="738"/>
    <cellStyle name="_KT_TG_1_Book1_Danh muc pbo nguon von XSKT, XDCB nam 2009 chuyen qua nam 2010" xfId="739"/>
    <cellStyle name="_KT_TG_1_Book1_dieu chinh KH 2011 ngay 26-5-2011111" xfId="740"/>
    <cellStyle name="_KT_TG_1_Book1_DS KCH PHAN BO VON NSDP NAM 2010" xfId="741"/>
    <cellStyle name="_KT_TG_1_Book1_giao KH 2011 ngay 10-12-2010" xfId="742"/>
    <cellStyle name="_KT_TG_1_Book1_Luy ke von ung nam 2011 -Thoa gui ngay 12-8-2012" xfId="743"/>
    <cellStyle name="_KT_TG_1_CAU Khanh Nam(Thi Cong)" xfId="744"/>
    <cellStyle name="_KT_TG_1_ChiHuong_ApGia" xfId="745"/>
    <cellStyle name="_KT_TG_1_CoCauPhi (version 1)" xfId="746"/>
    <cellStyle name="_KT_TG_1_Copy of 05-12  KH trung han 2016-2020 - Liem Thinh edited (1)" xfId="747"/>
    <cellStyle name="_KT_TG_1_danh muc chuan bi dau tu 2011 ngay 07-6-2011" xfId="748"/>
    <cellStyle name="_KT_TG_1_Danh muc pbo nguon von XSKT, XDCB nam 2009 chuyen qua nam 2010" xfId="749"/>
    <cellStyle name="_KT_TG_1_DAU NOI PL-CL TAI PHU LAMHC" xfId="750"/>
    <cellStyle name="_KT_TG_1_dieu chinh KH 2011 ngay 26-5-2011111" xfId="751"/>
    <cellStyle name="_KT_TG_1_DS KCH PHAN BO VON NSDP NAM 2010" xfId="752"/>
    <cellStyle name="_KT_TG_1_DTCDT MR.2N110.HOCMON.TDTOAN.CCUNG" xfId="753"/>
    <cellStyle name="_KT_TG_1_DU TRU VAT TU" xfId="754"/>
    <cellStyle name="_KT_TG_1_giao KH 2011 ngay 10-12-2010" xfId="755"/>
    <cellStyle name="_KT_TG_1_GTGT 2003" xfId="756"/>
    <cellStyle name="_KT_TG_1_Ha Nam" xfId="7185"/>
    <cellStyle name="_KT_TG_1_KE KHAI THUE GTGT 2004" xfId="757"/>
    <cellStyle name="_KT_TG_1_KE KHAI THUE GTGT 2004_BCTC2004" xfId="758"/>
    <cellStyle name="_KT_TG_1_KH TPCP 2016-2020 (tong hop)" xfId="759"/>
    <cellStyle name="_KT_TG_1_KH TPCP vung TNB (03-1-2012)" xfId="760"/>
    <cellStyle name="_KT_TG_1_kien giang 2" xfId="761"/>
    <cellStyle name="_KT_TG_1_Lora-tungchau" xfId="762"/>
    <cellStyle name="_KT_TG_1_Luy ke von ung nam 2011 -Thoa gui ngay 12-8-2012" xfId="763"/>
    <cellStyle name="_KT_TG_1_NhanCong" xfId="764"/>
    <cellStyle name="_KT_TG_1_N-X-T-04" xfId="765"/>
    <cellStyle name="_KT_TG_1_PGIA-phieu tham tra Kho bac" xfId="766"/>
    <cellStyle name="_KT_TG_1_phu luc tong ket tinh hinh TH giai doan 03-10 (ngay 30)" xfId="767"/>
    <cellStyle name="_KT_TG_1_PT02-02" xfId="768"/>
    <cellStyle name="_KT_TG_1_PT02-02_Book1" xfId="769"/>
    <cellStyle name="_KT_TG_1_PT02-03" xfId="770"/>
    <cellStyle name="_KT_TG_1_PT02-03_Book1" xfId="771"/>
    <cellStyle name="_KT_TG_1_Qt-HT3PQ1(CauKho)" xfId="772"/>
    <cellStyle name="_KT_TG_1_Sheet1" xfId="773"/>
    <cellStyle name="_KT_TG_1_TK152-04" xfId="774"/>
    <cellStyle name="_KT_TG_1_ÿÿÿÿÿ" xfId="775"/>
    <cellStyle name="_KT_TG_1_ÿÿÿÿÿ 2" xfId="7186"/>
    <cellStyle name="_KT_TG_1_ÿÿÿÿÿ_Bieu mau cong trinh khoi cong moi 3-4" xfId="776"/>
    <cellStyle name="_KT_TG_1_ÿÿÿÿÿ_Bieu3ODA" xfId="777"/>
    <cellStyle name="_KT_TG_1_ÿÿÿÿÿ_Bieu4HTMT" xfId="778"/>
    <cellStyle name="_KT_TG_1_ÿÿÿÿÿ_Ha Nam" xfId="7187"/>
    <cellStyle name="_KT_TG_1_ÿÿÿÿÿ_KH TPCP vung TNB (03-1-2012)" xfId="779"/>
    <cellStyle name="_KT_TG_1_ÿÿÿÿÿ_kien giang 2" xfId="780"/>
    <cellStyle name="_KT_TG_2" xfId="781"/>
    <cellStyle name="_KT_TG_2 2" xfId="782"/>
    <cellStyle name="_KT_TG_2_05-12  KH trung han 2016-2020 - Liem Thinh edited" xfId="783"/>
    <cellStyle name="_KT_TG_2_ApGiaVatTu_cayxanh_latgach" xfId="784"/>
    <cellStyle name="_KT_TG_2_BANG TONG HOP TINH HINH THANH QUYET TOAN (MOI I)" xfId="785"/>
    <cellStyle name="_KT_TG_2_BAO CAO KLCT PT2000" xfId="786"/>
    <cellStyle name="_KT_TG_2_BAO CAO PT2000" xfId="787"/>
    <cellStyle name="_KT_TG_2_BAO CAO PT2000_Book1" xfId="788"/>
    <cellStyle name="_KT_TG_2_Bao cao XDCB 2001 - T11 KH dieu chinh 20-11-THAI" xfId="789"/>
    <cellStyle name="_KT_TG_2_BAO GIA NGAY 24-10-08 (co dam)" xfId="790"/>
    <cellStyle name="_KT_TG_2_BC  NAM 2007" xfId="791"/>
    <cellStyle name="_KT_TG_2_BC CV 6403 BKHĐT" xfId="792"/>
    <cellStyle name="_KT_TG_2_BC NQ11-CP - chinh sua lai" xfId="793"/>
    <cellStyle name="_KT_TG_2_BC NQ11-CP-Quynh sau bieu so3" xfId="794"/>
    <cellStyle name="_KT_TG_2_BC_NQ11-CP_-_Thao_sua_lai" xfId="795"/>
    <cellStyle name="_KT_TG_2_Bieu mau cong trinh khoi cong moi 3-4" xfId="796"/>
    <cellStyle name="_KT_TG_2_Bieu3ODA" xfId="797"/>
    <cellStyle name="_KT_TG_2_Bieu3ODA_1" xfId="798"/>
    <cellStyle name="_KT_TG_2_Bieu4HTMT" xfId="799"/>
    <cellStyle name="_KT_TG_2_bo sung von KCH nam 2010 va Du an tre kho khan" xfId="800"/>
    <cellStyle name="_KT_TG_2_Book1" xfId="801"/>
    <cellStyle name="_KT_TG_2_Book1 2" xfId="802"/>
    <cellStyle name="_KT_TG_2_Book1_1" xfId="803"/>
    <cellStyle name="_KT_TG_2_Book1_1 2" xfId="804"/>
    <cellStyle name="_KT_TG_2_Book1_1_BC CV 6403 BKHĐT" xfId="805"/>
    <cellStyle name="_KT_TG_2_Book1_1_Bieu mau cong trinh khoi cong moi 3-4" xfId="806"/>
    <cellStyle name="_KT_TG_2_Book1_1_Bieu3ODA" xfId="807"/>
    <cellStyle name="_KT_TG_2_Book1_1_Bieu4HTMT" xfId="808"/>
    <cellStyle name="_KT_TG_2_Book1_1_Book1" xfId="809"/>
    <cellStyle name="_KT_TG_2_Book1_1_Luy ke von ung nam 2011 -Thoa gui ngay 12-8-2012" xfId="810"/>
    <cellStyle name="_KT_TG_2_Book1_2" xfId="811"/>
    <cellStyle name="_KT_TG_2_Book1_2 2" xfId="812"/>
    <cellStyle name="_KT_TG_2_Book1_2_BC CV 6403 BKHĐT" xfId="813"/>
    <cellStyle name="_KT_TG_2_Book1_2_Bieu3ODA" xfId="814"/>
    <cellStyle name="_KT_TG_2_Book1_2_Luy ke von ung nam 2011 -Thoa gui ngay 12-8-2012" xfId="815"/>
    <cellStyle name="_KT_TG_2_Book1_3" xfId="816"/>
    <cellStyle name="_KT_TG_2_Book1_3 2" xfId="817"/>
    <cellStyle name="_KT_TG_2_Book1_4" xfId="7188"/>
    <cellStyle name="_KT_TG_2_Book1_BC CV 6403 BKHĐT" xfId="818"/>
    <cellStyle name="_KT_TG_2_Book1_Bieu mau cong trinh khoi cong moi 3-4" xfId="819"/>
    <cellStyle name="_KT_TG_2_Book1_Bieu3ODA" xfId="820"/>
    <cellStyle name="_KT_TG_2_Book1_Bieu4HTMT" xfId="821"/>
    <cellStyle name="_KT_TG_2_Book1_bo sung von KCH nam 2010 va Du an tre kho khan" xfId="822"/>
    <cellStyle name="_KT_TG_2_Book1_Book1" xfId="823"/>
    <cellStyle name="_KT_TG_2_Book1_danh muc chuan bi dau tu 2011 ngay 07-6-2011" xfId="824"/>
    <cellStyle name="_KT_TG_2_Book1_Danh muc pbo nguon von XSKT, XDCB nam 2009 chuyen qua nam 2010" xfId="825"/>
    <cellStyle name="_KT_TG_2_Book1_dieu chinh KH 2011 ngay 26-5-2011111" xfId="826"/>
    <cellStyle name="_KT_TG_2_Book1_DS KCH PHAN BO VON NSDP NAM 2010" xfId="827"/>
    <cellStyle name="_KT_TG_2_Book1_giao KH 2011 ngay 10-12-2010" xfId="828"/>
    <cellStyle name="_KT_TG_2_Book1_Luy ke von ung nam 2011 -Thoa gui ngay 12-8-2012" xfId="829"/>
    <cellStyle name="_KT_TG_2_CAU Khanh Nam(Thi Cong)" xfId="830"/>
    <cellStyle name="_KT_TG_2_ChiHuong_ApGia" xfId="831"/>
    <cellStyle name="_KT_TG_2_CoCauPhi (version 1)" xfId="832"/>
    <cellStyle name="_KT_TG_2_Copy of 05-12  KH trung han 2016-2020 - Liem Thinh edited (1)" xfId="833"/>
    <cellStyle name="_KT_TG_2_danh muc chuan bi dau tu 2011 ngay 07-6-2011" xfId="834"/>
    <cellStyle name="_KT_TG_2_Danh muc pbo nguon von XSKT, XDCB nam 2009 chuyen qua nam 2010" xfId="835"/>
    <cellStyle name="_KT_TG_2_DAU NOI PL-CL TAI PHU LAMHC" xfId="836"/>
    <cellStyle name="_KT_TG_2_dieu chinh KH 2011 ngay 26-5-2011111" xfId="837"/>
    <cellStyle name="_KT_TG_2_DS KCH PHAN BO VON NSDP NAM 2010" xfId="838"/>
    <cellStyle name="_KT_TG_2_DTCDT MR.2N110.HOCMON.TDTOAN.CCUNG" xfId="839"/>
    <cellStyle name="_KT_TG_2_DU TRU VAT TU" xfId="840"/>
    <cellStyle name="_KT_TG_2_giao KH 2011 ngay 10-12-2010" xfId="841"/>
    <cellStyle name="_KT_TG_2_GTGT 2003" xfId="842"/>
    <cellStyle name="_KT_TG_2_Ha Nam" xfId="7189"/>
    <cellStyle name="_KT_TG_2_KE KHAI THUE GTGT 2004" xfId="843"/>
    <cellStyle name="_KT_TG_2_KE KHAI THUE GTGT 2004_BCTC2004" xfId="844"/>
    <cellStyle name="_KT_TG_2_KH TPCP 2016-2020 (tong hop)" xfId="845"/>
    <cellStyle name="_KT_TG_2_KH TPCP vung TNB (03-1-2012)" xfId="846"/>
    <cellStyle name="_KT_TG_2_kien giang 2" xfId="847"/>
    <cellStyle name="_KT_TG_2_Lora-tungchau" xfId="848"/>
    <cellStyle name="_KT_TG_2_Luy ke von ung nam 2011 -Thoa gui ngay 12-8-2012" xfId="849"/>
    <cellStyle name="_KT_TG_2_NhanCong" xfId="850"/>
    <cellStyle name="_KT_TG_2_N-X-T-04" xfId="851"/>
    <cellStyle name="_KT_TG_2_PGIA-phieu tham tra Kho bac" xfId="852"/>
    <cellStyle name="_KT_TG_2_phu luc tong ket tinh hinh TH giai doan 03-10 (ngay 30)" xfId="853"/>
    <cellStyle name="_KT_TG_2_PT02-02" xfId="854"/>
    <cellStyle name="_KT_TG_2_PT02-02_Book1" xfId="855"/>
    <cellStyle name="_KT_TG_2_PT02-03" xfId="856"/>
    <cellStyle name="_KT_TG_2_PT02-03_Book1" xfId="857"/>
    <cellStyle name="_KT_TG_2_Qt-HT3PQ1(CauKho)" xfId="858"/>
    <cellStyle name="_KT_TG_2_Sheet1" xfId="859"/>
    <cellStyle name="_KT_TG_2_TK152-04" xfId="860"/>
    <cellStyle name="_KT_TG_2_ÿÿÿÿÿ" xfId="861"/>
    <cellStyle name="_KT_TG_2_ÿÿÿÿÿ 2" xfId="7190"/>
    <cellStyle name="_KT_TG_2_ÿÿÿÿÿ_Bieu mau cong trinh khoi cong moi 3-4" xfId="862"/>
    <cellStyle name="_KT_TG_2_ÿÿÿÿÿ_Bieu3ODA" xfId="863"/>
    <cellStyle name="_KT_TG_2_ÿÿÿÿÿ_Bieu4HTMT" xfId="864"/>
    <cellStyle name="_KT_TG_2_ÿÿÿÿÿ_Ha Nam" xfId="7191"/>
    <cellStyle name="_KT_TG_2_ÿÿÿÿÿ_KH TPCP vung TNB (03-1-2012)" xfId="865"/>
    <cellStyle name="_KT_TG_2_ÿÿÿÿÿ_kien giang 2" xfId="866"/>
    <cellStyle name="_KT_TG_3" xfId="867"/>
    <cellStyle name="_KT_TG_4" xfId="868"/>
    <cellStyle name="_KT_TG_4 2" xfId="869"/>
    <cellStyle name="_KT_TG_4_05-12  KH trung han 2016-2020 - Liem Thinh edited" xfId="870"/>
    <cellStyle name="_KT_TG_4_Copy of 05-12  KH trung han 2016-2020 - Liem Thinh edited (1)" xfId="871"/>
    <cellStyle name="_KT_TG_4_KH TPCP 2016-2020 (tong hop)" xfId="872"/>
    <cellStyle name="_KT_TG_4_Lora-tungchau" xfId="873"/>
    <cellStyle name="_KT_TG_4_Lora-tungchau 2" xfId="874"/>
    <cellStyle name="_KT_TG_4_Lora-tungchau_05-12  KH trung han 2016-2020 - Liem Thinh edited" xfId="875"/>
    <cellStyle name="_KT_TG_4_Lora-tungchau_Copy of 05-12  KH trung han 2016-2020 - Liem Thinh edited (1)" xfId="876"/>
    <cellStyle name="_KT_TG_4_Lora-tungchau_KH TPCP 2016-2020 (tong hop)" xfId="877"/>
    <cellStyle name="_KT_TG_4_Qt-HT3PQ1(CauKho)" xfId="878"/>
    <cellStyle name="_Lora-tungchau" xfId="879"/>
    <cellStyle name="_Lora-tungchau 2" xfId="880"/>
    <cellStyle name="_Lora-tungchau_05-12  KH trung han 2016-2020 - Liem Thinh edited" xfId="881"/>
    <cellStyle name="_Lora-tungchau_Copy of 05-12  KH trung han 2016-2020 - Liem Thinh edited (1)" xfId="882"/>
    <cellStyle name="_Lora-tungchau_KH TPCP 2016-2020 (tong hop)" xfId="883"/>
    <cellStyle name="_Luy ke von ung nam 2011 -Thoa gui ngay 12-8-2012" xfId="884"/>
    <cellStyle name="_mau so 3" xfId="885"/>
    <cellStyle name="_MauThanTKKT-goi7-DonGia2143(vl t7)" xfId="886"/>
    <cellStyle name="_MauThanTKKT-goi7-DonGia2143(vl t7)_!1 1 bao cao giao KH ve HTCMT vung TNB   12-12-2011" xfId="887"/>
    <cellStyle name="_MauThanTKKT-goi7-DonGia2143(vl t7)_Bieu4HTMT" xfId="888"/>
    <cellStyle name="_MauThanTKKT-goi7-DonGia2143(vl t7)_Bieu4HTMT_!1 1 bao cao giao KH ve HTCMT vung TNB   12-12-2011" xfId="889"/>
    <cellStyle name="_MauThanTKKT-goi7-DonGia2143(vl t7)_Bieu4HTMT_KH TPCP vung TNB (03-1-2012)" xfId="890"/>
    <cellStyle name="_MauThanTKKT-goi7-DonGia2143(vl t7)_KH TPCP vung TNB (03-1-2012)" xfId="891"/>
    <cellStyle name="_Nhu cau von ung truoc 2011 Tha h Hoa + Nge An gui TW" xfId="892"/>
    <cellStyle name="_Nhu cau von ung truoc 2011 Tha h Hoa + Nge An gui TW_!1 1 bao cao giao KH ve HTCMT vung TNB   12-12-2011" xfId="893"/>
    <cellStyle name="_Nhu cau von ung truoc 2011 Tha h Hoa + Nge An gui TW_Bieu4HTMT" xfId="894"/>
    <cellStyle name="_Nhu cau von ung truoc 2011 Tha h Hoa + Nge An gui TW_Bieu4HTMT_!1 1 bao cao giao KH ve HTCMT vung TNB   12-12-2011" xfId="895"/>
    <cellStyle name="_Nhu cau von ung truoc 2011 Tha h Hoa + Nge An gui TW_Bieu4HTMT_KH TPCP vung TNB (03-1-2012)" xfId="896"/>
    <cellStyle name="_Nhu cau von ung truoc 2011 Tha h Hoa + Nge An gui TW_KH TPCP vung TNB (03-1-2012)" xfId="897"/>
    <cellStyle name="_N-X-T-04" xfId="898"/>
    <cellStyle name="_PERSONAL" xfId="899"/>
    <cellStyle name="_PERSONAL_BC CV 6403 BKHĐT" xfId="900"/>
    <cellStyle name="_PERSONAL_Bieu mau cong trinh khoi cong moi 3-4" xfId="901"/>
    <cellStyle name="_PERSONAL_Bieu3ODA" xfId="902"/>
    <cellStyle name="_PERSONAL_Bieu4HTMT" xfId="903"/>
    <cellStyle name="_PERSONAL_Book1" xfId="904"/>
    <cellStyle name="_PERSONAL_Book1 2" xfId="905"/>
    <cellStyle name="_PERSONAL_HTQ.8 GD1" xfId="906"/>
    <cellStyle name="_PERSONAL_HTQ.8 GD1_05-12  KH trung han 2016-2020 - Liem Thinh edited" xfId="907"/>
    <cellStyle name="_PERSONAL_HTQ.8 GD1_Copy of 05-12  KH trung han 2016-2020 - Liem Thinh edited (1)" xfId="908"/>
    <cellStyle name="_PERSONAL_HTQ.8 GD1_KH TPCP 2016-2020 (tong hop)" xfId="909"/>
    <cellStyle name="_PERSONAL_Luy ke von ung nam 2011 -Thoa gui ngay 12-8-2012" xfId="910"/>
    <cellStyle name="_PERSONAL_Tong hop KHCB 2001" xfId="911"/>
    <cellStyle name="_Phan bo KH 2009 TPCP" xfId="912"/>
    <cellStyle name="_phong bo mon22" xfId="913"/>
    <cellStyle name="_phong bo mon22_!1 1 bao cao giao KH ve HTCMT vung TNB   12-12-2011" xfId="914"/>
    <cellStyle name="_phong bo mon22_KH TPCP vung TNB (03-1-2012)" xfId="915"/>
    <cellStyle name="_Phu luc 2 (Bieu 2) TH KH 2010" xfId="916"/>
    <cellStyle name="_x0001__Phu luc 5 - TH nhu cau cua BNN" xfId="917"/>
    <cellStyle name="_phu luc tong ket tinh hinh TH giai doan 03-10 (ngay 30)" xfId="918"/>
    <cellStyle name="_Phuluckinhphi_DC_lan 4_YL" xfId="919"/>
    <cellStyle name="_Q TOAN  SCTX QL.62 QUI I ( oanh)" xfId="920"/>
    <cellStyle name="_Q TOAN  SCTX QL.62 QUI II ( oanh)" xfId="921"/>
    <cellStyle name="_QT SCTXQL62_QT1 (Cty QL)" xfId="922"/>
    <cellStyle name="_Qt-HT3PQ1(CauKho)" xfId="923"/>
    <cellStyle name="_Sheet1" xfId="924"/>
    <cellStyle name="_Sheet2" xfId="925"/>
    <cellStyle name="_TG-TH" xfId="926"/>
    <cellStyle name="_TG-TH_1" xfId="927"/>
    <cellStyle name="_TG-TH_1 2" xfId="928"/>
    <cellStyle name="_TG-TH_1_05-12  KH trung han 2016-2020 - Liem Thinh edited" xfId="929"/>
    <cellStyle name="_TG-TH_1_ApGiaVatTu_cayxanh_latgach" xfId="930"/>
    <cellStyle name="_TG-TH_1_BANG TONG HOP TINH HINH THANH QUYET TOAN (MOI I)" xfId="931"/>
    <cellStyle name="_TG-TH_1_BAO CAO KLCT PT2000" xfId="932"/>
    <cellStyle name="_TG-TH_1_BAO CAO PT2000" xfId="933"/>
    <cellStyle name="_TG-TH_1_BAO CAO PT2000_Book1" xfId="934"/>
    <cellStyle name="_TG-TH_1_Bao cao XDCB 2001 - T11 KH dieu chinh 20-11-THAI" xfId="935"/>
    <cellStyle name="_TG-TH_1_BAO GIA NGAY 24-10-08 (co dam)" xfId="936"/>
    <cellStyle name="_TG-TH_1_BC  NAM 2007" xfId="937"/>
    <cellStyle name="_TG-TH_1_BC CV 6403 BKHĐT" xfId="938"/>
    <cellStyle name="_TG-TH_1_BC NQ11-CP - chinh sua lai" xfId="939"/>
    <cellStyle name="_TG-TH_1_BC NQ11-CP-Quynh sau bieu so3" xfId="940"/>
    <cellStyle name="_TG-TH_1_BC_NQ11-CP_-_Thao_sua_lai" xfId="941"/>
    <cellStyle name="_TG-TH_1_Bieu mau cong trinh khoi cong moi 3-4" xfId="942"/>
    <cellStyle name="_TG-TH_1_Bieu3ODA" xfId="943"/>
    <cellStyle name="_TG-TH_1_Bieu3ODA_1" xfId="944"/>
    <cellStyle name="_TG-TH_1_Bieu4HTMT" xfId="945"/>
    <cellStyle name="_TG-TH_1_bo sung von KCH nam 2010 va Du an tre kho khan" xfId="946"/>
    <cellStyle name="_TG-TH_1_Book1" xfId="947"/>
    <cellStyle name="_TG-TH_1_Book1 2" xfId="948"/>
    <cellStyle name="_TG-TH_1_Book1_1" xfId="949"/>
    <cellStyle name="_TG-TH_1_Book1_1 2" xfId="950"/>
    <cellStyle name="_TG-TH_1_Book1_1_BC CV 6403 BKHĐT" xfId="951"/>
    <cellStyle name="_TG-TH_1_Book1_1_Bieu mau cong trinh khoi cong moi 3-4" xfId="952"/>
    <cellStyle name="_TG-TH_1_Book1_1_Bieu3ODA" xfId="953"/>
    <cellStyle name="_TG-TH_1_Book1_1_Bieu4HTMT" xfId="954"/>
    <cellStyle name="_TG-TH_1_Book1_1_Book1" xfId="955"/>
    <cellStyle name="_TG-TH_1_Book1_1_Luy ke von ung nam 2011 -Thoa gui ngay 12-8-2012" xfId="956"/>
    <cellStyle name="_TG-TH_1_Book1_2" xfId="957"/>
    <cellStyle name="_TG-TH_1_Book1_2 2" xfId="958"/>
    <cellStyle name="_TG-TH_1_Book1_2_BC CV 6403 BKHĐT" xfId="959"/>
    <cellStyle name="_TG-TH_1_Book1_2_Bieu3ODA" xfId="960"/>
    <cellStyle name="_TG-TH_1_Book1_2_Luy ke von ung nam 2011 -Thoa gui ngay 12-8-2012" xfId="961"/>
    <cellStyle name="_TG-TH_1_Book1_3" xfId="962"/>
    <cellStyle name="_TG-TH_1_Book1_4" xfId="7192"/>
    <cellStyle name="_TG-TH_1_Book1_BC CV 6403 BKHĐT" xfId="963"/>
    <cellStyle name="_TG-TH_1_Book1_BC-QT-WB-dthao" xfId="964"/>
    <cellStyle name="_TG-TH_1_Book1_Bieu mau cong trinh khoi cong moi 3-4" xfId="965"/>
    <cellStyle name="_TG-TH_1_Book1_Bieu3ODA" xfId="966"/>
    <cellStyle name="_TG-TH_1_Book1_Bieu4HTMT" xfId="967"/>
    <cellStyle name="_TG-TH_1_Book1_bo sung von KCH nam 2010 va Du an tre kho khan" xfId="968"/>
    <cellStyle name="_TG-TH_1_Book1_Book1" xfId="969"/>
    <cellStyle name="_TG-TH_1_Book1_danh muc chuan bi dau tu 2011 ngay 07-6-2011" xfId="970"/>
    <cellStyle name="_TG-TH_1_Book1_Danh muc pbo nguon von XSKT, XDCB nam 2009 chuyen qua nam 2010" xfId="971"/>
    <cellStyle name="_TG-TH_1_Book1_dieu chinh KH 2011 ngay 26-5-2011111" xfId="972"/>
    <cellStyle name="_TG-TH_1_Book1_DS KCH PHAN BO VON NSDP NAM 2010" xfId="973"/>
    <cellStyle name="_TG-TH_1_Book1_giao KH 2011 ngay 10-12-2010" xfId="974"/>
    <cellStyle name="_TG-TH_1_Book1_Luy ke von ung nam 2011 -Thoa gui ngay 12-8-2012" xfId="975"/>
    <cellStyle name="_TG-TH_1_CAU Khanh Nam(Thi Cong)" xfId="976"/>
    <cellStyle name="_TG-TH_1_ChiHuong_ApGia" xfId="977"/>
    <cellStyle name="_TG-TH_1_CoCauPhi (version 1)" xfId="978"/>
    <cellStyle name="_TG-TH_1_Copy of 05-12  KH trung han 2016-2020 - Liem Thinh edited (1)" xfId="979"/>
    <cellStyle name="_TG-TH_1_danh muc chuan bi dau tu 2011 ngay 07-6-2011" xfId="980"/>
    <cellStyle name="_TG-TH_1_Danh muc pbo nguon von XSKT, XDCB nam 2009 chuyen qua nam 2010" xfId="981"/>
    <cellStyle name="_TG-TH_1_DAU NOI PL-CL TAI PHU LAMHC" xfId="982"/>
    <cellStyle name="_TG-TH_1_dieu chinh KH 2011 ngay 26-5-2011111" xfId="983"/>
    <cellStyle name="_TG-TH_1_DS KCH PHAN BO VON NSDP NAM 2010" xfId="984"/>
    <cellStyle name="_TG-TH_1_DTCDT MR.2N110.HOCMON.TDTOAN.CCUNG" xfId="985"/>
    <cellStyle name="_TG-TH_1_DU TRU VAT TU" xfId="986"/>
    <cellStyle name="_TG-TH_1_giao KH 2011 ngay 10-12-2010" xfId="987"/>
    <cellStyle name="_TG-TH_1_GTGT 2003" xfId="988"/>
    <cellStyle name="_TG-TH_1_Ha Nam" xfId="7193"/>
    <cellStyle name="_TG-TH_1_KE KHAI THUE GTGT 2004" xfId="989"/>
    <cellStyle name="_TG-TH_1_KE KHAI THUE GTGT 2004_BCTC2004" xfId="990"/>
    <cellStyle name="_TG-TH_1_KH TPCP 2016-2020 (tong hop)" xfId="991"/>
    <cellStyle name="_TG-TH_1_KH TPCP vung TNB (03-1-2012)" xfId="992"/>
    <cellStyle name="_TG-TH_1_kien giang 2" xfId="993"/>
    <cellStyle name="_TG-TH_1_Lora-tungchau" xfId="994"/>
    <cellStyle name="_TG-TH_1_Luy ke von ung nam 2011 -Thoa gui ngay 12-8-2012" xfId="995"/>
    <cellStyle name="_TG-TH_1_NhanCong" xfId="996"/>
    <cellStyle name="_TG-TH_1_N-X-T-04" xfId="997"/>
    <cellStyle name="_TG-TH_1_PGIA-phieu tham tra Kho bac" xfId="998"/>
    <cellStyle name="_TG-TH_1_phu luc tong ket tinh hinh TH giai doan 03-10 (ngay 30)" xfId="999"/>
    <cellStyle name="_TG-TH_1_PT02-02" xfId="1000"/>
    <cellStyle name="_TG-TH_1_PT02-02_Book1" xfId="1001"/>
    <cellStyle name="_TG-TH_1_PT02-03" xfId="1002"/>
    <cellStyle name="_TG-TH_1_PT02-03_Book1" xfId="1003"/>
    <cellStyle name="_TG-TH_1_Qt-HT3PQ1(CauKho)" xfId="1004"/>
    <cellStyle name="_TG-TH_1_Sheet1" xfId="1005"/>
    <cellStyle name="_TG-TH_1_TK152-04" xfId="1006"/>
    <cellStyle name="_TG-TH_1_ÿÿÿÿÿ" xfId="1007"/>
    <cellStyle name="_TG-TH_1_ÿÿÿÿÿ 2" xfId="7194"/>
    <cellStyle name="_TG-TH_1_ÿÿÿÿÿ_Bieu mau cong trinh khoi cong moi 3-4" xfId="1008"/>
    <cellStyle name="_TG-TH_1_ÿÿÿÿÿ_Bieu3ODA" xfId="1009"/>
    <cellStyle name="_TG-TH_1_ÿÿÿÿÿ_Bieu4HTMT" xfId="1010"/>
    <cellStyle name="_TG-TH_1_ÿÿÿÿÿ_Ha Nam" xfId="7195"/>
    <cellStyle name="_TG-TH_1_ÿÿÿÿÿ_KH TPCP vung TNB (03-1-2012)" xfId="1011"/>
    <cellStyle name="_TG-TH_1_ÿÿÿÿÿ_kien giang 2" xfId="1012"/>
    <cellStyle name="_TG-TH_2" xfId="1013"/>
    <cellStyle name="_TG-TH_2 2" xfId="1014"/>
    <cellStyle name="_TG-TH_2_05-12  KH trung han 2016-2020 - Liem Thinh edited" xfId="1015"/>
    <cellStyle name="_TG-TH_2_ApGiaVatTu_cayxanh_latgach" xfId="1016"/>
    <cellStyle name="_TG-TH_2_BANG TONG HOP TINH HINH THANH QUYET TOAN (MOI I)" xfId="1017"/>
    <cellStyle name="_TG-TH_2_BAO CAO KLCT PT2000" xfId="1018"/>
    <cellStyle name="_TG-TH_2_BAO CAO PT2000" xfId="1019"/>
    <cellStyle name="_TG-TH_2_BAO CAO PT2000_Book1" xfId="1020"/>
    <cellStyle name="_TG-TH_2_Bao cao XDCB 2001 - T11 KH dieu chinh 20-11-THAI" xfId="1021"/>
    <cellStyle name="_TG-TH_2_BAO GIA NGAY 24-10-08 (co dam)" xfId="1022"/>
    <cellStyle name="_TG-TH_2_BC  NAM 2007" xfId="1023"/>
    <cellStyle name="_TG-TH_2_BC CV 6403 BKHĐT" xfId="1024"/>
    <cellStyle name="_TG-TH_2_BC NQ11-CP - chinh sua lai" xfId="1025"/>
    <cellStyle name="_TG-TH_2_BC NQ11-CP-Quynh sau bieu so3" xfId="1026"/>
    <cellStyle name="_TG-TH_2_BC_NQ11-CP_-_Thao_sua_lai" xfId="1027"/>
    <cellStyle name="_TG-TH_2_Bieu mau cong trinh khoi cong moi 3-4" xfId="1028"/>
    <cellStyle name="_TG-TH_2_Bieu3ODA" xfId="1029"/>
    <cellStyle name="_TG-TH_2_Bieu3ODA_1" xfId="1030"/>
    <cellStyle name="_TG-TH_2_Bieu4HTMT" xfId="1031"/>
    <cellStyle name="_TG-TH_2_bo sung von KCH nam 2010 va Du an tre kho khan" xfId="1032"/>
    <cellStyle name="_TG-TH_2_Book1" xfId="1033"/>
    <cellStyle name="_TG-TH_2_Book1 2" xfId="1034"/>
    <cellStyle name="_TG-TH_2_Book1_1" xfId="1035"/>
    <cellStyle name="_TG-TH_2_Book1_1 2" xfId="1036"/>
    <cellStyle name="_TG-TH_2_Book1_1_BC CV 6403 BKHĐT" xfId="1037"/>
    <cellStyle name="_TG-TH_2_Book1_1_Bieu mau cong trinh khoi cong moi 3-4" xfId="1038"/>
    <cellStyle name="_TG-TH_2_Book1_1_Bieu3ODA" xfId="1039"/>
    <cellStyle name="_TG-TH_2_Book1_1_Bieu4HTMT" xfId="1040"/>
    <cellStyle name="_TG-TH_2_Book1_1_Book1" xfId="1041"/>
    <cellStyle name="_TG-TH_2_Book1_1_Luy ke von ung nam 2011 -Thoa gui ngay 12-8-2012" xfId="1042"/>
    <cellStyle name="_TG-TH_2_Book1_2" xfId="1043"/>
    <cellStyle name="_TG-TH_2_Book1_2 2" xfId="1044"/>
    <cellStyle name="_TG-TH_2_Book1_2_BC CV 6403 BKHĐT" xfId="1045"/>
    <cellStyle name="_TG-TH_2_Book1_2_Bieu3ODA" xfId="1046"/>
    <cellStyle name="_TG-TH_2_Book1_2_Luy ke von ung nam 2011 -Thoa gui ngay 12-8-2012" xfId="1047"/>
    <cellStyle name="_TG-TH_2_Book1_3" xfId="1048"/>
    <cellStyle name="_TG-TH_2_Book1_3 2" xfId="1049"/>
    <cellStyle name="_TG-TH_2_Book1_4" xfId="7196"/>
    <cellStyle name="_TG-TH_2_Book1_BC CV 6403 BKHĐT" xfId="1050"/>
    <cellStyle name="_TG-TH_2_Book1_Bieu mau cong trinh khoi cong moi 3-4" xfId="1051"/>
    <cellStyle name="_TG-TH_2_Book1_Bieu3ODA" xfId="1052"/>
    <cellStyle name="_TG-TH_2_Book1_Bieu4HTMT" xfId="1053"/>
    <cellStyle name="_TG-TH_2_Book1_bo sung von KCH nam 2010 va Du an tre kho khan" xfId="1054"/>
    <cellStyle name="_TG-TH_2_Book1_Book1" xfId="1055"/>
    <cellStyle name="_TG-TH_2_Book1_danh muc chuan bi dau tu 2011 ngay 07-6-2011" xfId="1056"/>
    <cellStyle name="_TG-TH_2_Book1_Danh muc pbo nguon von XSKT, XDCB nam 2009 chuyen qua nam 2010" xfId="1057"/>
    <cellStyle name="_TG-TH_2_Book1_dieu chinh KH 2011 ngay 26-5-2011111" xfId="1058"/>
    <cellStyle name="_TG-TH_2_Book1_DS KCH PHAN BO VON NSDP NAM 2010" xfId="1059"/>
    <cellStyle name="_TG-TH_2_Book1_giao KH 2011 ngay 10-12-2010" xfId="1060"/>
    <cellStyle name="_TG-TH_2_Book1_Luy ke von ung nam 2011 -Thoa gui ngay 12-8-2012" xfId="1061"/>
    <cellStyle name="_TG-TH_2_CAU Khanh Nam(Thi Cong)" xfId="1062"/>
    <cellStyle name="_TG-TH_2_ChiHuong_ApGia" xfId="1063"/>
    <cellStyle name="_TG-TH_2_CoCauPhi (version 1)" xfId="1064"/>
    <cellStyle name="_TG-TH_2_Copy of 05-12  KH trung han 2016-2020 - Liem Thinh edited (1)" xfId="1065"/>
    <cellStyle name="_TG-TH_2_danh muc chuan bi dau tu 2011 ngay 07-6-2011" xfId="1066"/>
    <cellStyle name="_TG-TH_2_Danh muc pbo nguon von XSKT, XDCB nam 2009 chuyen qua nam 2010" xfId="1067"/>
    <cellStyle name="_TG-TH_2_DAU NOI PL-CL TAI PHU LAMHC" xfId="1068"/>
    <cellStyle name="_TG-TH_2_dieu chinh KH 2011 ngay 26-5-2011111" xfId="1069"/>
    <cellStyle name="_TG-TH_2_DS KCH PHAN BO VON NSDP NAM 2010" xfId="1070"/>
    <cellStyle name="_TG-TH_2_DTCDT MR.2N110.HOCMON.TDTOAN.CCUNG" xfId="1071"/>
    <cellStyle name="_TG-TH_2_DU TRU VAT TU" xfId="1072"/>
    <cellStyle name="_TG-TH_2_giao KH 2011 ngay 10-12-2010" xfId="1073"/>
    <cellStyle name="_TG-TH_2_GTGT 2003" xfId="1074"/>
    <cellStyle name="_TG-TH_2_Ha Nam" xfId="7197"/>
    <cellStyle name="_TG-TH_2_KE KHAI THUE GTGT 2004" xfId="1075"/>
    <cellStyle name="_TG-TH_2_KE KHAI THUE GTGT 2004_BCTC2004" xfId="1076"/>
    <cellStyle name="_TG-TH_2_KH TPCP 2016-2020 (tong hop)" xfId="1077"/>
    <cellStyle name="_TG-TH_2_KH TPCP vung TNB (03-1-2012)" xfId="1078"/>
    <cellStyle name="_TG-TH_2_kien giang 2" xfId="1079"/>
    <cellStyle name="_TG-TH_2_Lora-tungchau" xfId="1080"/>
    <cellStyle name="_TG-TH_2_Luy ke von ung nam 2011 -Thoa gui ngay 12-8-2012" xfId="1081"/>
    <cellStyle name="_TG-TH_2_NhanCong" xfId="1082"/>
    <cellStyle name="_TG-TH_2_N-X-T-04" xfId="1083"/>
    <cellStyle name="_TG-TH_2_PGIA-phieu tham tra Kho bac" xfId="1084"/>
    <cellStyle name="_TG-TH_2_phu luc tong ket tinh hinh TH giai doan 03-10 (ngay 30)" xfId="1085"/>
    <cellStyle name="_TG-TH_2_PT02-02" xfId="1086"/>
    <cellStyle name="_TG-TH_2_PT02-02_Book1" xfId="1087"/>
    <cellStyle name="_TG-TH_2_PT02-03" xfId="1088"/>
    <cellStyle name="_TG-TH_2_PT02-03_Book1" xfId="1089"/>
    <cellStyle name="_TG-TH_2_Qt-HT3PQ1(CauKho)" xfId="1090"/>
    <cellStyle name="_TG-TH_2_Sheet1" xfId="1091"/>
    <cellStyle name="_TG-TH_2_TK152-04" xfId="1092"/>
    <cellStyle name="_TG-TH_2_ÿÿÿÿÿ" xfId="1093"/>
    <cellStyle name="_TG-TH_2_ÿÿÿÿÿ 2" xfId="7198"/>
    <cellStyle name="_TG-TH_2_ÿÿÿÿÿ_Bieu mau cong trinh khoi cong moi 3-4" xfId="1094"/>
    <cellStyle name="_TG-TH_2_ÿÿÿÿÿ_Bieu3ODA" xfId="1095"/>
    <cellStyle name="_TG-TH_2_ÿÿÿÿÿ_Bieu4HTMT" xfId="1096"/>
    <cellStyle name="_TG-TH_2_ÿÿÿÿÿ_Ha Nam" xfId="7199"/>
    <cellStyle name="_TG-TH_2_ÿÿÿÿÿ_KH TPCP vung TNB (03-1-2012)" xfId="1097"/>
    <cellStyle name="_TG-TH_2_ÿÿÿÿÿ_kien giang 2" xfId="1098"/>
    <cellStyle name="_TG-TH_3" xfId="1099"/>
    <cellStyle name="_TG-TH_3 2" xfId="1100"/>
    <cellStyle name="_TG-TH_3_05-12  KH trung han 2016-2020 - Liem Thinh edited" xfId="1101"/>
    <cellStyle name="_TG-TH_3_Copy of 05-12  KH trung han 2016-2020 - Liem Thinh edited (1)" xfId="1102"/>
    <cellStyle name="_TG-TH_3_KH TPCP 2016-2020 (tong hop)" xfId="1103"/>
    <cellStyle name="_TG-TH_3_Lora-tungchau" xfId="1104"/>
    <cellStyle name="_TG-TH_3_Lora-tungchau 2" xfId="1105"/>
    <cellStyle name="_TG-TH_3_Lora-tungchau_05-12  KH trung han 2016-2020 - Liem Thinh edited" xfId="1106"/>
    <cellStyle name="_TG-TH_3_Lora-tungchau_Copy of 05-12  KH trung han 2016-2020 - Liem Thinh edited (1)" xfId="1107"/>
    <cellStyle name="_TG-TH_3_Lora-tungchau_KH TPCP 2016-2020 (tong hop)" xfId="1108"/>
    <cellStyle name="_TG-TH_3_Qt-HT3PQ1(CauKho)" xfId="1109"/>
    <cellStyle name="_TG-TH_4" xfId="1110"/>
    <cellStyle name="_TH KH 2010" xfId="1111"/>
    <cellStyle name="_TK152-04" xfId="1112"/>
    <cellStyle name="_Tong dutoan PP LAHAI" xfId="1113"/>
    <cellStyle name="_TPCP GT-24-5-Mien Nui" xfId="1114"/>
    <cellStyle name="_TPCP GT-24-5-Mien Nui_!1 1 bao cao giao KH ve HTCMT vung TNB   12-12-2011" xfId="1115"/>
    <cellStyle name="_TPCP GT-24-5-Mien Nui_Bieu4HTMT" xfId="1116"/>
    <cellStyle name="_TPCP GT-24-5-Mien Nui_Bieu4HTMT_!1 1 bao cao giao KH ve HTCMT vung TNB   12-12-2011" xfId="1117"/>
    <cellStyle name="_TPCP GT-24-5-Mien Nui_Bieu4HTMT_KH TPCP vung TNB (03-1-2012)" xfId="1118"/>
    <cellStyle name="_TPCP GT-24-5-Mien Nui_KH TPCP vung TNB (03-1-2012)" xfId="1119"/>
    <cellStyle name="_TT209BTC3" xfId="7200"/>
    <cellStyle name="_ung truoc 2011 NSTW Thanh Hoa + Nge An gui Thu 12-5" xfId="1120"/>
    <cellStyle name="_ung truoc 2011 NSTW Thanh Hoa + Nge An gui Thu 12-5_!1 1 bao cao giao KH ve HTCMT vung TNB   12-12-2011" xfId="1121"/>
    <cellStyle name="_ung truoc 2011 NSTW Thanh Hoa + Nge An gui Thu 12-5_Bieu4HTMT" xfId="1122"/>
    <cellStyle name="_ung truoc 2011 NSTW Thanh Hoa + Nge An gui Thu 12-5_Bieu4HTMT_!1 1 bao cao giao KH ve HTCMT vung TNB   12-12-2011" xfId="1123"/>
    <cellStyle name="_ung truoc 2011 NSTW Thanh Hoa + Nge An gui Thu 12-5_Bieu4HTMT_KH TPCP vung TNB (03-1-2012)" xfId="1124"/>
    <cellStyle name="_ung truoc 2011 NSTW Thanh Hoa + Nge An gui Thu 12-5_KH TPCP vung TNB (03-1-2012)" xfId="1125"/>
    <cellStyle name="_ung truoc cua long an (6-5-2010)" xfId="1126"/>
    <cellStyle name="_Ung truoc de bien (ban theo mau Vu DP) 15.6" xfId="1127"/>
    <cellStyle name="_Ung truoc de bien (ban theo mau Vu DP) 15.6_Nhu cau von dau tu 2013-2015 (LD Vụ sua)" xfId="1128"/>
    <cellStyle name="_Ung von nam 2011 vung TNB - Doan Cong tac (12-5-2010)" xfId="1129"/>
    <cellStyle name="_Ung von nam 2011 vung TNB - Doan Cong tac (12-5-2010)_!1 1 bao cao giao KH ve HTCMT vung TNB   12-12-2011" xfId="1130"/>
    <cellStyle name="_Ung von nam 2011 vung TNB - Doan Cong tac (12-5-2010)_Bieu4HTMT" xfId="1131"/>
    <cellStyle name="_Ung von nam 2011 vung TNB - Doan Cong tac (12-5-2010)_Bieu4HTMT_!1 1 bao cao giao KH ve HTCMT vung TNB   12-12-2011" xfId="1132"/>
    <cellStyle name="_Ung von nam 2011 vung TNB - Doan Cong tac (12-5-2010)_Bieu4HTMT_KH TPCP vung TNB (03-1-2012)" xfId="1133"/>
    <cellStyle name="_Ung von nam 2011 vung TNB - Doan Cong tac (12-5-2010)_Chuẩn bị đầu tư 2011 (sep Hung)_KH 2012 (T3-2013)" xfId="1134"/>
    <cellStyle name="_Ung von nam 2011 vung TNB - Doan Cong tac (12-5-2010)_Chuẩn bị đầu tư 2011 (sep Hung)_KH 2012 (T3-2013) 2" xfId="7201"/>
    <cellStyle name="_Ung von nam 2011 vung TNB - Doan Cong tac (12-5-2010)_Cong trinh co y kien LD_Dang_NN_2011-Tay nguyen-9-10" xfId="1135"/>
    <cellStyle name="_Ung von nam 2011 vung TNB - Doan Cong tac (12-5-2010)_Cong trinh co y kien LD_Dang_NN_2011-Tay nguyen-9-10_!1 1 bao cao giao KH ve HTCMT vung TNB   12-12-2011" xfId="1136"/>
    <cellStyle name="_Ung von nam 2011 vung TNB - Doan Cong tac (12-5-2010)_Cong trinh co y kien LD_Dang_NN_2011-Tay nguyen-9-10_Bieu4HTMT" xfId="1137"/>
    <cellStyle name="_Ung von nam 2011 vung TNB - Doan Cong tac (12-5-2010)_Cong trinh co y kien LD_Dang_NN_2011-Tay nguyen-9-10_Bieu4HTMT_!1 1 bao cao giao KH ve HTCMT vung TNB   12-12-2011" xfId="1138"/>
    <cellStyle name="_Ung von nam 2011 vung TNB - Doan Cong tac (12-5-2010)_Cong trinh co y kien LD_Dang_NN_2011-Tay nguyen-9-10_Bieu4HTMT_KH TPCP vung TNB (03-1-2012)" xfId="1139"/>
    <cellStyle name="_Ung von nam 2011 vung TNB - Doan Cong tac (12-5-2010)_Cong trinh co y kien LD_Dang_NN_2011-Tay nguyen-9-10_KH TPCP vung TNB (03-1-2012)" xfId="1140"/>
    <cellStyle name="_Ung von nam 2011 vung TNB - Doan Cong tac (12-5-2010)_KH TPCP vung TNB (03-1-2012)" xfId="1141"/>
    <cellStyle name="_Ung von nam 2011 vung TNB - Doan Cong tac (12-5-2010)_TN - Ho tro khac 2011" xfId="1142"/>
    <cellStyle name="_Ung von nam 2011 vung TNB - Doan Cong tac (12-5-2010)_TN - Ho tro khac 2011_!1 1 bao cao giao KH ve HTCMT vung TNB   12-12-2011" xfId="1143"/>
    <cellStyle name="_Ung von nam 2011 vung TNB - Doan Cong tac (12-5-2010)_TN - Ho tro khac 2011_Bieu4HTMT" xfId="1144"/>
    <cellStyle name="_Ung von nam 2011 vung TNB - Doan Cong tac (12-5-2010)_TN - Ho tro khac 2011_Bieu4HTMT_!1 1 bao cao giao KH ve HTCMT vung TNB   12-12-2011" xfId="1145"/>
    <cellStyle name="_Ung von nam 2011 vung TNB - Doan Cong tac (12-5-2010)_TN - Ho tro khac 2011_Bieu4HTMT_KH TPCP vung TNB (03-1-2012)" xfId="1146"/>
    <cellStyle name="_Ung von nam 2011 vung TNB - Doan Cong tac (12-5-2010)_TN - Ho tro khac 2011_KH TPCP vung TNB (03-1-2012)" xfId="1147"/>
    <cellStyle name="_Von dau tu 2006-2020 (TL chien luoc)" xfId="1148"/>
    <cellStyle name="_Von dau tu 2006-2020 (TL chien luoc)_15_10_2013 BC nhu cau von doi ung ODA (2014-2016) ngay 15102013 Sua" xfId="1149"/>
    <cellStyle name="_Von dau tu 2006-2020 (TL chien luoc)_BC nhu cau von doi ung ODA nganh NN (BKH)" xfId="1150"/>
    <cellStyle name="_Von dau tu 2006-2020 (TL chien luoc)_BC nhu cau von doi ung ODA nganh NN (BKH)_05-12  KH trung han 2016-2020 - Liem Thinh edited" xfId="1151"/>
    <cellStyle name="_Von dau tu 2006-2020 (TL chien luoc)_BC nhu cau von doi ung ODA nganh NN (BKH)_Copy of 05-12  KH trung han 2016-2020 - Liem Thinh edited (1)" xfId="1152"/>
    <cellStyle name="_Von dau tu 2006-2020 (TL chien luoc)_BC Tai co cau (bieu TH)" xfId="1153"/>
    <cellStyle name="_Von dau tu 2006-2020 (TL chien luoc)_BC Tai co cau (bieu TH)_05-12  KH trung han 2016-2020 - Liem Thinh edited" xfId="1154"/>
    <cellStyle name="_Von dau tu 2006-2020 (TL chien luoc)_BC Tai co cau (bieu TH)_Copy of 05-12  KH trung han 2016-2020 - Liem Thinh edited (1)" xfId="1155"/>
    <cellStyle name="_Von dau tu 2006-2020 (TL chien luoc)_DK 2014-2015 final" xfId="1156"/>
    <cellStyle name="_Von dau tu 2006-2020 (TL chien luoc)_DK 2014-2015 final_05-12  KH trung han 2016-2020 - Liem Thinh edited" xfId="1157"/>
    <cellStyle name="_Von dau tu 2006-2020 (TL chien luoc)_DK 2014-2015 final_Copy of 05-12  KH trung han 2016-2020 - Liem Thinh edited (1)" xfId="1158"/>
    <cellStyle name="_Von dau tu 2006-2020 (TL chien luoc)_DK 2014-2015 new" xfId="1159"/>
    <cellStyle name="_Von dau tu 2006-2020 (TL chien luoc)_DK 2014-2015 new_05-12  KH trung han 2016-2020 - Liem Thinh edited" xfId="1160"/>
    <cellStyle name="_Von dau tu 2006-2020 (TL chien luoc)_DK 2014-2015 new_Copy of 05-12  KH trung han 2016-2020 - Liem Thinh edited (1)" xfId="1161"/>
    <cellStyle name="_Von dau tu 2006-2020 (TL chien luoc)_DK KH CBDT 2014 11-11-2013" xfId="1162"/>
    <cellStyle name="_Von dau tu 2006-2020 (TL chien luoc)_DK KH CBDT 2014 11-11-2013(1)" xfId="1163"/>
    <cellStyle name="_Von dau tu 2006-2020 (TL chien luoc)_DK KH CBDT 2014 11-11-2013(1)_05-12  KH trung han 2016-2020 - Liem Thinh edited" xfId="1164"/>
    <cellStyle name="_Von dau tu 2006-2020 (TL chien luoc)_DK KH CBDT 2014 11-11-2013(1)_Copy of 05-12  KH trung han 2016-2020 - Liem Thinh edited (1)" xfId="1165"/>
    <cellStyle name="_Von dau tu 2006-2020 (TL chien luoc)_DK KH CBDT 2014 11-11-2013_05-12  KH trung han 2016-2020 - Liem Thinh edited" xfId="1166"/>
    <cellStyle name="_Von dau tu 2006-2020 (TL chien luoc)_DK KH CBDT 2014 11-11-2013_Copy of 05-12  KH trung han 2016-2020 - Liem Thinh edited (1)" xfId="1167"/>
    <cellStyle name="_Von dau tu 2006-2020 (TL chien luoc)_KH 2011-2015" xfId="1168"/>
    <cellStyle name="_Von dau tu 2006-2020 (TL chien luoc)_tai co cau dau tu (tong hop)1" xfId="1169"/>
    <cellStyle name="_Vu KHGD" xfId="7202"/>
    <cellStyle name="_x005f_x0001_" xfId="1170"/>
    <cellStyle name="_x005f_x0001__!1 1 bao cao giao KH ve HTCMT vung TNB   12-12-2011" xfId="1171"/>
    <cellStyle name="_x005f_x0001__kien giang 2" xfId="1172"/>
    <cellStyle name="_x005f_x000d__x005f_x000a_JournalTemplate=C:\COMFO\CTALK\JOURSTD.TPL_x005f_x000d__x005f_x000a_LbStateAddress=3 3 0 251 1 89 2 311_x005f_x000d__x005f_x000a_LbStateJou" xfId="1173"/>
    <cellStyle name="_x005f_x005f_x005f_x0001_" xfId="1174"/>
    <cellStyle name="_x005f_x005f_x005f_x0001__!1 1 bao cao giao KH ve HTCMT vung TNB   12-12-2011" xfId="1175"/>
    <cellStyle name="_x005f_x005f_x005f_x0001__kien giang 2" xfId="1176"/>
    <cellStyle name="_x005f_x005f_x005f_x000d__x005f_x005f_x005f_x000a_JournalTemplate=C:\COMFO\CTALK\JOURSTD.TPL_x005f_x005f_x005f_x000d__x005f_x005f_x005f_x000a_LbStateAddress=3 3 0 251 1 89 2 311_x005f_x005f_x005f_x000d__x005f_x005f_x005f_x000a_LbStateJou" xfId="1177"/>
    <cellStyle name="_XDCB thang 12.2010" xfId="1178"/>
    <cellStyle name="_ÿÿÿÿÿ" xfId="1179"/>
    <cellStyle name="_ÿÿÿÿÿ 2" xfId="7203"/>
    <cellStyle name="_ÿÿÿÿÿ_Bieu mau cong trinh khoi cong moi 3-4" xfId="1180"/>
    <cellStyle name="_ÿÿÿÿÿ_Bieu mau cong trinh khoi cong moi 3-4_!1 1 bao cao giao KH ve HTCMT vung TNB   12-12-2011" xfId="1181"/>
    <cellStyle name="_ÿÿÿÿÿ_Bieu mau cong trinh khoi cong moi 3-4_KH TPCP vung TNB (03-1-2012)" xfId="1182"/>
    <cellStyle name="_ÿÿÿÿÿ_Bieu3ODA" xfId="1183"/>
    <cellStyle name="_ÿÿÿÿÿ_Bieu3ODA_!1 1 bao cao giao KH ve HTCMT vung TNB   12-12-2011" xfId="1184"/>
    <cellStyle name="_ÿÿÿÿÿ_Bieu3ODA_KH TPCP vung TNB (03-1-2012)" xfId="1185"/>
    <cellStyle name="_ÿÿÿÿÿ_Bieu4HTMT" xfId="1186"/>
    <cellStyle name="_ÿÿÿÿÿ_Bieu4HTMT_!1 1 bao cao giao KH ve HTCMT vung TNB   12-12-2011" xfId="1187"/>
    <cellStyle name="_ÿÿÿÿÿ_Bieu4HTMT_KH TPCP vung TNB (03-1-2012)" xfId="1188"/>
    <cellStyle name="_ÿÿÿÿÿ_Ha Nam" xfId="7204"/>
    <cellStyle name="_ÿÿÿÿÿ_Kh ql62 (2010) 11-09" xfId="1189"/>
    <cellStyle name="_ÿÿÿÿÿ_KH TPCP vung TNB (03-1-2012)" xfId="1190"/>
    <cellStyle name="_ÿÿÿÿÿ_Khung 2012" xfId="1191"/>
    <cellStyle name="_ÿÿÿÿÿ_kien giang 2" xfId="1192"/>
    <cellStyle name="~1" xfId="1193"/>
    <cellStyle name="~1 2" xfId="7205"/>
    <cellStyle name="_x0001_¨c^ " xfId="1194"/>
    <cellStyle name="_x0001_¨c^ ?[?0?]?_?0?0?" xfId="1195"/>
    <cellStyle name="_x0001_¨c^[" xfId="1196"/>
    <cellStyle name="_x0001_¨c^[?0?" xfId="1197"/>
    <cellStyle name="_x0001_¨c^_?0?0?Q?3?" xfId="1198"/>
    <cellStyle name="_x0001_¨Œc^ " xfId="1199"/>
    <cellStyle name="_x0001_¨Œc^ ?[?0?]?_?0?0?" xfId="1200"/>
    <cellStyle name="_x0001_¨Œc^[" xfId="1201"/>
    <cellStyle name="_x0001_¨Œc^[?0?" xfId="1202"/>
    <cellStyle name="_x0001_¨Œc^_?0?0?Q?3?" xfId="1203"/>
    <cellStyle name="’Ê‰Ý [0.00]_laroux" xfId="1204"/>
    <cellStyle name="’Ê‰Ý_laroux" xfId="1205"/>
    <cellStyle name="¤@¯ë_CHI PHI QUAN LY 1-00" xfId="1206"/>
    <cellStyle name="_x0001_µÑTÖ " xfId="1207"/>
    <cellStyle name="_x0001_µÑTÖ ?[?0?" xfId="1208"/>
    <cellStyle name="_x0001_µÑTÖ_" xfId="1209"/>
    <cellStyle name="•W?_Format" xfId="1210"/>
    <cellStyle name="•W€_’·Šú‰p•¶" xfId="1211"/>
    <cellStyle name="•W_’·Šú‰p•¶" xfId="1212"/>
    <cellStyle name="W_MARINE" xfId="1213"/>
    <cellStyle name="0" xfId="1214"/>
    <cellStyle name="0 2" xfId="1215"/>
    <cellStyle name="0,0_x000a__x000a_NA_x000a__x000a_" xfId="1216"/>
    <cellStyle name="0,0_x000d__x000a_NA_x000d__x000a_" xfId="1217"/>
    <cellStyle name="0,0_x000d__x000a_NA_x000d__x000a_ 10" xfId="7206"/>
    <cellStyle name="0,0_x000d__x000a_NA_x000d__x000a_ 11" xfId="7207"/>
    <cellStyle name="0,0_x000d__x000a_NA_x000d__x000a_ 12" xfId="7208"/>
    <cellStyle name="0,0_x000d__x000a_NA_x000d__x000a_ 2" xfId="1218"/>
    <cellStyle name="0,0_x000d__x000a_NA_x000d__x000a_ 2 2" xfId="7209"/>
    <cellStyle name="0,0_x000d__x000a_NA_x000d__x000a_ 2 3" xfId="7210"/>
    <cellStyle name="0,0_x000d__x000a_NA_x000d__x000a_ 2 4" xfId="7211"/>
    <cellStyle name="0,0_x000d__x000a_NA_x000d__x000a_ 2 5" xfId="7212"/>
    <cellStyle name="0,0_x000d__x000a_NA_x000d__x000a_ 2 6" xfId="7213"/>
    <cellStyle name="0,0_x000d__x000a_NA_x000d__x000a_ 3" xfId="7214"/>
    <cellStyle name="0,0_x000d__x000a_NA_x000d__x000a_ 4" xfId="7215"/>
    <cellStyle name="0,0_x000d__x000a_NA_x000d__x000a_ 5" xfId="7216"/>
    <cellStyle name="0,0_x000d__x000a_NA_x000d__x000a_ 6" xfId="7217"/>
    <cellStyle name="0,0_x000d__x000a_NA_x000d__x000a_ 7" xfId="7218"/>
    <cellStyle name="0,0_x000d__x000a_NA_x000d__x000a_ 8" xfId="7219"/>
    <cellStyle name="0,0_x000d__x000a_NA_x000d__x000a_ 9" xfId="7220"/>
    <cellStyle name="0,0_x000d__x000a_NA_x000d__x000a__KH TPCP 2013 (KTNN, HOP)" xfId="7221"/>
    <cellStyle name="0,0_x005f_x000d__x005f_x000a_NA_x005f_x000d__x005f_x000a_" xfId="1219"/>
    <cellStyle name="0.0" xfId="1220"/>
    <cellStyle name="0.0 2" xfId="1221"/>
    <cellStyle name="0.00" xfId="1222"/>
    <cellStyle name="0.00 2" xfId="1223"/>
    <cellStyle name="1" xfId="1224"/>
    <cellStyle name="1 2" xfId="1225"/>
    <cellStyle name="1 2 2" xfId="7222"/>
    <cellStyle name="1 2 3" xfId="7223"/>
    <cellStyle name="1 2 4" xfId="7224"/>
    <cellStyle name="1 3" xfId="7225"/>
    <cellStyle name="1 4" xfId="7226"/>
    <cellStyle name="1 5" xfId="7227"/>
    <cellStyle name="1_!1 1 bao cao giao KH ve HTCMT vung TNB   12-12-2011" xfId="1226"/>
    <cellStyle name="1_1 Bieu 6 thang nam 2011" xfId="1227"/>
    <cellStyle name="1_1 Bieu 6 thang nam 2011 2" xfId="1228"/>
    <cellStyle name="1_1 Bieu 6 thang nam 2011 2 2" xfId="7228"/>
    <cellStyle name="1_1 Bieu 6 thang nam 2011 2 2 2" xfId="7229"/>
    <cellStyle name="1_1 Bieu 6 thang nam 2011 2 2 3" xfId="7230"/>
    <cellStyle name="1_1 Bieu 6 thang nam 2011 2 2 4" xfId="7231"/>
    <cellStyle name="1_1 Bieu 6 thang nam 2011 2 3" xfId="7232"/>
    <cellStyle name="1_1 Bieu 6 thang nam 2011 2 4" xfId="7233"/>
    <cellStyle name="1_1 Bieu 6 thang nam 2011 2 5" xfId="7234"/>
    <cellStyle name="1_1 Bieu 6 thang nam 2011 3" xfId="7235"/>
    <cellStyle name="1_1 Bieu 6 thang nam 2011 3 2" xfId="7236"/>
    <cellStyle name="1_1 Bieu 6 thang nam 2011 3 3" xfId="7237"/>
    <cellStyle name="1_1 Bieu 6 thang nam 2011 3 4" xfId="7238"/>
    <cellStyle name="1_1 Bieu 6 thang nam 2011 4" xfId="7239"/>
    <cellStyle name="1_1 Bieu 6 thang nam 2011 5" xfId="7240"/>
    <cellStyle name="1_1 Bieu 6 thang nam 2011 6" xfId="7241"/>
    <cellStyle name="1_1 Bieu 6 thang nam 2011_BC von DTPT 6 thang 2012" xfId="1229"/>
    <cellStyle name="1_1 Bieu 6 thang nam 2011_BC von DTPT 6 thang 2012 2" xfId="1230"/>
    <cellStyle name="1_1 Bieu 6 thang nam 2011_BC von DTPT 6 thang 2012 2 2" xfId="7242"/>
    <cellStyle name="1_1 Bieu 6 thang nam 2011_BC von DTPT 6 thang 2012 2 2 2" xfId="7243"/>
    <cellStyle name="1_1 Bieu 6 thang nam 2011_BC von DTPT 6 thang 2012 2 2 3" xfId="7244"/>
    <cellStyle name="1_1 Bieu 6 thang nam 2011_BC von DTPT 6 thang 2012 2 2 4" xfId="7245"/>
    <cellStyle name="1_1 Bieu 6 thang nam 2011_BC von DTPT 6 thang 2012 2 3" xfId="7246"/>
    <cellStyle name="1_1 Bieu 6 thang nam 2011_BC von DTPT 6 thang 2012 2 4" xfId="7247"/>
    <cellStyle name="1_1 Bieu 6 thang nam 2011_BC von DTPT 6 thang 2012 2 5" xfId="7248"/>
    <cellStyle name="1_1 Bieu 6 thang nam 2011_BC von DTPT 6 thang 2012 3" xfId="7249"/>
    <cellStyle name="1_1 Bieu 6 thang nam 2011_BC von DTPT 6 thang 2012 3 2" xfId="7250"/>
    <cellStyle name="1_1 Bieu 6 thang nam 2011_BC von DTPT 6 thang 2012 3 3" xfId="7251"/>
    <cellStyle name="1_1 Bieu 6 thang nam 2011_BC von DTPT 6 thang 2012 3 4" xfId="7252"/>
    <cellStyle name="1_1 Bieu 6 thang nam 2011_BC von DTPT 6 thang 2012 4" xfId="7253"/>
    <cellStyle name="1_1 Bieu 6 thang nam 2011_BC von DTPT 6 thang 2012 5" xfId="7254"/>
    <cellStyle name="1_1 Bieu 6 thang nam 2011_BC von DTPT 6 thang 2012 6" xfId="7255"/>
    <cellStyle name="1_1 Bieu 6 thang nam 2011_Bieu du thao QD von ho tro co MT" xfId="1231"/>
    <cellStyle name="1_1 Bieu 6 thang nam 2011_Bieu du thao QD von ho tro co MT 2" xfId="1232"/>
    <cellStyle name="1_1 Bieu 6 thang nam 2011_Bieu du thao QD von ho tro co MT 2 2" xfId="7256"/>
    <cellStyle name="1_1 Bieu 6 thang nam 2011_Bieu du thao QD von ho tro co MT 2 2 2" xfId="7257"/>
    <cellStyle name="1_1 Bieu 6 thang nam 2011_Bieu du thao QD von ho tro co MT 2 2 3" xfId="7258"/>
    <cellStyle name="1_1 Bieu 6 thang nam 2011_Bieu du thao QD von ho tro co MT 2 2 4" xfId="7259"/>
    <cellStyle name="1_1 Bieu 6 thang nam 2011_Bieu du thao QD von ho tro co MT 2 3" xfId="7260"/>
    <cellStyle name="1_1 Bieu 6 thang nam 2011_Bieu du thao QD von ho tro co MT 2 4" xfId="7261"/>
    <cellStyle name="1_1 Bieu 6 thang nam 2011_Bieu du thao QD von ho tro co MT 2 5" xfId="7262"/>
    <cellStyle name="1_1 Bieu 6 thang nam 2011_Bieu du thao QD von ho tro co MT 3" xfId="7263"/>
    <cellStyle name="1_1 Bieu 6 thang nam 2011_Bieu du thao QD von ho tro co MT 3 2" xfId="7264"/>
    <cellStyle name="1_1 Bieu 6 thang nam 2011_Bieu du thao QD von ho tro co MT 3 3" xfId="7265"/>
    <cellStyle name="1_1 Bieu 6 thang nam 2011_Bieu du thao QD von ho tro co MT 3 4" xfId="7266"/>
    <cellStyle name="1_1 Bieu 6 thang nam 2011_Bieu du thao QD von ho tro co MT 4" xfId="7267"/>
    <cellStyle name="1_1 Bieu 6 thang nam 2011_Bieu du thao QD von ho tro co MT 5" xfId="7268"/>
    <cellStyle name="1_1 Bieu 6 thang nam 2011_Bieu du thao QD von ho tro co MT 6" xfId="7269"/>
    <cellStyle name="1_1 Bieu 6 thang nam 2011_Ke hoach 2012 (theo doi)" xfId="1233"/>
    <cellStyle name="1_1 Bieu 6 thang nam 2011_Ke hoach 2012 (theo doi) 2" xfId="1234"/>
    <cellStyle name="1_1 Bieu 6 thang nam 2011_Ke hoach 2012 (theo doi) 2 2" xfId="7270"/>
    <cellStyle name="1_1 Bieu 6 thang nam 2011_Ke hoach 2012 (theo doi) 2 2 2" xfId="7271"/>
    <cellStyle name="1_1 Bieu 6 thang nam 2011_Ke hoach 2012 (theo doi) 2 2 3" xfId="7272"/>
    <cellStyle name="1_1 Bieu 6 thang nam 2011_Ke hoach 2012 (theo doi) 2 2 4" xfId="7273"/>
    <cellStyle name="1_1 Bieu 6 thang nam 2011_Ke hoach 2012 (theo doi) 2 3" xfId="7274"/>
    <cellStyle name="1_1 Bieu 6 thang nam 2011_Ke hoach 2012 (theo doi) 2 4" xfId="7275"/>
    <cellStyle name="1_1 Bieu 6 thang nam 2011_Ke hoach 2012 (theo doi) 2 5" xfId="7276"/>
    <cellStyle name="1_1 Bieu 6 thang nam 2011_Ke hoach 2012 (theo doi) 3" xfId="7277"/>
    <cellStyle name="1_1 Bieu 6 thang nam 2011_Ke hoach 2012 (theo doi) 3 2" xfId="7278"/>
    <cellStyle name="1_1 Bieu 6 thang nam 2011_Ke hoach 2012 (theo doi) 3 3" xfId="7279"/>
    <cellStyle name="1_1 Bieu 6 thang nam 2011_Ke hoach 2012 (theo doi) 3 4" xfId="7280"/>
    <cellStyle name="1_1 Bieu 6 thang nam 2011_Ke hoach 2012 (theo doi) 4" xfId="7281"/>
    <cellStyle name="1_1 Bieu 6 thang nam 2011_Ke hoach 2012 (theo doi) 5" xfId="7282"/>
    <cellStyle name="1_1 Bieu 6 thang nam 2011_Ke hoach 2012 (theo doi) 6" xfId="7283"/>
    <cellStyle name="1_1 Bieu 6 thang nam 2011_Ke hoach 2012 theo doi (giai ngan 30.6.12)" xfId="1235"/>
    <cellStyle name="1_1 Bieu 6 thang nam 2011_Ke hoach 2012 theo doi (giai ngan 30.6.12) 2" xfId="1236"/>
    <cellStyle name="1_1 Bieu 6 thang nam 2011_Ke hoach 2012 theo doi (giai ngan 30.6.12) 2 2" xfId="7284"/>
    <cellStyle name="1_1 Bieu 6 thang nam 2011_Ke hoach 2012 theo doi (giai ngan 30.6.12) 2 2 2" xfId="7285"/>
    <cellStyle name="1_1 Bieu 6 thang nam 2011_Ke hoach 2012 theo doi (giai ngan 30.6.12) 2 2 3" xfId="7286"/>
    <cellStyle name="1_1 Bieu 6 thang nam 2011_Ke hoach 2012 theo doi (giai ngan 30.6.12) 2 2 4" xfId="7287"/>
    <cellStyle name="1_1 Bieu 6 thang nam 2011_Ke hoach 2012 theo doi (giai ngan 30.6.12) 2 3" xfId="7288"/>
    <cellStyle name="1_1 Bieu 6 thang nam 2011_Ke hoach 2012 theo doi (giai ngan 30.6.12) 2 4" xfId="7289"/>
    <cellStyle name="1_1 Bieu 6 thang nam 2011_Ke hoach 2012 theo doi (giai ngan 30.6.12) 2 5" xfId="7290"/>
    <cellStyle name="1_1 Bieu 6 thang nam 2011_Ke hoach 2012 theo doi (giai ngan 30.6.12) 3" xfId="7291"/>
    <cellStyle name="1_1 Bieu 6 thang nam 2011_Ke hoach 2012 theo doi (giai ngan 30.6.12) 3 2" xfId="7292"/>
    <cellStyle name="1_1 Bieu 6 thang nam 2011_Ke hoach 2012 theo doi (giai ngan 30.6.12) 3 3" xfId="7293"/>
    <cellStyle name="1_1 Bieu 6 thang nam 2011_Ke hoach 2012 theo doi (giai ngan 30.6.12) 3 4" xfId="7294"/>
    <cellStyle name="1_1 Bieu 6 thang nam 2011_Ke hoach 2012 theo doi (giai ngan 30.6.12) 4" xfId="7295"/>
    <cellStyle name="1_1 Bieu 6 thang nam 2011_Ke hoach 2012 theo doi (giai ngan 30.6.12) 5" xfId="7296"/>
    <cellStyle name="1_1 Bieu 6 thang nam 2011_Ke hoach 2012 theo doi (giai ngan 30.6.12) 6" xfId="7297"/>
    <cellStyle name="1_17 bieu (hung cap nhap)" xfId="1237"/>
    <cellStyle name="1_17 bieu (hung cap nhap) 2" xfId="1238"/>
    <cellStyle name="1_17 bieu (hung cap nhap) 2 2" xfId="7298"/>
    <cellStyle name="1_17 bieu (hung cap nhap) 2 2 2" xfId="7299"/>
    <cellStyle name="1_17 bieu (hung cap nhap) 2 2 3" xfId="7300"/>
    <cellStyle name="1_17 bieu (hung cap nhap) 2 2 4" xfId="7301"/>
    <cellStyle name="1_17 bieu (hung cap nhap) 2 3" xfId="7302"/>
    <cellStyle name="1_17 bieu (hung cap nhap) 2 4" xfId="7303"/>
    <cellStyle name="1_17 bieu (hung cap nhap) 2 5" xfId="7304"/>
    <cellStyle name="1_17 bieu (hung cap nhap) 3" xfId="7305"/>
    <cellStyle name="1_17 bieu (hung cap nhap) 3 2" xfId="7306"/>
    <cellStyle name="1_17 bieu (hung cap nhap) 3 3" xfId="7307"/>
    <cellStyle name="1_17 bieu (hung cap nhap) 3 4" xfId="7308"/>
    <cellStyle name="1_17 bieu (hung cap nhap) 4" xfId="7309"/>
    <cellStyle name="1_17 bieu (hung cap nhap) 5" xfId="7310"/>
    <cellStyle name="1_17 bieu (hung cap nhap) 6" xfId="7311"/>
    <cellStyle name="1_17 bieu (hung cap nhap)_BC von DTPT 6 thang 2012" xfId="1239"/>
    <cellStyle name="1_17 bieu (hung cap nhap)_BC von DTPT 6 thang 2012 2" xfId="1240"/>
    <cellStyle name="1_17 bieu (hung cap nhap)_BC von DTPT 6 thang 2012 2 2" xfId="7312"/>
    <cellStyle name="1_17 bieu (hung cap nhap)_BC von DTPT 6 thang 2012 2 2 2" xfId="7313"/>
    <cellStyle name="1_17 bieu (hung cap nhap)_BC von DTPT 6 thang 2012 2 2 3" xfId="7314"/>
    <cellStyle name="1_17 bieu (hung cap nhap)_BC von DTPT 6 thang 2012 2 2 4" xfId="7315"/>
    <cellStyle name="1_17 bieu (hung cap nhap)_BC von DTPT 6 thang 2012 2 3" xfId="7316"/>
    <cellStyle name="1_17 bieu (hung cap nhap)_BC von DTPT 6 thang 2012 2 4" xfId="7317"/>
    <cellStyle name="1_17 bieu (hung cap nhap)_BC von DTPT 6 thang 2012 2 5" xfId="7318"/>
    <cellStyle name="1_17 bieu (hung cap nhap)_BC von DTPT 6 thang 2012 3" xfId="7319"/>
    <cellStyle name="1_17 bieu (hung cap nhap)_BC von DTPT 6 thang 2012 3 2" xfId="7320"/>
    <cellStyle name="1_17 bieu (hung cap nhap)_BC von DTPT 6 thang 2012 3 3" xfId="7321"/>
    <cellStyle name="1_17 bieu (hung cap nhap)_BC von DTPT 6 thang 2012 3 4" xfId="7322"/>
    <cellStyle name="1_17 bieu (hung cap nhap)_BC von DTPT 6 thang 2012 4" xfId="7323"/>
    <cellStyle name="1_17 bieu (hung cap nhap)_BC von DTPT 6 thang 2012 5" xfId="7324"/>
    <cellStyle name="1_17 bieu (hung cap nhap)_BC von DTPT 6 thang 2012 6" xfId="7325"/>
    <cellStyle name="1_17 bieu (hung cap nhap)_Bieu du thao QD von ho tro co MT" xfId="1241"/>
    <cellStyle name="1_17 bieu (hung cap nhap)_Bieu du thao QD von ho tro co MT 2" xfId="1242"/>
    <cellStyle name="1_17 bieu (hung cap nhap)_Bieu du thao QD von ho tro co MT 2 2" xfId="7326"/>
    <cellStyle name="1_17 bieu (hung cap nhap)_Bieu du thao QD von ho tro co MT 2 2 2" xfId="7327"/>
    <cellStyle name="1_17 bieu (hung cap nhap)_Bieu du thao QD von ho tro co MT 2 2 3" xfId="7328"/>
    <cellStyle name="1_17 bieu (hung cap nhap)_Bieu du thao QD von ho tro co MT 2 2 4" xfId="7329"/>
    <cellStyle name="1_17 bieu (hung cap nhap)_Bieu du thao QD von ho tro co MT 2 3" xfId="7330"/>
    <cellStyle name="1_17 bieu (hung cap nhap)_Bieu du thao QD von ho tro co MT 2 4" xfId="7331"/>
    <cellStyle name="1_17 bieu (hung cap nhap)_Bieu du thao QD von ho tro co MT 2 5" xfId="7332"/>
    <cellStyle name="1_17 bieu (hung cap nhap)_Bieu du thao QD von ho tro co MT 3" xfId="7333"/>
    <cellStyle name="1_17 bieu (hung cap nhap)_Bieu du thao QD von ho tro co MT 3 2" xfId="7334"/>
    <cellStyle name="1_17 bieu (hung cap nhap)_Bieu du thao QD von ho tro co MT 3 3" xfId="7335"/>
    <cellStyle name="1_17 bieu (hung cap nhap)_Bieu du thao QD von ho tro co MT 3 4" xfId="7336"/>
    <cellStyle name="1_17 bieu (hung cap nhap)_Bieu du thao QD von ho tro co MT 4" xfId="7337"/>
    <cellStyle name="1_17 bieu (hung cap nhap)_Bieu du thao QD von ho tro co MT 5" xfId="7338"/>
    <cellStyle name="1_17 bieu (hung cap nhap)_Bieu du thao QD von ho tro co MT 6" xfId="7339"/>
    <cellStyle name="1_17 bieu (hung cap nhap)_Dang ky phan khai von ODA (gui Bo)" xfId="1243"/>
    <cellStyle name="1_17 bieu (hung cap nhap)_Dang ky phan khai von ODA (gui Bo) 2" xfId="1244"/>
    <cellStyle name="1_17 bieu (hung cap nhap)_Dang ky phan khai von ODA (gui Bo) 2 2" xfId="7340"/>
    <cellStyle name="1_17 bieu (hung cap nhap)_Dang ky phan khai von ODA (gui Bo) 2 2 2" xfId="7341"/>
    <cellStyle name="1_17 bieu (hung cap nhap)_Dang ky phan khai von ODA (gui Bo) 2 2 3" xfId="7342"/>
    <cellStyle name="1_17 bieu (hung cap nhap)_Dang ky phan khai von ODA (gui Bo) 2 2 4" xfId="7343"/>
    <cellStyle name="1_17 bieu (hung cap nhap)_Dang ky phan khai von ODA (gui Bo) 2 3" xfId="7344"/>
    <cellStyle name="1_17 bieu (hung cap nhap)_Dang ky phan khai von ODA (gui Bo) 2 4" xfId="7345"/>
    <cellStyle name="1_17 bieu (hung cap nhap)_Dang ky phan khai von ODA (gui Bo) 2 5" xfId="7346"/>
    <cellStyle name="1_17 bieu (hung cap nhap)_Dang ky phan khai von ODA (gui Bo) 3" xfId="7347"/>
    <cellStyle name="1_17 bieu (hung cap nhap)_Dang ky phan khai von ODA (gui Bo) 3 2" xfId="7348"/>
    <cellStyle name="1_17 bieu (hung cap nhap)_Dang ky phan khai von ODA (gui Bo) 3 3" xfId="7349"/>
    <cellStyle name="1_17 bieu (hung cap nhap)_Dang ky phan khai von ODA (gui Bo) 3 4" xfId="7350"/>
    <cellStyle name="1_17 bieu (hung cap nhap)_Dang ky phan khai von ODA (gui Bo) 4" xfId="7351"/>
    <cellStyle name="1_17 bieu (hung cap nhap)_Dang ky phan khai von ODA (gui Bo) 5" xfId="7352"/>
    <cellStyle name="1_17 bieu (hung cap nhap)_Dang ky phan khai von ODA (gui Bo) 6" xfId="7353"/>
    <cellStyle name="1_17 bieu (hung cap nhap)_Dang ky phan khai von ODA (gui Bo)_BC von DTPT 6 thang 2012" xfId="1245"/>
    <cellStyle name="1_17 bieu (hung cap nhap)_Dang ky phan khai von ODA (gui Bo)_BC von DTPT 6 thang 2012 2" xfId="1246"/>
    <cellStyle name="1_17 bieu (hung cap nhap)_Dang ky phan khai von ODA (gui Bo)_BC von DTPT 6 thang 2012 2 2" xfId="7354"/>
    <cellStyle name="1_17 bieu (hung cap nhap)_Dang ky phan khai von ODA (gui Bo)_BC von DTPT 6 thang 2012 2 2 2" xfId="7355"/>
    <cellStyle name="1_17 bieu (hung cap nhap)_Dang ky phan khai von ODA (gui Bo)_BC von DTPT 6 thang 2012 2 2 3" xfId="7356"/>
    <cellStyle name="1_17 bieu (hung cap nhap)_Dang ky phan khai von ODA (gui Bo)_BC von DTPT 6 thang 2012 2 2 4" xfId="7357"/>
    <cellStyle name="1_17 bieu (hung cap nhap)_Dang ky phan khai von ODA (gui Bo)_BC von DTPT 6 thang 2012 2 3" xfId="7358"/>
    <cellStyle name="1_17 bieu (hung cap nhap)_Dang ky phan khai von ODA (gui Bo)_BC von DTPT 6 thang 2012 2 4" xfId="7359"/>
    <cellStyle name="1_17 bieu (hung cap nhap)_Dang ky phan khai von ODA (gui Bo)_BC von DTPT 6 thang 2012 2 5" xfId="7360"/>
    <cellStyle name="1_17 bieu (hung cap nhap)_Dang ky phan khai von ODA (gui Bo)_BC von DTPT 6 thang 2012 3" xfId="7361"/>
    <cellStyle name="1_17 bieu (hung cap nhap)_Dang ky phan khai von ODA (gui Bo)_BC von DTPT 6 thang 2012 3 2" xfId="7362"/>
    <cellStyle name="1_17 bieu (hung cap nhap)_Dang ky phan khai von ODA (gui Bo)_BC von DTPT 6 thang 2012 3 3" xfId="7363"/>
    <cellStyle name="1_17 bieu (hung cap nhap)_Dang ky phan khai von ODA (gui Bo)_BC von DTPT 6 thang 2012 3 4" xfId="7364"/>
    <cellStyle name="1_17 bieu (hung cap nhap)_Dang ky phan khai von ODA (gui Bo)_BC von DTPT 6 thang 2012 4" xfId="7365"/>
    <cellStyle name="1_17 bieu (hung cap nhap)_Dang ky phan khai von ODA (gui Bo)_BC von DTPT 6 thang 2012 5" xfId="7366"/>
    <cellStyle name="1_17 bieu (hung cap nhap)_Dang ky phan khai von ODA (gui Bo)_BC von DTPT 6 thang 2012 6" xfId="7367"/>
    <cellStyle name="1_17 bieu (hung cap nhap)_Dang ky phan khai von ODA (gui Bo)_Bieu du thao QD von ho tro co MT" xfId="1247"/>
    <cellStyle name="1_17 bieu (hung cap nhap)_Dang ky phan khai von ODA (gui Bo)_Bieu du thao QD von ho tro co MT 2" xfId="1248"/>
    <cellStyle name="1_17 bieu (hung cap nhap)_Dang ky phan khai von ODA (gui Bo)_Bieu du thao QD von ho tro co MT 2 2" xfId="7368"/>
    <cellStyle name="1_17 bieu (hung cap nhap)_Dang ky phan khai von ODA (gui Bo)_Bieu du thao QD von ho tro co MT 2 2 2" xfId="7369"/>
    <cellStyle name="1_17 bieu (hung cap nhap)_Dang ky phan khai von ODA (gui Bo)_Bieu du thao QD von ho tro co MT 2 2 3" xfId="7370"/>
    <cellStyle name="1_17 bieu (hung cap nhap)_Dang ky phan khai von ODA (gui Bo)_Bieu du thao QD von ho tro co MT 2 2 4" xfId="7371"/>
    <cellStyle name="1_17 bieu (hung cap nhap)_Dang ky phan khai von ODA (gui Bo)_Bieu du thao QD von ho tro co MT 2 3" xfId="7372"/>
    <cellStyle name="1_17 bieu (hung cap nhap)_Dang ky phan khai von ODA (gui Bo)_Bieu du thao QD von ho tro co MT 2 4" xfId="7373"/>
    <cellStyle name="1_17 bieu (hung cap nhap)_Dang ky phan khai von ODA (gui Bo)_Bieu du thao QD von ho tro co MT 2 5" xfId="7374"/>
    <cellStyle name="1_17 bieu (hung cap nhap)_Dang ky phan khai von ODA (gui Bo)_Bieu du thao QD von ho tro co MT 3" xfId="7375"/>
    <cellStyle name="1_17 bieu (hung cap nhap)_Dang ky phan khai von ODA (gui Bo)_Bieu du thao QD von ho tro co MT 3 2" xfId="7376"/>
    <cellStyle name="1_17 bieu (hung cap nhap)_Dang ky phan khai von ODA (gui Bo)_Bieu du thao QD von ho tro co MT 3 3" xfId="7377"/>
    <cellStyle name="1_17 bieu (hung cap nhap)_Dang ky phan khai von ODA (gui Bo)_Bieu du thao QD von ho tro co MT 3 4" xfId="7378"/>
    <cellStyle name="1_17 bieu (hung cap nhap)_Dang ky phan khai von ODA (gui Bo)_Bieu du thao QD von ho tro co MT 4" xfId="7379"/>
    <cellStyle name="1_17 bieu (hung cap nhap)_Dang ky phan khai von ODA (gui Bo)_Bieu du thao QD von ho tro co MT 5" xfId="7380"/>
    <cellStyle name="1_17 bieu (hung cap nhap)_Dang ky phan khai von ODA (gui Bo)_Bieu du thao QD von ho tro co MT 6" xfId="7381"/>
    <cellStyle name="1_17 bieu (hung cap nhap)_Dang ky phan khai von ODA (gui Bo)_Ke hoach 2012 theo doi (giai ngan 30.6.12)" xfId="1249"/>
    <cellStyle name="1_17 bieu (hung cap nhap)_Dang ky phan khai von ODA (gui Bo)_Ke hoach 2012 theo doi (giai ngan 30.6.12) 2" xfId="1250"/>
    <cellStyle name="1_17 bieu (hung cap nhap)_Dang ky phan khai von ODA (gui Bo)_Ke hoach 2012 theo doi (giai ngan 30.6.12) 2 2" xfId="7382"/>
    <cellStyle name="1_17 bieu (hung cap nhap)_Dang ky phan khai von ODA (gui Bo)_Ke hoach 2012 theo doi (giai ngan 30.6.12) 2 2 2" xfId="7383"/>
    <cellStyle name="1_17 bieu (hung cap nhap)_Dang ky phan khai von ODA (gui Bo)_Ke hoach 2012 theo doi (giai ngan 30.6.12) 2 2 3" xfId="7384"/>
    <cellStyle name="1_17 bieu (hung cap nhap)_Dang ky phan khai von ODA (gui Bo)_Ke hoach 2012 theo doi (giai ngan 30.6.12) 2 2 4" xfId="7385"/>
    <cellStyle name="1_17 bieu (hung cap nhap)_Dang ky phan khai von ODA (gui Bo)_Ke hoach 2012 theo doi (giai ngan 30.6.12) 2 3" xfId="7386"/>
    <cellStyle name="1_17 bieu (hung cap nhap)_Dang ky phan khai von ODA (gui Bo)_Ke hoach 2012 theo doi (giai ngan 30.6.12) 2 4" xfId="7387"/>
    <cellStyle name="1_17 bieu (hung cap nhap)_Dang ky phan khai von ODA (gui Bo)_Ke hoach 2012 theo doi (giai ngan 30.6.12) 2 5" xfId="7388"/>
    <cellStyle name="1_17 bieu (hung cap nhap)_Dang ky phan khai von ODA (gui Bo)_Ke hoach 2012 theo doi (giai ngan 30.6.12) 3" xfId="7389"/>
    <cellStyle name="1_17 bieu (hung cap nhap)_Dang ky phan khai von ODA (gui Bo)_Ke hoach 2012 theo doi (giai ngan 30.6.12) 3 2" xfId="7390"/>
    <cellStyle name="1_17 bieu (hung cap nhap)_Dang ky phan khai von ODA (gui Bo)_Ke hoach 2012 theo doi (giai ngan 30.6.12) 3 3" xfId="7391"/>
    <cellStyle name="1_17 bieu (hung cap nhap)_Dang ky phan khai von ODA (gui Bo)_Ke hoach 2012 theo doi (giai ngan 30.6.12) 3 4" xfId="7392"/>
    <cellStyle name="1_17 bieu (hung cap nhap)_Dang ky phan khai von ODA (gui Bo)_Ke hoach 2012 theo doi (giai ngan 30.6.12) 4" xfId="7393"/>
    <cellStyle name="1_17 bieu (hung cap nhap)_Dang ky phan khai von ODA (gui Bo)_Ke hoach 2012 theo doi (giai ngan 30.6.12) 5" xfId="7394"/>
    <cellStyle name="1_17 bieu (hung cap nhap)_Dang ky phan khai von ODA (gui Bo)_Ke hoach 2012 theo doi (giai ngan 30.6.12) 6" xfId="7395"/>
    <cellStyle name="1_17 bieu (hung cap nhap)_Ke hoach 2012 (theo doi)" xfId="1251"/>
    <cellStyle name="1_17 bieu (hung cap nhap)_Ke hoach 2012 (theo doi) 2" xfId="1252"/>
    <cellStyle name="1_17 bieu (hung cap nhap)_Ke hoach 2012 (theo doi) 2 2" xfId="7396"/>
    <cellStyle name="1_17 bieu (hung cap nhap)_Ke hoach 2012 (theo doi) 2 2 2" xfId="7397"/>
    <cellStyle name="1_17 bieu (hung cap nhap)_Ke hoach 2012 (theo doi) 2 2 3" xfId="7398"/>
    <cellStyle name="1_17 bieu (hung cap nhap)_Ke hoach 2012 (theo doi) 2 2 4" xfId="7399"/>
    <cellStyle name="1_17 bieu (hung cap nhap)_Ke hoach 2012 (theo doi) 2 3" xfId="7400"/>
    <cellStyle name="1_17 bieu (hung cap nhap)_Ke hoach 2012 (theo doi) 2 4" xfId="7401"/>
    <cellStyle name="1_17 bieu (hung cap nhap)_Ke hoach 2012 (theo doi) 2 5" xfId="7402"/>
    <cellStyle name="1_17 bieu (hung cap nhap)_Ke hoach 2012 (theo doi) 3" xfId="7403"/>
    <cellStyle name="1_17 bieu (hung cap nhap)_Ke hoach 2012 (theo doi) 3 2" xfId="7404"/>
    <cellStyle name="1_17 bieu (hung cap nhap)_Ke hoach 2012 (theo doi) 3 3" xfId="7405"/>
    <cellStyle name="1_17 bieu (hung cap nhap)_Ke hoach 2012 (theo doi) 3 4" xfId="7406"/>
    <cellStyle name="1_17 bieu (hung cap nhap)_Ke hoach 2012 (theo doi) 4" xfId="7407"/>
    <cellStyle name="1_17 bieu (hung cap nhap)_Ke hoach 2012 (theo doi) 5" xfId="7408"/>
    <cellStyle name="1_17 bieu (hung cap nhap)_Ke hoach 2012 (theo doi) 6" xfId="7409"/>
    <cellStyle name="1_17 bieu (hung cap nhap)_Ke hoach 2012 theo doi (giai ngan 30.6.12)" xfId="1253"/>
    <cellStyle name="1_17 bieu (hung cap nhap)_Ke hoach 2012 theo doi (giai ngan 30.6.12) 2" xfId="1254"/>
    <cellStyle name="1_17 bieu (hung cap nhap)_Ke hoach 2012 theo doi (giai ngan 30.6.12) 2 2" xfId="7410"/>
    <cellStyle name="1_17 bieu (hung cap nhap)_Ke hoach 2012 theo doi (giai ngan 30.6.12) 2 2 2" xfId="7411"/>
    <cellStyle name="1_17 bieu (hung cap nhap)_Ke hoach 2012 theo doi (giai ngan 30.6.12) 2 2 3" xfId="7412"/>
    <cellStyle name="1_17 bieu (hung cap nhap)_Ke hoach 2012 theo doi (giai ngan 30.6.12) 2 2 4" xfId="7413"/>
    <cellStyle name="1_17 bieu (hung cap nhap)_Ke hoach 2012 theo doi (giai ngan 30.6.12) 2 3" xfId="7414"/>
    <cellStyle name="1_17 bieu (hung cap nhap)_Ke hoach 2012 theo doi (giai ngan 30.6.12) 2 4" xfId="7415"/>
    <cellStyle name="1_17 bieu (hung cap nhap)_Ke hoach 2012 theo doi (giai ngan 30.6.12) 2 5" xfId="7416"/>
    <cellStyle name="1_17 bieu (hung cap nhap)_Ke hoach 2012 theo doi (giai ngan 30.6.12) 3" xfId="7417"/>
    <cellStyle name="1_17 bieu (hung cap nhap)_Ke hoach 2012 theo doi (giai ngan 30.6.12) 3 2" xfId="7418"/>
    <cellStyle name="1_17 bieu (hung cap nhap)_Ke hoach 2012 theo doi (giai ngan 30.6.12) 3 3" xfId="7419"/>
    <cellStyle name="1_17 bieu (hung cap nhap)_Ke hoach 2012 theo doi (giai ngan 30.6.12) 3 4" xfId="7420"/>
    <cellStyle name="1_17 bieu (hung cap nhap)_Ke hoach 2012 theo doi (giai ngan 30.6.12) 4" xfId="7421"/>
    <cellStyle name="1_17 bieu (hung cap nhap)_Ke hoach 2012 theo doi (giai ngan 30.6.12) 5" xfId="7422"/>
    <cellStyle name="1_17 bieu (hung cap nhap)_Ke hoach 2012 theo doi (giai ngan 30.6.12) 6" xfId="7423"/>
    <cellStyle name="1_2008_OANH_LUC_TAN" xfId="1255"/>
    <cellStyle name="1_Bao cao doan cong tac cua Bo thang 4-2010" xfId="1256"/>
    <cellStyle name="1_Bao cao doan cong tac cua Bo thang 4-2010 2" xfId="7424"/>
    <cellStyle name="1_Bao cao doan cong tac cua Bo thang 4-2010 2 2" xfId="7425"/>
    <cellStyle name="1_Bao cao doan cong tac cua Bo thang 4-2010 2 3" xfId="7426"/>
    <cellStyle name="1_Bao cao doan cong tac cua Bo thang 4-2010 2 4" xfId="7427"/>
    <cellStyle name="1_Bao cao doan cong tac cua Bo thang 4-2010 3" xfId="7428"/>
    <cellStyle name="1_Bao cao doan cong tac cua Bo thang 4-2010 4" xfId="7429"/>
    <cellStyle name="1_Bao cao doan cong tac cua Bo thang 4-2010 5" xfId="7430"/>
    <cellStyle name="1_Bao cao doan cong tac cua Bo thang 4-2010_BC von DTPT 6 thang 2012" xfId="1257"/>
    <cellStyle name="1_Bao cao doan cong tac cua Bo thang 4-2010_BC von DTPT 6 thang 2012 2" xfId="7431"/>
    <cellStyle name="1_Bao cao doan cong tac cua Bo thang 4-2010_BC von DTPT 6 thang 2012 2 2" xfId="7432"/>
    <cellStyle name="1_Bao cao doan cong tac cua Bo thang 4-2010_BC von DTPT 6 thang 2012 2 3" xfId="7433"/>
    <cellStyle name="1_Bao cao doan cong tac cua Bo thang 4-2010_BC von DTPT 6 thang 2012 2 4" xfId="7434"/>
    <cellStyle name="1_Bao cao doan cong tac cua Bo thang 4-2010_BC von DTPT 6 thang 2012 3" xfId="7435"/>
    <cellStyle name="1_Bao cao doan cong tac cua Bo thang 4-2010_BC von DTPT 6 thang 2012 4" xfId="7436"/>
    <cellStyle name="1_Bao cao doan cong tac cua Bo thang 4-2010_BC von DTPT 6 thang 2012 5" xfId="7437"/>
    <cellStyle name="1_Bao cao doan cong tac cua Bo thang 4-2010_Bieu du thao QD von ho tro co MT" xfId="1258"/>
    <cellStyle name="1_Bao cao doan cong tac cua Bo thang 4-2010_Bieu du thao QD von ho tro co MT 2" xfId="7438"/>
    <cellStyle name="1_Bao cao doan cong tac cua Bo thang 4-2010_Bieu du thao QD von ho tro co MT 2 2" xfId="7439"/>
    <cellStyle name="1_Bao cao doan cong tac cua Bo thang 4-2010_Bieu du thao QD von ho tro co MT 2 3" xfId="7440"/>
    <cellStyle name="1_Bao cao doan cong tac cua Bo thang 4-2010_Bieu du thao QD von ho tro co MT 2 4" xfId="7441"/>
    <cellStyle name="1_Bao cao doan cong tac cua Bo thang 4-2010_Bieu du thao QD von ho tro co MT 3" xfId="7442"/>
    <cellStyle name="1_Bao cao doan cong tac cua Bo thang 4-2010_Bieu du thao QD von ho tro co MT 4" xfId="7443"/>
    <cellStyle name="1_Bao cao doan cong tac cua Bo thang 4-2010_Bieu du thao QD von ho tro co MT 5" xfId="7444"/>
    <cellStyle name="1_Bao cao doan cong tac cua Bo thang 4-2010_Dang ky phan khai von ODA (gui Bo)" xfId="1259"/>
    <cellStyle name="1_Bao cao doan cong tac cua Bo thang 4-2010_Dang ky phan khai von ODA (gui Bo) 2" xfId="7445"/>
    <cellStyle name="1_Bao cao doan cong tac cua Bo thang 4-2010_Dang ky phan khai von ODA (gui Bo) 2 2" xfId="7446"/>
    <cellStyle name="1_Bao cao doan cong tac cua Bo thang 4-2010_Dang ky phan khai von ODA (gui Bo) 2 3" xfId="7447"/>
    <cellStyle name="1_Bao cao doan cong tac cua Bo thang 4-2010_Dang ky phan khai von ODA (gui Bo) 2 4" xfId="7448"/>
    <cellStyle name="1_Bao cao doan cong tac cua Bo thang 4-2010_Dang ky phan khai von ODA (gui Bo) 3" xfId="7449"/>
    <cellStyle name="1_Bao cao doan cong tac cua Bo thang 4-2010_Dang ky phan khai von ODA (gui Bo) 4" xfId="7450"/>
    <cellStyle name="1_Bao cao doan cong tac cua Bo thang 4-2010_Dang ky phan khai von ODA (gui Bo) 5" xfId="7451"/>
    <cellStyle name="1_Bao cao doan cong tac cua Bo thang 4-2010_Dang ky phan khai von ODA (gui Bo)_BC von DTPT 6 thang 2012" xfId="1260"/>
    <cellStyle name="1_Bao cao doan cong tac cua Bo thang 4-2010_Dang ky phan khai von ODA (gui Bo)_BC von DTPT 6 thang 2012 2" xfId="7452"/>
    <cellStyle name="1_Bao cao doan cong tac cua Bo thang 4-2010_Dang ky phan khai von ODA (gui Bo)_BC von DTPT 6 thang 2012 2 2" xfId="7453"/>
    <cellStyle name="1_Bao cao doan cong tac cua Bo thang 4-2010_Dang ky phan khai von ODA (gui Bo)_BC von DTPT 6 thang 2012 2 3" xfId="7454"/>
    <cellStyle name="1_Bao cao doan cong tac cua Bo thang 4-2010_Dang ky phan khai von ODA (gui Bo)_BC von DTPT 6 thang 2012 2 4" xfId="7455"/>
    <cellStyle name="1_Bao cao doan cong tac cua Bo thang 4-2010_Dang ky phan khai von ODA (gui Bo)_BC von DTPT 6 thang 2012 3" xfId="7456"/>
    <cellStyle name="1_Bao cao doan cong tac cua Bo thang 4-2010_Dang ky phan khai von ODA (gui Bo)_BC von DTPT 6 thang 2012 4" xfId="7457"/>
    <cellStyle name="1_Bao cao doan cong tac cua Bo thang 4-2010_Dang ky phan khai von ODA (gui Bo)_BC von DTPT 6 thang 2012 5" xfId="7458"/>
    <cellStyle name="1_Bao cao doan cong tac cua Bo thang 4-2010_Dang ky phan khai von ODA (gui Bo)_Bieu du thao QD von ho tro co MT" xfId="1261"/>
    <cellStyle name="1_Bao cao doan cong tac cua Bo thang 4-2010_Dang ky phan khai von ODA (gui Bo)_Bieu du thao QD von ho tro co MT 2" xfId="7459"/>
    <cellStyle name="1_Bao cao doan cong tac cua Bo thang 4-2010_Dang ky phan khai von ODA (gui Bo)_Bieu du thao QD von ho tro co MT 2 2" xfId="7460"/>
    <cellStyle name="1_Bao cao doan cong tac cua Bo thang 4-2010_Dang ky phan khai von ODA (gui Bo)_Bieu du thao QD von ho tro co MT 2 3" xfId="7461"/>
    <cellStyle name="1_Bao cao doan cong tac cua Bo thang 4-2010_Dang ky phan khai von ODA (gui Bo)_Bieu du thao QD von ho tro co MT 2 4" xfId="7462"/>
    <cellStyle name="1_Bao cao doan cong tac cua Bo thang 4-2010_Dang ky phan khai von ODA (gui Bo)_Bieu du thao QD von ho tro co MT 3" xfId="7463"/>
    <cellStyle name="1_Bao cao doan cong tac cua Bo thang 4-2010_Dang ky phan khai von ODA (gui Bo)_Bieu du thao QD von ho tro co MT 4" xfId="7464"/>
    <cellStyle name="1_Bao cao doan cong tac cua Bo thang 4-2010_Dang ky phan khai von ODA (gui Bo)_Bieu du thao QD von ho tro co MT 5" xfId="7465"/>
    <cellStyle name="1_Bao cao doan cong tac cua Bo thang 4-2010_Dang ky phan khai von ODA (gui Bo)_Ke hoach 2012 theo doi (giai ngan 30.6.12)" xfId="1262"/>
    <cellStyle name="1_Bao cao doan cong tac cua Bo thang 4-2010_Dang ky phan khai von ODA (gui Bo)_Ke hoach 2012 theo doi (giai ngan 30.6.12) 2" xfId="7466"/>
    <cellStyle name="1_Bao cao doan cong tac cua Bo thang 4-2010_Dang ky phan khai von ODA (gui Bo)_Ke hoach 2012 theo doi (giai ngan 30.6.12) 2 2" xfId="7467"/>
    <cellStyle name="1_Bao cao doan cong tac cua Bo thang 4-2010_Dang ky phan khai von ODA (gui Bo)_Ke hoach 2012 theo doi (giai ngan 30.6.12) 2 3" xfId="7468"/>
    <cellStyle name="1_Bao cao doan cong tac cua Bo thang 4-2010_Dang ky phan khai von ODA (gui Bo)_Ke hoach 2012 theo doi (giai ngan 30.6.12) 2 4" xfId="7469"/>
    <cellStyle name="1_Bao cao doan cong tac cua Bo thang 4-2010_Dang ky phan khai von ODA (gui Bo)_Ke hoach 2012 theo doi (giai ngan 30.6.12) 3" xfId="7470"/>
    <cellStyle name="1_Bao cao doan cong tac cua Bo thang 4-2010_Dang ky phan khai von ODA (gui Bo)_Ke hoach 2012 theo doi (giai ngan 30.6.12) 4" xfId="7471"/>
    <cellStyle name="1_Bao cao doan cong tac cua Bo thang 4-2010_Dang ky phan khai von ODA (gui Bo)_Ke hoach 2012 theo doi (giai ngan 30.6.12) 5" xfId="7472"/>
    <cellStyle name="1_Bao cao doan cong tac cua Bo thang 4-2010_Ke hoach 2012 (theo doi)" xfId="1263"/>
    <cellStyle name="1_Bao cao doan cong tac cua Bo thang 4-2010_Ke hoach 2012 (theo doi) 2" xfId="7473"/>
    <cellStyle name="1_Bao cao doan cong tac cua Bo thang 4-2010_Ke hoach 2012 (theo doi) 2 2" xfId="7474"/>
    <cellStyle name="1_Bao cao doan cong tac cua Bo thang 4-2010_Ke hoach 2012 (theo doi) 2 3" xfId="7475"/>
    <cellStyle name="1_Bao cao doan cong tac cua Bo thang 4-2010_Ke hoach 2012 (theo doi) 2 4" xfId="7476"/>
    <cellStyle name="1_Bao cao doan cong tac cua Bo thang 4-2010_Ke hoach 2012 (theo doi) 3" xfId="7477"/>
    <cellStyle name="1_Bao cao doan cong tac cua Bo thang 4-2010_Ke hoach 2012 (theo doi) 4" xfId="7478"/>
    <cellStyle name="1_Bao cao doan cong tac cua Bo thang 4-2010_Ke hoach 2012 (theo doi) 5" xfId="7479"/>
    <cellStyle name="1_Bao cao doan cong tac cua Bo thang 4-2010_Ke hoach 2012 theo doi (giai ngan 30.6.12)" xfId="1264"/>
    <cellStyle name="1_Bao cao doan cong tac cua Bo thang 4-2010_Ke hoach 2012 theo doi (giai ngan 30.6.12) 2" xfId="7480"/>
    <cellStyle name="1_Bao cao doan cong tac cua Bo thang 4-2010_Ke hoach 2012 theo doi (giai ngan 30.6.12) 2 2" xfId="7481"/>
    <cellStyle name="1_Bao cao doan cong tac cua Bo thang 4-2010_Ke hoach 2012 theo doi (giai ngan 30.6.12) 2 3" xfId="7482"/>
    <cellStyle name="1_Bao cao doan cong tac cua Bo thang 4-2010_Ke hoach 2012 theo doi (giai ngan 30.6.12) 2 4" xfId="7483"/>
    <cellStyle name="1_Bao cao doan cong tac cua Bo thang 4-2010_Ke hoach 2012 theo doi (giai ngan 30.6.12) 3" xfId="7484"/>
    <cellStyle name="1_Bao cao doan cong tac cua Bo thang 4-2010_Ke hoach 2012 theo doi (giai ngan 30.6.12) 4" xfId="7485"/>
    <cellStyle name="1_Bao cao doan cong tac cua Bo thang 4-2010_Ke hoach 2012 theo doi (giai ngan 30.6.12) 5" xfId="7486"/>
    <cellStyle name="1_Bao cao giai ngan von dau tu nam 2009 (theo doi)" xfId="1265"/>
    <cellStyle name="1_Bao cao giai ngan von dau tu nam 2009 (theo doi) 2" xfId="7487"/>
    <cellStyle name="1_Bao cao giai ngan von dau tu nam 2009 (theo doi) 2 2" xfId="7488"/>
    <cellStyle name="1_Bao cao giai ngan von dau tu nam 2009 (theo doi) 2 3" xfId="7489"/>
    <cellStyle name="1_Bao cao giai ngan von dau tu nam 2009 (theo doi) 2 4" xfId="7490"/>
    <cellStyle name="1_Bao cao giai ngan von dau tu nam 2009 (theo doi) 3" xfId="7491"/>
    <cellStyle name="1_Bao cao giai ngan von dau tu nam 2009 (theo doi) 4" xfId="7492"/>
    <cellStyle name="1_Bao cao giai ngan von dau tu nam 2009 (theo doi) 5" xfId="7493"/>
    <cellStyle name="1_Bao cao giai ngan von dau tu nam 2009 (theo doi)_Bao cao doan cong tac cua Bo thang 4-2010" xfId="1266"/>
    <cellStyle name="1_Bao cao giai ngan von dau tu nam 2009 (theo doi)_Bao cao doan cong tac cua Bo thang 4-2010 2" xfId="7494"/>
    <cellStyle name="1_Bao cao giai ngan von dau tu nam 2009 (theo doi)_Bao cao doan cong tac cua Bo thang 4-2010 2 2" xfId="7495"/>
    <cellStyle name="1_Bao cao giai ngan von dau tu nam 2009 (theo doi)_Bao cao doan cong tac cua Bo thang 4-2010 2 3" xfId="7496"/>
    <cellStyle name="1_Bao cao giai ngan von dau tu nam 2009 (theo doi)_Bao cao doan cong tac cua Bo thang 4-2010 2 4" xfId="7497"/>
    <cellStyle name="1_Bao cao giai ngan von dau tu nam 2009 (theo doi)_Bao cao doan cong tac cua Bo thang 4-2010 3" xfId="7498"/>
    <cellStyle name="1_Bao cao giai ngan von dau tu nam 2009 (theo doi)_Bao cao doan cong tac cua Bo thang 4-2010 4" xfId="7499"/>
    <cellStyle name="1_Bao cao giai ngan von dau tu nam 2009 (theo doi)_Bao cao doan cong tac cua Bo thang 4-2010 5" xfId="7500"/>
    <cellStyle name="1_Bao cao giai ngan von dau tu nam 2009 (theo doi)_Bao cao doan cong tac cua Bo thang 4-2010_BC von DTPT 6 thang 2012" xfId="1267"/>
    <cellStyle name="1_Bao cao giai ngan von dau tu nam 2009 (theo doi)_Bao cao doan cong tac cua Bo thang 4-2010_BC von DTPT 6 thang 2012 2" xfId="7501"/>
    <cellStyle name="1_Bao cao giai ngan von dau tu nam 2009 (theo doi)_Bao cao doan cong tac cua Bo thang 4-2010_BC von DTPT 6 thang 2012 2 2" xfId="7502"/>
    <cellStyle name="1_Bao cao giai ngan von dau tu nam 2009 (theo doi)_Bao cao doan cong tac cua Bo thang 4-2010_BC von DTPT 6 thang 2012 2 3" xfId="7503"/>
    <cellStyle name="1_Bao cao giai ngan von dau tu nam 2009 (theo doi)_Bao cao doan cong tac cua Bo thang 4-2010_BC von DTPT 6 thang 2012 2 4" xfId="7504"/>
    <cellStyle name="1_Bao cao giai ngan von dau tu nam 2009 (theo doi)_Bao cao doan cong tac cua Bo thang 4-2010_BC von DTPT 6 thang 2012 3" xfId="7505"/>
    <cellStyle name="1_Bao cao giai ngan von dau tu nam 2009 (theo doi)_Bao cao doan cong tac cua Bo thang 4-2010_BC von DTPT 6 thang 2012 4" xfId="7506"/>
    <cellStyle name="1_Bao cao giai ngan von dau tu nam 2009 (theo doi)_Bao cao doan cong tac cua Bo thang 4-2010_BC von DTPT 6 thang 2012 5" xfId="7507"/>
    <cellStyle name="1_Bao cao giai ngan von dau tu nam 2009 (theo doi)_Bao cao doan cong tac cua Bo thang 4-2010_Bieu du thao QD von ho tro co MT" xfId="1268"/>
    <cellStyle name="1_Bao cao giai ngan von dau tu nam 2009 (theo doi)_Bao cao doan cong tac cua Bo thang 4-2010_Bieu du thao QD von ho tro co MT 2" xfId="7508"/>
    <cellStyle name="1_Bao cao giai ngan von dau tu nam 2009 (theo doi)_Bao cao doan cong tac cua Bo thang 4-2010_Bieu du thao QD von ho tro co MT 2 2" xfId="7509"/>
    <cellStyle name="1_Bao cao giai ngan von dau tu nam 2009 (theo doi)_Bao cao doan cong tac cua Bo thang 4-2010_Bieu du thao QD von ho tro co MT 2 3" xfId="7510"/>
    <cellStyle name="1_Bao cao giai ngan von dau tu nam 2009 (theo doi)_Bao cao doan cong tac cua Bo thang 4-2010_Bieu du thao QD von ho tro co MT 2 4" xfId="7511"/>
    <cellStyle name="1_Bao cao giai ngan von dau tu nam 2009 (theo doi)_Bao cao doan cong tac cua Bo thang 4-2010_Bieu du thao QD von ho tro co MT 3" xfId="7512"/>
    <cellStyle name="1_Bao cao giai ngan von dau tu nam 2009 (theo doi)_Bao cao doan cong tac cua Bo thang 4-2010_Bieu du thao QD von ho tro co MT 4" xfId="7513"/>
    <cellStyle name="1_Bao cao giai ngan von dau tu nam 2009 (theo doi)_Bao cao doan cong tac cua Bo thang 4-2010_Bieu du thao QD von ho tro co MT 5" xfId="7514"/>
    <cellStyle name="1_Bao cao giai ngan von dau tu nam 2009 (theo doi)_Bao cao doan cong tac cua Bo thang 4-2010_Dang ky phan khai von ODA (gui Bo)" xfId="1269"/>
    <cellStyle name="1_Bao cao giai ngan von dau tu nam 2009 (theo doi)_Bao cao doan cong tac cua Bo thang 4-2010_Dang ky phan khai von ODA (gui Bo) 2" xfId="7515"/>
    <cellStyle name="1_Bao cao giai ngan von dau tu nam 2009 (theo doi)_Bao cao doan cong tac cua Bo thang 4-2010_Dang ky phan khai von ODA (gui Bo) 2 2" xfId="7516"/>
    <cellStyle name="1_Bao cao giai ngan von dau tu nam 2009 (theo doi)_Bao cao doan cong tac cua Bo thang 4-2010_Dang ky phan khai von ODA (gui Bo) 2 3" xfId="7517"/>
    <cellStyle name="1_Bao cao giai ngan von dau tu nam 2009 (theo doi)_Bao cao doan cong tac cua Bo thang 4-2010_Dang ky phan khai von ODA (gui Bo) 2 4" xfId="7518"/>
    <cellStyle name="1_Bao cao giai ngan von dau tu nam 2009 (theo doi)_Bao cao doan cong tac cua Bo thang 4-2010_Dang ky phan khai von ODA (gui Bo) 3" xfId="7519"/>
    <cellStyle name="1_Bao cao giai ngan von dau tu nam 2009 (theo doi)_Bao cao doan cong tac cua Bo thang 4-2010_Dang ky phan khai von ODA (gui Bo) 4" xfId="7520"/>
    <cellStyle name="1_Bao cao giai ngan von dau tu nam 2009 (theo doi)_Bao cao doan cong tac cua Bo thang 4-2010_Dang ky phan khai von ODA (gui Bo) 5" xfId="7521"/>
    <cellStyle name="1_Bao cao giai ngan von dau tu nam 2009 (theo doi)_Bao cao doan cong tac cua Bo thang 4-2010_Dang ky phan khai von ODA (gui Bo)_BC von DTPT 6 thang 2012" xfId="1270"/>
    <cellStyle name="1_Bao cao giai ngan von dau tu nam 2009 (theo doi)_Bao cao doan cong tac cua Bo thang 4-2010_Dang ky phan khai von ODA (gui Bo)_BC von DTPT 6 thang 2012 2" xfId="7522"/>
    <cellStyle name="1_Bao cao giai ngan von dau tu nam 2009 (theo doi)_Bao cao doan cong tac cua Bo thang 4-2010_Dang ky phan khai von ODA (gui Bo)_BC von DTPT 6 thang 2012 2 2" xfId="7523"/>
    <cellStyle name="1_Bao cao giai ngan von dau tu nam 2009 (theo doi)_Bao cao doan cong tac cua Bo thang 4-2010_Dang ky phan khai von ODA (gui Bo)_BC von DTPT 6 thang 2012 2 3" xfId="7524"/>
    <cellStyle name="1_Bao cao giai ngan von dau tu nam 2009 (theo doi)_Bao cao doan cong tac cua Bo thang 4-2010_Dang ky phan khai von ODA (gui Bo)_BC von DTPT 6 thang 2012 2 4" xfId="7525"/>
    <cellStyle name="1_Bao cao giai ngan von dau tu nam 2009 (theo doi)_Bao cao doan cong tac cua Bo thang 4-2010_Dang ky phan khai von ODA (gui Bo)_BC von DTPT 6 thang 2012 3" xfId="7526"/>
    <cellStyle name="1_Bao cao giai ngan von dau tu nam 2009 (theo doi)_Bao cao doan cong tac cua Bo thang 4-2010_Dang ky phan khai von ODA (gui Bo)_BC von DTPT 6 thang 2012 4" xfId="7527"/>
    <cellStyle name="1_Bao cao giai ngan von dau tu nam 2009 (theo doi)_Bao cao doan cong tac cua Bo thang 4-2010_Dang ky phan khai von ODA (gui Bo)_BC von DTPT 6 thang 2012 5" xfId="7528"/>
    <cellStyle name="1_Bao cao giai ngan von dau tu nam 2009 (theo doi)_Bao cao doan cong tac cua Bo thang 4-2010_Dang ky phan khai von ODA (gui Bo)_Bieu du thao QD von ho tro co MT" xfId="1271"/>
    <cellStyle name="1_Bao cao giai ngan von dau tu nam 2009 (theo doi)_Bao cao doan cong tac cua Bo thang 4-2010_Dang ky phan khai von ODA (gui Bo)_Bieu du thao QD von ho tro co MT 2" xfId="7529"/>
    <cellStyle name="1_Bao cao giai ngan von dau tu nam 2009 (theo doi)_Bao cao doan cong tac cua Bo thang 4-2010_Dang ky phan khai von ODA (gui Bo)_Bieu du thao QD von ho tro co MT 2 2" xfId="7530"/>
    <cellStyle name="1_Bao cao giai ngan von dau tu nam 2009 (theo doi)_Bao cao doan cong tac cua Bo thang 4-2010_Dang ky phan khai von ODA (gui Bo)_Bieu du thao QD von ho tro co MT 2 3" xfId="7531"/>
    <cellStyle name="1_Bao cao giai ngan von dau tu nam 2009 (theo doi)_Bao cao doan cong tac cua Bo thang 4-2010_Dang ky phan khai von ODA (gui Bo)_Bieu du thao QD von ho tro co MT 2 4" xfId="7532"/>
    <cellStyle name="1_Bao cao giai ngan von dau tu nam 2009 (theo doi)_Bao cao doan cong tac cua Bo thang 4-2010_Dang ky phan khai von ODA (gui Bo)_Bieu du thao QD von ho tro co MT 3" xfId="7533"/>
    <cellStyle name="1_Bao cao giai ngan von dau tu nam 2009 (theo doi)_Bao cao doan cong tac cua Bo thang 4-2010_Dang ky phan khai von ODA (gui Bo)_Bieu du thao QD von ho tro co MT 4" xfId="7534"/>
    <cellStyle name="1_Bao cao giai ngan von dau tu nam 2009 (theo doi)_Bao cao doan cong tac cua Bo thang 4-2010_Dang ky phan khai von ODA (gui Bo)_Bieu du thao QD von ho tro co MT 5" xfId="7535"/>
    <cellStyle name="1_Bao cao giai ngan von dau tu nam 2009 (theo doi)_Bao cao doan cong tac cua Bo thang 4-2010_Dang ky phan khai von ODA (gui Bo)_Ke hoach 2012 theo doi (giai ngan 30.6.12)" xfId="1272"/>
    <cellStyle name="1_Bao cao giai ngan von dau tu nam 2009 (theo doi)_Bao cao doan cong tac cua Bo thang 4-2010_Dang ky phan khai von ODA (gui Bo)_Ke hoach 2012 theo doi (giai ngan 30.6.12) 2" xfId="7536"/>
    <cellStyle name="1_Bao cao giai ngan von dau tu nam 2009 (theo doi)_Bao cao doan cong tac cua Bo thang 4-2010_Dang ky phan khai von ODA (gui Bo)_Ke hoach 2012 theo doi (giai ngan 30.6.12) 2 2" xfId="7537"/>
    <cellStyle name="1_Bao cao giai ngan von dau tu nam 2009 (theo doi)_Bao cao doan cong tac cua Bo thang 4-2010_Dang ky phan khai von ODA (gui Bo)_Ke hoach 2012 theo doi (giai ngan 30.6.12) 2 3" xfId="7538"/>
    <cellStyle name="1_Bao cao giai ngan von dau tu nam 2009 (theo doi)_Bao cao doan cong tac cua Bo thang 4-2010_Dang ky phan khai von ODA (gui Bo)_Ke hoach 2012 theo doi (giai ngan 30.6.12) 2 4" xfId="7539"/>
    <cellStyle name="1_Bao cao giai ngan von dau tu nam 2009 (theo doi)_Bao cao doan cong tac cua Bo thang 4-2010_Dang ky phan khai von ODA (gui Bo)_Ke hoach 2012 theo doi (giai ngan 30.6.12) 3" xfId="7540"/>
    <cellStyle name="1_Bao cao giai ngan von dau tu nam 2009 (theo doi)_Bao cao doan cong tac cua Bo thang 4-2010_Dang ky phan khai von ODA (gui Bo)_Ke hoach 2012 theo doi (giai ngan 30.6.12) 4" xfId="7541"/>
    <cellStyle name="1_Bao cao giai ngan von dau tu nam 2009 (theo doi)_Bao cao doan cong tac cua Bo thang 4-2010_Dang ky phan khai von ODA (gui Bo)_Ke hoach 2012 theo doi (giai ngan 30.6.12) 5" xfId="7542"/>
    <cellStyle name="1_Bao cao giai ngan von dau tu nam 2009 (theo doi)_Bao cao doan cong tac cua Bo thang 4-2010_Ke hoach 2012 (theo doi)" xfId="1273"/>
    <cellStyle name="1_Bao cao giai ngan von dau tu nam 2009 (theo doi)_Bao cao doan cong tac cua Bo thang 4-2010_Ke hoach 2012 (theo doi) 2" xfId="7543"/>
    <cellStyle name="1_Bao cao giai ngan von dau tu nam 2009 (theo doi)_Bao cao doan cong tac cua Bo thang 4-2010_Ke hoach 2012 (theo doi) 2 2" xfId="7544"/>
    <cellStyle name="1_Bao cao giai ngan von dau tu nam 2009 (theo doi)_Bao cao doan cong tac cua Bo thang 4-2010_Ke hoach 2012 (theo doi) 2 3" xfId="7545"/>
    <cellStyle name="1_Bao cao giai ngan von dau tu nam 2009 (theo doi)_Bao cao doan cong tac cua Bo thang 4-2010_Ke hoach 2012 (theo doi) 2 4" xfId="7546"/>
    <cellStyle name="1_Bao cao giai ngan von dau tu nam 2009 (theo doi)_Bao cao doan cong tac cua Bo thang 4-2010_Ke hoach 2012 (theo doi) 3" xfId="7547"/>
    <cellStyle name="1_Bao cao giai ngan von dau tu nam 2009 (theo doi)_Bao cao doan cong tac cua Bo thang 4-2010_Ke hoach 2012 (theo doi) 4" xfId="7548"/>
    <cellStyle name="1_Bao cao giai ngan von dau tu nam 2009 (theo doi)_Bao cao doan cong tac cua Bo thang 4-2010_Ke hoach 2012 (theo doi) 5" xfId="7549"/>
    <cellStyle name="1_Bao cao giai ngan von dau tu nam 2009 (theo doi)_Bao cao doan cong tac cua Bo thang 4-2010_Ke hoach 2012 theo doi (giai ngan 30.6.12)" xfId="1274"/>
    <cellStyle name="1_Bao cao giai ngan von dau tu nam 2009 (theo doi)_Bao cao doan cong tac cua Bo thang 4-2010_Ke hoach 2012 theo doi (giai ngan 30.6.12) 2" xfId="7550"/>
    <cellStyle name="1_Bao cao giai ngan von dau tu nam 2009 (theo doi)_Bao cao doan cong tac cua Bo thang 4-2010_Ke hoach 2012 theo doi (giai ngan 30.6.12) 2 2" xfId="7551"/>
    <cellStyle name="1_Bao cao giai ngan von dau tu nam 2009 (theo doi)_Bao cao doan cong tac cua Bo thang 4-2010_Ke hoach 2012 theo doi (giai ngan 30.6.12) 2 3" xfId="7552"/>
    <cellStyle name="1_Bao cao giai ngan von dau tu nam 2009 (theo doi)_Bao cao doan cong tac cua Bo thang 4-2010_Ke hoach 2012 theo doi (giai ngan 30.6.12) 2 4" xfId="7553"/>
    <cellStyle name="1_Bao cao giai ngan von dau tu nam 2009 (theo doi)_Bao cao doan cong tac cua Bo thang 4-2010_Ke hoach 2012 theo doi (giai ngan 30.6.12) 3" xfId="7554"/>
    <cellStyle name="1_Bao cao giai ngan von dau tu nam 2009 (theo doi)_Bao cao doan cong tac cua Bo thang 4-2010_Ke hoach 2012 theo doi (giai ngan 30.6.12) 4" xfId="7555"/>
    <cellStyle name="1_Bao cao giai ngan von dau tu nam 2009 (theo doi)_Bao cao doan cong tac cua Bo thang 4-2010_Ke hoach 2012 theo doi (giai ngan 30.6.12) 5" xfId="7556"/>
    <cellStyle name="1_Bao cao giai ngan von dau tu nam 2009 (theo doi)_Bao cao tinh hinh thuc hien KH 2009 den 31-01-10" xfId="1275"/>
    <cellStyle name="1_Bao cao giai ngan von dau tu nam 2009 (theo doi)_Bao cao tinh hinh thuc hien KH 2009 den 31-01-10 2" xfId="1276"/>
    <cellStyle name="1_Bao cao giai ngan von dau tu nam 2009 (theo doi)_Bao cao tinh hinh thuc hien KH 2009 den 31-01-10 2 2" xfId="7557"/>
    <cellStyle name="1_Bao cao giai ngan von dau tu nam 2009 (theo doi)_Bao cao tinh hinh thuc hien KH 2009 den 31-01-10 2 2 2" xfId="7558"/>
    <cellStyle name="1_Bao cao giai ngan von dau tu nam 2009 (theo doi)_Bao cao tinh hinh thuc hien KH 2009 den 31-01-10 2 2 3" xfId="7559"/>
    <cellStyle name="1_Bao cao giai ngan von dau tu nam 2009 (theo doi)_Bao cao tinh hinh thuc hien KH 2009 den 31-01-10 2 2 4" xfId="7560"/>
    <cellStyle name="1_Bao cao giai ngan von dau tu nam 2009 (theo doi)_Bao cao tinh hinh thuc hien KH 2009 den 31-01-10 2 3" xfId="7561"/>
    <cellStyle name="1_Bao cao giai ngan von dau tu nam 2009 (theo doi)_Bao cao tinh hinh thuc hien KH 2009 den 31-01-10 2 4" xfId="7562"/>
    <cellStyle name="1_Bao cao giai ngan von dau tu nam 2009 (theo doi)_Bao cao tinh hinh thuc hien KH 2009 den 31-01-10 2 5" xfId="7563"/>
    <cellStyle name="1_Bao cao giai ngan von dau tu nam 2009 (theo doi)_Bao cao tinh hinh thuc hien KH 2009 den 31-01-10 3" xfId="7564"/>
    <cellStyle name="1_Bao cao giai ngan von dau tu nam 2009 (theo doi)_Bao cao tinh hinh thuc hien KH 2009 den 31-01-10 3 2" xfId="7565"/>
    <cellStyle name="1_Bao cao giai ngan von dau tu nam 2009 (theo doi)_Bao cao tinh hinh thuc hien KH 2009 den 31-01-10 3 3" xfId="7566"/>
    <cellStyle name="1_Bao cao giai ngan von dau tu nam 2009 (theo doi)_Bao cao tinh hinh thuc hien KH 2009 den 31-01-10 3 4" xfId="7567"/>
    <cellStyle name="1_Bao cao giai ngan von dau tu nam 2009 (theo doi)_Bao cao tinh hinh thuc hien KH 2009 den 31-01-10 4" xfId="7568"/>
    <cellStyle name="1_Bao cao giai ngan von dau tu nam 2009 (theo doi)_Bao cao tinh hinh thuc hien KH 2009 den 31-01-10 5" xfId="7569"/>
    <cellStyle name="1_Bao cao giai ngan von dau tu nam 2009 (theo doi)_Bao cao tinh hinh thuc hien KH 2009 den 31-01-10 6" xfId="7570"/>
    <cellStyle name="1_Bao cao giai ngan von dau tu nam 2009 (theo doi)_Bao cao tinh hinh thuc hien KH 2009 den 31-01-10_BC von DTPT 6 thang 2012" xfId="1277"/>
    <cellStyle name="1_Bao cao giai ngan von dau tu nam 2009 (theo doi)_Bao cao tinh hinh thuc hien KH 2009 den 31-01-10_BC von DTPT 6 thang 2012 2" xfId="1278"/>
    <cellStyle name="1_Bao cao giai ngan von dau tu nam 2009 (theo doi)_Bao cao tinh hinh thuc hien KH 2009 den 31-01-10_BC von DTPT 6 thang 2012 2 2" xfId="7571"/>
    <cellStyle name="1_Bao cao giai ngan von dau tu nam 2009 (theo doi)_Bao cao tinh hinh thuc hien KH 2009 den 31-01-10_BC von DTPT 6 thang 2012 2 2 2" xfId="7572"/>
    <cellStyle name="1_Bao cao giai ngan von dau tu nam 2009 (theo doi)_Bao cao tinh hinh thuc hien KH 2009 den 31-01-10_BC von DTPT 6 thang 2012 2 2 3" xfId="7573"/>
    <cellStyle name="1_Bao cao giai ngan von dau tu nam 2009 (theo doi)_Bao cao tinh hinh thuc hien KH 2009 den 31-01-10_BC von DTPT 6 thang 2012 2 2 4" xfId="7574"/>
    <cellStyle name="1_Bao cao giai ngan von dau tu nam 2009 (theo doi)_Bao cao tinh hinh thuc hien KH 2009 den 31-01-10_BC von DTPT 6 thang 2012 2 3" xfId="7575"/>
    <cellStyle name="1_Bao cao giai ngan von dau tu nam 2009 (theo doi)_Bao cao tinh hinh thuc hien KH 2009 den 31-01-10_BC von DTPT 6 thang 2012 2 4" xfId="7576"/>
    <cellStyle name="1_Bao cao giai ngan von dau tu nam 2009 (theo doi)_Bao cao tinh hinh thuc hien KH 2009 den 31-01-10_BC von DTPT 6 thang 2012 2 5" xfId="7577"/>
    <cellStyle name="1_Bao cao giai ngan von dau tu nam 2009 (theo doi)_Bao cao tinh hinh thuc hien KH 2009 den 31-01-10_BC von DTPT 6 thang 2012 3" xfId="7578"/>
    <cellStyle name="1_Bao cao giai ngan von dau tu nam 2009 (theo doi)_Bao cao tinh hinh thuc hien KH 2009 den 31-01-10_BC von DTPT 6 thang 2012 3 2" xfId="7579"/>
    <cellStyle name="1_Bao cao giai ngan von dau tu nam 2009 (theo doi)_Bao cao tinh hinh thuc hien KH 2009 den 31-01-10_BC von DTPT 6 thang 2012 3 3" xfId="7580"/>
    <cellStyle name="1_Bao cao giai ngan von dau tu nam 2009 (theo doi)_Bao cao tinh hinh thuc hien KH 2009 den 31-01-10_BC von DTPT 6 thang 2012 3 4" xfId="7581"/>
    <cellStyle name="1_Bao cao giai ngan von dau tu nam 2009 (theo doi)_Bao cao tinh hinh thuc hien KH 2009 den 31-01-10_BC von DTPT 6 thang 2012 4" xfId="7582"/>
    <cellStyle name="1_Bao cao giai ngan von dau tu nam 2009 (theo doi)_Bao cao tinh hinh thuc hien KH 2009 den 31-01-10_BC von DTPT 6 thang 2012 5" xfId="7583"/>
    <cellStyle name="1_Bao cao giai ngan von dau tu nam 2009 (theo doi)_Bao cao tinh hinh thuc hien KH 2009 den 31-01-10_BC von DTPT 6 thang 2012 6" xfId="7584"/>
    <cellStyle name="1_Bao cao giai ngan von dau tu nam 2009 (theo doi)_Bao cao tinh hinh thuc hien KH 2009 den 31-01-10_Bieu du thao QD von ho tro co MT" xfId="1279"/>
    <cellStyle name="1_Bao cao giai ngan von dau tu nam 2009 (theo doi)_Bao cao tinh hinh thuc hien KH 2009 den 31-01-10_Bieu du thao QD von ho tro co MT 2" xfId="1280"/>
    <cellStyle name="1_Bao cao giai ngan von dau tu nam 2009 (theo doi)_Bao cao tinh hinh thuc hien KH 2009 den 31-01-10_Bieu du thao QD von ho tro co MT 2 2" xfId="7585"/>
    <cellStyle name="1_Bao cao giai ngan von dau tu nam 2009 (theo doi)_Bao cao tinh hinh thuc hien KH 2009 den 31-01-10_Bieu du thao QD von ho tro co MT 2 2 2" xfId="7586"/>
    <cellStyle name="1_Bao cao giai ngan von dau tu nam 2009 (theo doi)_Bao cao tinh hinh thuc hien KH 2009 den 31-01-10_Bieu du thao QD von ho tro co MT 2 2 3" xfId="7587"/>
    <cellStyle name="1_Bao cao giai ngan von dau tu nam 2009 (theo doi)_Bao cao tinh hinh thuc hien KH 2009 den 31-01-10_Bieu du thao QD von ho tro co MT 2 2 4" xfId="7588"/>
    <cellStyle name="1_Bao cao giai ngan von dau tu nam 2009 (theo doi)_Bao cao tinh hinh thuc hien KH 2009 den 31-01-10_Bieu du thao QD von ho tro co MT 2 3" xfId="7589"/>
    <cellStyle name="1_Bao cao giai ngan von dau tu nam 2009 (theo doi)_Bao cao tinh hinh thuc hien KH 2009 den 31-01-10_Bieu du thao QD von ho tro co MT 2 4" xfId="7590"/>
    <cellStyle name="1_Bao cao giai ngan von dau tu nam 2009 (theo doi)_Bao cao tinh hinh thuc hien KH 2009 den 31-01-10_Bieu du thao QD von ho tro co MT 2 5" xfId="7591"/>
    <cellStyle name="1_Bao cao giai ngan von dau tu nam 2009 (theo doi)_Bao cao tinh hinh thuc hien KH 2009 den 31-01-10_Bieu du thao QD von ho tro co MT 3" xfId="7592"/>
    <cellStyle name="1_Bao cao giai ngan von dau tu nam 2009 (theo doi)_Bao cao tinh hinh thuc hien KH 2009 den 31-01-10_Bieu du thao QD von ho tro co MT 3 2" xfId="7593"/>
    <cellStyle name="1_Bao cao giai ngan von dau tu nam 2009 (theo doi)_Bao cao tinh hinh thuc hien KH 2009 den 31-01-10_Bieu du thao QD von ho tro co MT 3 3" xfId="7594"/>
    <cellStyle name="1_Bao cao giai ngan von dau tu nam 2009 (theo doi)_Bao cao tinh hinh thuc hien KH 2009 den 31-01-10_Bieu du thao QD von ho tro co MT 3 4" xfId="7595"/>
    <cellStyle name="1_Bao cao giai ngan von dau tu nam 2009 (theo doi)_Bao cao tinh hinh thuc hien KH 2009 den 31-01-10_Bieu du thao QD von ho tro co MT 4" xfId="7596"/>
    <cellStyle name="1_Bao cao giai ngan von dau tu nam 2009 (theo doi)_Bao cao tinh hinh thuc hien KH 2009 den 31-01-10_Bieu du thao QD von ho tro co MT 5" xfId="7597"/>
    <cellStyle name="1_Bao cao giai ngan von dau tu nam 2009 (theo doi)_Bao cao tinh hinh thuc hien KH 2009 den 31-01-10_Bieu du thao QD von ho tro co MT 6" xfId="7598"/>
    <cellStyle name="1_Bao cao giai ngan von dau tu nam 2009 (theo doi)_Bao cao tinh hinh thuc hien KH 2009 den 31-01-10_Ke hoach 2012 (theo doi)" xfId="1281"/>
    <cellStyle name="1_Bao cao giai ngan von dau tu nam 2009 (theo doi)_Bao cao tinh hinh thuc hien KH 2009 den 31-01-10_Ke hoach 2012 (theo doi) 2" xfId="1282"/>
    <cellStyle name="1_Bao cao giai ngan von dau tu nam 2009 (theo doi)_Bao cao tinh hinh thuc hien KH 2009 den 31-01-10_Ke hoach 2012 (theo doi) 2 2" xfId="7599"/>
    <cellStyle name="1_Bao cao giai ngan von dau tu nam 2009 (theo doi)_Bao cao tinh hinh thuc hien KH 2009 den 31-01-10_Ke hoach 2012 (theo doi) 2 2 2" xfId="7600"/>
    <cellStyle name="1_Bao cao giai ngan von dau tu nam 2009 (theo doi)_Bao cao tinh hinh thuc hien KH 2009 den 31-01-10_Ke hoach 2012 (theo doi) 2 2 3" xfId="7601"/>
    <cellStyle name="1_Bao cao giai ngan von dau tu nam 2009 (theo doi)_Bao cao tinh hinh thuc hien KH 2009 den 31-01-10_Ke hoach 2012 (theo doi) 2 2 4" xfId="7602"/>
    <cellStyle name="1_Bao cao giai ngan von dau tu nam 2009 (theo doi)_Bao cao tinh hinh thuc hien KH 2009 den 31-01-10_Ke hoach 2012 (theo doi) 2 3" xfId="7603"/>
    <cellStyle name="1_Bao cao giai ngan von dau tu nam 2009 (theo doi)_Bao cao tinh hinh thuc hien KH 2009 den 31-01-10_Ke hoach 2012 (theo doi) 2 4" xfId="7604"/>
    <cellStyle name="1_Bao cao giai ngan von dau tu nam 2009 (theo doi)_Bao cao tinh hinh thuc hien KH 2009 den 31-01-10_Ke hoach 2012 (theo doi) 2 5" xfId="7605"/>
    <cellStyle name="1_Bao cao giai ngan von dau tu nam 2009 (theo doi)_Bao cao tinh hinh thuc hien KH 2009 den 31-01-10_Ke hoach 2012 (theo doi) 3" xfId="7606"/>
    <cellStyle name="1_Bao cao giai ngan von dau tu nam 2009 (theo doi)_Bao cao tinh hinh thuc hien KH 2009 den 31-01-10_Ke hoach 2012 (theo doi) 3 2" xfId="7607"/>
    <cellStyle name="1_Bao cao giai ngan von dau tu nam 2009 (theo doi)_Bao cao tinh hinh thuc hien KH 2009 den 31-01-10_Ke hoach 2012 (theo doi) 3 3" xfId="7608"/>
    <cellStyle name="1_Bao cao giai ngan von dau tu nam 2009 (theo doi)_Bao cao tinh hinh thuc hien KH 2009 den 31-01-10_Ke hoach 2012 (theo doi) 3 4" xfId="7609"/>
    <cellStyle name="1_Bao cao giai ngan von dau tu nam 2009 (theo doi)_Bao cao tinh hinh thuc hien KH 2009 den 31-01-10_Ke hoach 2012 (theo doi) 4" xfId="7610"/>
    <cellStyle name="1_Bao cao giai ngan von dau tu nam 2009 (theo doi)_Bao cao tinh hinh thuc hien KH 2009 den 31-01-10_Ke hoach 2012 (theo doi) 5" xfId="7611"/>
    <cellStyle name="1_Bao cao giai ngan von dau tu nam 2009 (theo doi)_Bao cao tinh hinh thuc hien KH 2009 den 31-01-10_Ke hoach 2012 (theo doi) 6" xfId="7612"/>
    <cellStyle name="1_Bao cao giai ngan von dau tu nam 2009 (theo doi)_Bao cao tinh hinh thuc hien KH 2009 den 31-01-10_Ke hoach 2012 theo doi (giai ngan 30.6.12)" xfId="1283"/>
    <cellStyle name="1_Bao cao giai ngan von dau tu nam 2009 (theo doi)_Bao cao tinh hinh thuc hien KH 2009 den 31-01-10_Ke hoach 2012 theo doi (giai ngan 30.6.12) 2" xfId="1284"/>
    <cellStyle name="1_Bao cao giai ngan von dau tu nam 2009 (theo doi)_Bao cao tinh hinh thuc hien KH 2009 den 31-01-10_Ke hoach 2012 theo doi (giai ngan 30.6.12) 2 2" xfId="7613"/>
    <cellStyle name="1_Bao cao giai ngan von dau tu nam 2009 (theo doi)_Bao cao tinh hinh thuc hien KH 2009 den 31-01-10_Ke hoach 2012 theo doi (giai ngan 30.6.12) 2 2 2" xfId="7614"/>
    <cellStyle name="1_Bao cao giai ngan von dau tu nam 2009 (theo doi)_Bao cao tinh hinh thuc hien KH 2009 den 31-01-10_Ke hoach 2012 theo doi (giai ngan 30.6.12) 2 2 3" xfId="7615"/>
    <cellStyle name="1_Bao cao giai ngan von dau tu nam 2009 (theo doi)_Bao cao tinh hinh thuc hien KH 2009 den 31-01-10_Ke hoach 2012 theo doi (giai ngan 30.6.12) 2 2 4" xfId="7616"/>
    <cellStyle name="1_Bao cao giai ngan von dau tu nam 2009 (theo doi)_Bao cao tinh hinh thuc hien KH 2009 den 31-01-10_Ke hoach 2012 theo doi (giai ngan 30.6.12) 2 3" xfId="7617"/>
    <cellStyle name="1_Bao cao giai ngan von dau tu nam 2009 (theo doi)_Bao cao tinh hinh thuc hien KH 2009 den 31-01-10_Ke hoach 2012 theo doi (giai ngan 30.6.12) 2 4" xfId="7618"/>
    <cellStyle name="1_Bao cao giai ngan von dau tu nam 2009 (theo doi)_Bao cao tinh hinh thuc hien KH 2009 den 31-01-10_Ke hoach 2012 theo doi (giai ngan 30.6.12) 2 5" xfId="7619"/>
    <cellStyle name="1_Bao cao giai ngan von dau tu nam 2009 (theo doi)_Bao cao tinh hinh thuc hien KH 2009 den 31-01-10_Ke hoach 2012 theo doi (giai ngan 30.6.12) 3" xfId="7620"/>
    <cellStyle name="1_Bao cao giai ngan von dau tu nam 2009 (theo doi)_Bao cao tinh hinh thuc hien KH 2009 den 31-01-10_Ke hoach 2012 theo doi (giai ngan 30.6.12) 3 2" xfId="7621"/>
    <cellStyle name="1_Bao cao giai ngan von dau tu nam 2009 (theo doi)_Bao cao tinh hinh thuc hien KH 2009 den 31-01-10_Ke hoach 2012 theo doi (giai ngan 30.6.12) 3 3" xfId="7622"/>
    <cellStyle name="1_Bao cao giai ngan von dau tu nam 2009 (theo doi)_Bao cao tinh hinh thuc hien KH 2009 den 31-01-10_Ke hoach 2012 theo doi (giai ngan 30.6.12) 3 4" xfId="7623"/>
    <cellStyle name="1_Bao cao giai ngan von dau tu nam 2009 (theo doi)_Bao cao tinh hinh thuc hien KH 2009 den 31-01-10_Ke hoach 2012 theo doi (giai ngan 30.6.12) 4" xfId="7624"/>
    <cellStyle name="1_Bao cao giai ngan von dau tu nam 2009 (theo doi)_Bao cao tinh hinh thuc hien KH 2009 den 31-01-10_Ke hoach 2012 theo doi (giai ngan 30.6.12) 5" xfId="7625"/>
    <cellStyle name="1_Bao cao giai ngan von dau tu nam 2009 (theo doi)_Bao cao tinh hinh thuc hien KH 2009 den 31-01-10_Ke hoach 2012 theo doi (giai ngan 30.6.12) 6" xfId="7626"/>
    <cellStyle name="1_Bao cao giai ngan von dau tu nam 2009 (theo doi)_BC von DTPT 6 thang 2012" xfId="1285"/>
    <cellStyle name="1_Bao cao giai ngan von dau tu nam 2009 (theo doi)_BC von DTPT 6 thang 2012 2" xfId="7627"/>
    <cellStyle name="1_Bao cao giai ngan von dau tu nam 2009 (theo doi)_BC von DTPT 6 thang 2012 2 2" xfId="7628"/>
    <cellStyle name="1_Bao cao giai ngan von dau tu nam 2009 (theo doi)_BC von DTPT 6 thang 2012 2 3" xfId="7629"/>
    <cellStyle name="1_Bao cao giai ngan von dau tu nam 2009 (theo doi)_BC von DTPT 6 thang 2012 2 4" xfId="7630"/>
    <cellStyle name="1_Bao cao giai ngan von dau tu nam 2009 (theo doi)_BC von DTPT 6 thang 2012 3" xfId="7631"/>
    <cellStyle name="1_Bao cao giai ngan von dau tu nam 2009 (theo doi)_BC von DTPT 6 thang 2012 4" xfId="7632"/>
    <cellStyle name="1_Bao cao giai ngan von dau tu nam 2009 (theo doi)_BC von DTPT 6 thang 2012 5" xfId="7633"/>
    <cellStyle name="1_Bao cao giai ngan von dau tu nam 2009 (theo doi)_Bieu du thao QD von ho tro co MT" xfId="1286"/>
    <cellStyle name="1_Bao cao giai ngan von dau tu nam 2009 (theo doi)_Bieu du thao QD von ho tro co MT 2" xfId="7634"/>
    <cellStyle name="1_Bao cao giai ngan von dau tu nam 2009 (theo doi)_Bieu du thao QD von ho tro co MT 2 2" xfId="7635"/>
    <cellStyle name="1_Bao cao giai ngan von dau tu nam 2009 (theo doi)_Bieu du thao QD von ho tro co MT 2 3" xfId="7636"/>
    <cellStyle name="1_Bao cao giai ngan von dau tu nam 2009 (theo doi)_Bieu du thao QD von ho tro co MT 2 4" xfId="7637"/>
    <cellStyle name="1_Bao cao giai ngan von dau tu nam 2009 (theo doi)_Bieu du thao QD von ho tro co MT 3" xfId="7638"/>
    <cellStyle name="1_Bao cao giai ngan von dau tu nam 2009 (theo doi)_Bieu du thao QD von ho tro co MT 4" xfId="7639"/>
    <cellStyle name="1_Bao cao giai ngan von dau tu nam 2009 (theo doi)_Bieu du thao QD von ho tro co MT 5" xfId="7640"/>
    <cellStyle name="1_Bao cao giai ngan von dau tu nam 2009 (theo doi)_Book1" xfId="1287"/>
    <cellStyle name="1_Bao cao giai ngan von dau tu nam 2009 (theo doi)_Book1 2" xfId="1288"/>
    <cellStyle name="1_Bao cao giai ngan von dau tu nam 2009 (theo doi)_Book1 2 2" xfId="7641"/>
    <cellStyle name="1_Bao cao giai ngan von dau tu nam 2009 (theo doi)_Book1 2 3" xfId="7642"/>
    <cellStyle name="1_Bao cao giai ngan von dau tu nam 2009 (theo doi)_Book1 2 4" xfId="7643"/>
    <cellStyle name="1_Bao cao giai ngan von dau tu nam 2009 (theo doi)_Book1 3" xfId="7644"/>
    <cellStyle name="1_Bao cao giai ngan von dau tu nam 2009 (theo doi)_Book1 3 2" xfId="7645"/>
    <cellStyle name="1_Bao cao giai ngan von dau tu nam 2009 (theo doi)_Book1 3 3" xfId="7646"/>
    <cellStyle name="1_Bao cao giai ngan von dau tu nam 2009 (theo doi)_Book1 3 4" xfId="7647"/>
    <cellStyle name="1_Bao cao giai ngan von dau tu nam 2009 (theo doi)_Book1 4" xfId="7648"/>
    <cellStyle name="1_Bao cao giai ngan von dau tu nam 2009 (theo doi)_Book1 5" xfId="7649"/>
    <cellStyle name="1_Bao cao giai ngan von dau tu nam 2009 (theo doi)_Book1 6" xfId="7650"/>
    <cellStyle name="1_Bao cao giai ngan von dau tu nam 2009 (theo doi)_Book1_BC von DTPT 6 thang 2012" xfId="1289"/>
    <cellStyle name="1_Bao cao giai ngan von dau tu nam 2009 (theo doi)_Book1_BC von DTPT 6 thang 2012 2" xfId="1290"/>
    <cellStyle name="1_Bao cao giai ngan von dau tu nam 2009 (theo doi)_Book1_BC von DTPT 6 thang 2012 2 2" xfId="7651"/>
    <cellStyle name="1_Bao cao giai ngan von dau tu nam 2009 (theo doi)_Book1_BC von DTPT 6 thang 2012 2 3" xfId="7652"/>
    <cellStyle name="1_Bao cao giai ngan von dau tu nam 2009 (theo doi)_Book1_BC von DTPT 6 thang 2012 2 4" xfId="7653"/>
    <cellStyle name="1_Bao cao giai ngan von dau tu nam 2009 (theo doi)_Book1_BC von DTPT 6 thang 2012 3" xfId="7654"/>
    <cellStyle name="1_Bao cao giai ngan von dau tu nam 2009 (theo doi)_Book1_BC von DTPT 6 thang 2012 3 2" xfId="7655"/>
    <cellStyle name="1_Bao cao giai ngan von dau tu nam 2009 (theo doi)_Book1_BC von DTPT 6 thang 2012 3 3" xfId="7656"/>
    <cellStyle name="1_Bao cao giai ngan von dau tu nam 2009 (theo doi)_Book1_BC von DTPT 6 thang 2012 3 4" xfId="7657"/>
    <cellStyle name="1_Bao cao giai ngan von dau tu nam 2009 (theo doi)_Book1_BC von DTPT 6 thang 2012 4" xfId="7658"/>
    <cellStyle name="1_Bao cao giai ngan von dau tu nam 2009 (theo doi)_Book1_BC von DTPT 6 thang 2012 5" xfId="7659"/>
    <cellStyle name="1_Bao cao giai ngan von dau tu nam 2009 (theo doi)_Book1_BC von DTPT 6 thang 2012 6" xfId="7660"/>
    <cellStyle name="1_Bao cao giai ngan von dau tu nam 2009 (theo doi)_Book1_Bieu du thao QD von ho tro co MT" xfId="1291"/>
    <cellStyle name="1_Bao cao giai ngan von dau tu nam 2009 (theo doi)_Book1_Bieu du thao QD von ho tro co MT 2" xfId="1292"/>
    <cellStyle name="1_Bao cao giai ngan von dau tu nam 2009 (theo doi)_Book1_Bieu du thao QD von ho tro co MT 2 2" xfId="7661"/>
    <cellStyle name="1_Bao cao giai ngan von dau tu nam 2009 (theo doi)_Book1_Bieu du thao QD von ho tro co MT 2 3" xfId="7662"/>
    <cellStyle name="1_Bao cao giai ngan von dau tu nam 2009 (theo doi)_Book1_Bieu du thao QD von ho tro co MT 2 4" xfId="7663"/>
    <cellStyle name="1_Bao cao giai ngan von dau tu nam 2009 (theo doi)_Book1_Bieu du thao QD von ho tro co MT 3" xfId="7664"/>
    <cellStyle name="1_Bao cao giai ngan von dau tu nam 2009 (theo doi)_Book1_Bieu du thao QD von ho tro co MT 3 2" xfId="7665"/>
    <cellStyle name="1_Bao cao giai ngan von dau tu nam 2009 (theo doi)_Book1_Bieu du thao QD von ho tro co MT 3 3" xfId="7666"/>
    <cellStyle name="1_Bao cao giai ngan von dau tu nam 2009 (theo doi)_Book1_Bieu du thao QD von ho tro co MT 3 4" xfId="7667"/>
    <cellStyle name="1_Bao cao giai ngan von dau tu nam 2009 (theo doi)_Book1_Bieu du thao QD von ho tro co MT 4" xfId="7668"/>
    <cellStyle name="1_Bao cao giai ngan von dau tu nam 2009 (theo doi)_Book1_Bieu du thao QD von ho tro co MT 5" xfId="7669"/>
    <cellStyle name="1_Bao cao giai ngan von dau tu nam 2009 (theo doi)_Book1_Bieu du thao QD von ho tro co MT 6" xfId="7670"/>
    <cellStyle name="1_Bao cao giai ngan von dau tu nam 2009 (theo doi)_Book1_Hoan chinh KH 2012 (o nha)" xfId="1293"/>
    <cellStyle name="1_Bao cao giai ngan von dau tu nam 2009 (theo doi)_Book1_Hoan chinh KH 2012 (o nha) 2" xfId="1294"/>
    <cellStyle name="1_Bao cao giai ngan von dau tu nam 2009 (theo doi)_Book1_Hoan chinh KH 2012 (o nha) 2 2" xfId="7671"/>
    <cellStyle name="1_Bao cao giai ngan von dau tu nam 2009 (theo doi)_Book1_Hoan chinh KH 2012 (o nha) 2 3" xfId="7672"/>
    <cellStyle name="1_Bao cao giai ngan von dau tu nam 2009 (theo doi)_Book1_Hoan chinh KH 2012 (o nha) 2 4" xfId="7673"/>
    <cellStyle name="1_Bao cao giai ngan von dau tu nam 2009 (theo doi)_Book1_Hoan chinh KH 2012 (o nha) 3" xfId="7674"/>
    <cellStyle name="1_Bao cao giai ngan von dau tu nam 2009 (theo doi)_Book1_Hoan chinh KH 2012 (o nha) 3 2" xfId="7675"/>
    <cellStyle name="1_Bao cao giai ngan von dau tu nam 2009 (theo doi)_Book1_Hoan chinh KH 2012 (o nha) 3 3" xfId="7676"/>
    <cellStyle name="1_Bao cao giai ngan von dau tu nam 2009 (theo doi)_Book1_Hoan chinh KH 2012 (o nha) 3 4" xfId="7677"/>
    <cellStyle name="1_Bao cao giai ngan von dau tu nam 2009 (theo doi)_Book1_Hoan chinh KH 2012 (o nha) 4" xfId="7678"/>
    <cellStyle name="1_Bao cao giai ngan von dau tu nam 2009 (theo doi)_Book1_Hoan chinh KH 2012 (o nha) 5" xfId="7679"/>
    <cellStyle name="1_Bao cao giai ngan von dau tu nam 2009 (theo doi)_Book1_Hoan chinh KH 2012 (o nha) 6" xfId="7680"/>
    <cellStyle name="1_Bao cao giai ngan von dau tu nam 2009 (theo doi)_Book1_Hoan chinh KH 2012 (o nha)_Bao cao giai ngan quy I" xfId="1295"/>
    <cellStyle name="1_Bao cao giai ngan von dau tu nam 2009 (theo doi)_Book1_Hoan chinh KH 2012 (o nha)_Bao cao giai ngan quy I 2" xfId="1296"/>
    <cellStyle name="1_Bao cao giai ngan von dau tu nam 2009 (theo doi)_Book1_Hoan chinh KH 2012 (o nha)_Bao cao giai ngan quy I 2 2" xfId="7681"/>
    <cellStyle name="1_Bao cao giai ngan von dau tu nam 2009 (theo doi)_Book1_Hoan chinh KH 2012 (o nha)_Bao cao giai ngan quy I 2 3" xfId="7682"/>
    <cellStyle name="1_Bao cao giai ngan von dau tu nam 2009 (theo doi)_Book1_Hoan chinh KH 2012 (o nha)_Bao cao giai ngan quy I 2 4" xfId="7683"/>
    <cellStyle name="1_Bao cao giai ngan von dau tu nam 2009 (theo doi)_Book1_Hoan chinh KH 2012 (o nha)_Bao cao giai ngan quy I 3" xfId="7684"/>
    <cellStyle name="1_Bao cao giai ngan von dau tu nam 2009 (theo doi)_Book1_Hoan chinh KH 2012 (o nha)_Bao cao giai ngan quy I 3 2" xfId="7685"/>
    <cellStyle name="1_Bao cao giai ngan von dau tu nam 2009 (theo doi)_Book1_Hoan chinh KH 2012 (o nha)_Bao cao giai ngan quy I 3 3" xfId="7686"/>
    <cellStyle name="1_Bao cao giai ngan von dau tu nam 2009 (theo doi)_Book1_Hoan chinh KH 2012 (o nha)_Bao cao giai ngan quy I 3 4" xfId="7687"/>
    <cellStyle name="1_Bao cao giai ngan von dau tu nam 2009 (theo doi)_Book1_Hoan chinh KH 2012 (o nha)_Bao cao giai ngan quy I 4" xfId="7688"/>
    <cellStyle name="1_Bao cao giai ngan von dau tu nam 2009 (theo doi)_Book1_Hoan chinh KH 2012 (o nha)_Bao cao giai ngan quy I 5" xfId="7689"/>
    <cellStyle name="1_Bao cao giai ngan von dau tu nam 2009 (theo doi)_Book1_Hoan chinh KH 2012 (o nha)_Bao cao giai ngan quy I 6" xfId="7690"/>
    <cellStyle name="1_Bao cao giai ngan von dau tu nam 2009 (theo doi)_Book1_Hoan chinh KH 2012 (o nha)_BC von DTPT 6 thang 2012" xfId="1297"/>
    <cellStyle name="1_Bao cao giai ngan von dau tu nam 2009 (theo doi)_Book1_Hoan chinh KH 2012 (o nha)_BC von DTPT 6 thang 2012 2" xfId="1298"/>
    <cellStyle name="1_Bao cao giai ngan von dau tu nam 2009 (theo doi)_Book1_Hoan chinh KH 2012 (o nha)_BC von DTPT 6 thang 2012 2 2" xfId="7691"/>
    <cellStyle name="1_Bao cao giai ngan von dau tu nam 2009 (theo doi)_Book1_Hoan chinh KH 2012 (o nha)_BC von DTPT 6 thang 2012 2 3" xfId="7692"/>
    <cellStyle name="1_Bao cao giai ngan von dau tu nam 2009 (theo doi)_Book1_Hoan chinh KH 2012 (o nha)_BC von DTPT 6 thang 2012 2 4" xfId="7693"/>
    <cellStyle name="1_Bao cao giai ngan von dau tu nam 2009 (theo doi)_Book1_Hoan chinh KH 2012 (o nha)_BC von DTPT 6 thang 2012 3" xfId="7694"/>
    <cellStyle name="1_Bao cao giai ngan von dau tu nam 2009 (theo doi)_Book1_Hoan chinh KH 2012 (o nha)_BC von DTPT 6 thang 2012 3 2" xfId="7695"/>
    <cellStyle name="1_Bao cao giai ngan von dau tu nam 2009 (theo doi)_Book1_Hoan chinh KH 2012 (o nha)_BC von DTPT 6 thang 2012 3 3" xfId="7696"/>
    <cellStyle name="1_Bao cao giai ngan von dau tu nam 2009 (theo doi)_Book1_Hoan chinh KH 2012 (o nha)_BC von DTPT 6 thang 2012 3 4" xfId="7697"/>
    <cellStyle name="1_Bao cao giai ngan von dau tu nam 2009 (theo doi)_Book1_Hoan chinh KH 2012 (o nha)_BC von DTPT 6 thang 2012 4" xfId="7698"/>
    <cellStyle name="1_Bao cao giai ngan von dau tu nam 2009 (theo doi)_Book1_Hoan chinh KH 2012 (o nha)_BC von DTPT 6 thang 2012 5" xfId="7699"/>
    <cellStyle name="1_Bao cao giai ngan von dau tu nam 2009 (theo doi)_Book1_Hoan chinh KH 2012 (o nha)_BC von DTPT 6 thang 2012 6" xfId="7700"/>
    <cellStyle name="1_Bao cao giai ngan von dau tu nam 2009 (theo doi)_Book1_Hoan chinh KH 2012 (o nha)_Bieu du thao QD von ho tro co MT" xfId="1299"/>
    <cellStyle name="1_Bao cao giai ngan von dau tu nam 2009 (theo doi)_Book1_Hoan chinh KH 2012 (o nha)_Bieu du thao QD von ho tro co MT 2" xfId="1300"/>
    <cellStyle name="1_Bao cao giai ngan von dau tu nam 2009 (theo doi)_Book1_Hoan chinh KH 2012 (o nha)_Bieu du thao QD von ho tro co MT 2 2" xfId="7701"/>
    <cellStyle name="1_Bao cao giai ngan von dau tu nam 2009 (theo doi)_Book1_Hoan chinh KH 2012 (o nha)_Bieu du thao QD von ho tro co MT 2 3" xfId="7702"/>
    <cellStyle name="1_Bao cao giai ngan von dau tu nam 2009 (theo doi)_Book1_Hoan chinh KH 2012 (o nha)_Bieu du thao QD von ho tro co MT 2 4" xfId="7703"/>
    <cellStyle name="1_Bao cao giai ngan von dau tu nam 2009 (theo doi)_Book1_Hoan chinh KH 2012 (o nha)_Bieu du thao QD von ho tro co MT 3" xfId="7704"/>
    <cellStyle name="1_Bao cao giai ngan von dau tu nam 2009 (theo doi)_Book1_Hoan chinh KH 2012 (o nha)_Bieu du thao QD von ho tro co MT 3 2" xfId="7705"/>
    <cellStyle name="1_Bao cao giai ngan von dau tu nam 2009 (theo doi)_Book1_Hoan chinh KH 2012 (o nha)_Bieu du thao QD von ho tro co MT 3 3" xfId="7706"/>
    <cellStyle name="1_Bao cao giai ngan von dau tu nam 2009 (theo doi)_Book1_Hoan chinh KH 2012 (o nha)_Bieu du thao QD von ho tro co MT 3 4" xfId="7707"/>
    <cellStyle name="1_Bao cao giai ngan von dau tu nam 2009 (theo doi)_Book1_Hoan chinh KH 2012 (o nha)_Bieu du thao QD von ho tro co MT 4" xfId="7708"/>
    <cellStyle name="1_Bao cao giai ngan von dau tu nam 2009 (theo doi)_Book1_Hoan chinh KH 2012 (o nha)_Bieu du thao QD von ho tro co MT 5" xfId="7709"/>
    <cellStyle name="1_Bao cao giai ngan von dau tu nam 2009 (theo doi)_Book1_Hoan chinh KH 2012 (o nha)_Bieu du thao QD von ho tro co MT 6" xfId="7710"/>
    <cellStyle name="1_Bao cao giai ngan von dau tu nam 2009 (theo doi)_Book1_Hoan chinh KH 2012 (o nha)_Ke hoach 2012 theo doi (giai ngan 30.6.12)" xfId="1301"/>
    <cellStyle name="1_Bao cao giai ngan von dau tu nam 2009 (theo doi)_Book1_Hoan chinh KH 2012 (o nha)_Ke hoach 2012 theo doi (giai ngan 30.6.12) 2" xfId="1302"/>
    <cellStyle name="1_Bao cao giai ngan von dau tu nam 2009 (theo doi)_Book1_Hoan chinh KH 2012 (o nha)_Ke hoach 2012 theo doi (giai ngan 30.6.12) 2 2" xfId="7711"/>
    <cellStyle name="1_Bao cao giai ngan von dau tu nam 2009 (theo doi)_Book1_Hoan chinh KH 2012 (o nha)_Ke hoach 2012 theo doi (giai ngan 30.6.12) 2 3" xfId="7712"/>
    <cellStyle name="1_Bao cao giai ngan von dau tu nam 2009 (theo doi)_Book1_Hoan chinh KH 2012 (o nha)_Ke hoach 2012 theo doi (giai ngan 30.6.12) 2 4" xfId="7713"/>
    <cellStyle name="1_Bao cao giai ngan von dau tu nam 2009 (theo doi)_Book1_Hoan chinh KH 2012 (o nha)_Ke hoach 2012 theo doi (giai ngan 30.6.12) 3" xfId="7714"/>
    <cellStyle name="1_Bao cao giai ngan von dau tu nam 2009 (theo doi)_Book1_Hoan chinh KH 2012 (o nha)_Ke hoach 2012 theo doi (giai ngan 30.6.12) 3 2" xfId="7715"/>
    <cellStyle name="1_Bao cao giai ngan von dau tu nam 2009 (theo doi)_Book1_Hoan chinh KH 2012 (o nha)_Ke hoach 2012 theo doi (giai ngan 30.6.12) 3 3" xfId="7716"/>
    <cellStyle name="1_Bao cao giai ngan von dau tu nam 2009 (theo doi)_Book1_Hoan chinh KH 2012 (o nha)_Ke hoach 2012 theo doi (giai ngan 30.6.12) 3 4" xfId="7717"/>
    <cellStyle name="1_Bao cao giai ngan von dau tu nam 2009 (theo doi)_Book1_Hoan chinh KH 2012 (o nha)_Ke hoach 2012 theo doi (giai ngan 30.6.12) 4" xfId="7718"/>
    <cellStyle name="1_Bao cao giai ngan von dau tu nam 2009 (theo doi)_Book1_Hoan chinh KH 2012 (o nha)_Ke hoach 2012 theo doi (giai ngan 30.6.12) 5" xfId="7719"/>
    <cellStyle name="1_Bao cao giai ngan von dau tu nam 2009 (theo doi)_Book1_Hoan chinh KH 2012 (o nha)_Ke hoach 2012 theo doi (giai ngan 30.6.12) 6" xfId="7720"/>
    <cellStyle name="1_Bao cao giai ngan von dau tu nam 2009 (theo doi)_Book1_Hoan chinh KH 2012 Von ho tro co MT" xfId="1303"/>
    <cellStyle name="1_Bao cao giai ngan von dau tu nam 2009 (theo doi)_Book1_Hoan chinh KH 2012 Von ho tro co MT (chi tiet)" xfId="1304"/>
    <cellStyle name="1_Bao cao giai ngan von dau tu nam 2009 (theo doi)_Book1_Hoan chinh KH 2012 Von ho tro co MT (chi tiet) 2" xfId="1305"/>
    <cellStyle name="1_Bao cao giai ngan von dau tu nam 2009 (theo doi)_Book1_Hoan chinh KH 2012 Von ho tro co MT (chi tiet) 2 2" xfId="7721"/>
    <cellStyle name="1_Bao cao giai ngan von dau tu nam 2009 (theo doi)_Book1_Hoan chinh KH 2012 Von ho tro co MT (chi tiet) 2 3" xfId="7722"/>
    <cellStyle name="1_Bao cao giai ngan von dau tu nam 2009 (theo doi)_Book1_Hoan chinh KH 2012 Von ho tro co MT (chi tiet) 2 4" xfId="7723"/>
    <cellStyle name="1_Bao cao giai ngan von dau tu nam 2009 (theo doi)_Book1_Hoan chinh KH 2012 Von ho tro co MT (chi tiet) 3" xfId="7724"/>
    <cellStyle name="1_Bao cao giai ngan von dau tu nam 2009 (theo doi)_Book1_Hoan chinh KH 2012 Von ho tro co MT (chi tiet) 3 2" xfId="7725"/>
    <cellStyle name="1_Bao cao giai ngan von dau tu nam 2009 (theo doi)_Book1_Hoan chinh KH 2012 Von ho tro co MT (chi tiet) 3 3" xfId="7726"/>
    <cellStyle name="1_Bao cao giai ngan von dau tu nam 2009 (theo doi)_Book1_Hoan chinh KH 2012 Von ho tro co MT (chi tiet) 3 4" xfId="7727"/>
    <cellStyle name="1_Bao cao giai ngan von dau tu nam 2009 (theo doi)_Book1_Hoan chinh KH 2012 Von ho tro co MT (chi tiet) 4" xfId="7728"/>
    <cellStyle name="1_Bao cao giai ngan von dau tu nam 2009 (theo doi)_Book1_Hoan chinh KH 2012 Von ho tro co MT (chi tiet) 5" xfId="7729"/>
    <cellStyle name="1_Bao cao giai ngan von dau tu nam 2009 (theo doi)_Book1_Hoan chinh KH 2012 Von ho tro co MT (chi tiet) 6" xfId="7730"/>
    <cellStyle name="1_Bao cao giai ngan von dau tu nam 2009 (theo doi)_Book1_Hoan chinh KH 2012 Von ho tro co MT 10" xfId="7731"/>
    <cellStyle name="1_Bao cao giai ngan von dau tu nam 2009 (theo doi)_Book1_Hoan chinh KH 2012 Von ho tro co MT 10 2" xfId="7732"/>
    <cellStyle name="1_Bao cao giai ngan von dau tu nam 2009 (theo doi)_Book1_Hoan chinh KH 2012 Von ho tro co MT 10 3" xfId="7733"/>
    <cellStyle name="1_Bao cao giai ngan von dau tu nam 2009 (theo doi)_Book1_Hoan chinh KH 2012 Von ho tro co MT 10 4" xfId="7734"/>
    <cellStyle name="1_Bao cao giai ngan von dau tu nam 2009 (theo doi)_Book1_Hoan chinh KH 2012 Von ho tro co MT 11" xfId="7735"/>
    <cellStyle name="1_Bao cao giai ngan von dau tu nam 2009 (theo doi)_Book1_Hoan chinh KH 2012 Von ho tro co MT 11 2" xfId="7736"/>
    <cellStyle name="1_Bao cao giai ngan von dau tu nam 2009 (theo doi)_Book1_Hoan chinh KH 2012 Von ho tro co MT 11 3" xfId="7737"/>
    <cellStyle name="1_Bao cao giai ngan von dau tu nam 2009 (theo doi)_Book1_Hoan chinh KH 2012 Von ho tro co MT 11 4" xfId="7738"/>
    <cellStyle name="1_Bao cao giai ngan von dau tu nam 2009 (theo doi)_Book1_Hoan chinh KH 2012 Von ho tro co MT 12" xfId="7739"/>
    <cellStyle name="1_Bao cao giai ngan von dau tu nam 2009 (theo doi)_Book1_Hoan chinh KH 2012 Von ho tro co MT 12 2" xfId="7740"/>
    <cellStyle name="1_Bao cao giai ngan von dau tu nam 2009 (theo doi)_Book1_Hoan chinh KH 2012 Von ho tro co MT 12 3" xfId="7741"/>
    <cellStyle name="1_Bao cao giai ngan von dau tu nam 2009 (theo doi)_Book1_Hoan chinh KH 2012 Von ho tro co MT 12 4" xfId="7742"/>
    <cellStyle name="1_Bao cao giai ngan von dau tu nam 2009 (theo doi)_Book1_Hoan chinh KH 2012 Von ho tro co MT 13" xfId="7743"/>
    <cellStyle name="1_Bao cao giai ngan von dau tu nam 2009 (theo doi)_Book1_Hoan chinh KH 2012 Von ho tro co MT 13 2" xfId="7744"/>
    <cellStyle name="1_Bao cao giai ngan von dau tu nam 2009 (theo doi)_Book1_Hoan chinh KH 2012 Von ho tro co MT 13 3" xfId="7745"/>
    <cellStyle name="1_Bao cao giai ngan von dau tu nam 2009 (theo doi)_Book1_Hoan chinh KH 2012 Von ho tro co MT 13 4" xfId="7746"/>
    <cellStyle name="1_Bao cao giai ngan von dau tu nam 2009 (theo doi)_Book1_Hoan chinh KH 2012 Von ho tro co MT 14" xfId="7747"/>
    <cellStyle name="1_Bao cao giai ngan von dau tu nam 2009 (theo doi)_Book1_Hoan chinh KH 2012 Von ho tro co MT 14 2" xfId="7748"/>
    <cellStyle name="1_Bao cao giai ngan von dau tu nam 2009 (theo doi)_Book1_Hoan chinh KH 2012 Von ho tro co MT 14 3" xfId="7749"/>
    <cellStyle name="1_Bao cao giai ngan von dau tu nam 2009 (theo doi)_Book1_Hoan chinh KH 2012 Von ho tro co MT 14 4" xfId="7750"/>
    <cellStyle name="1_Bao cao giai ngan von dau tu nam 2009 (theo doi)_Book1_Hoan chinh KH 2012 Von ho tro co MT 15" xfId="7751"/>
    <cellStyle name="1_Bao cao giai ngan von dau tu nam 2009 (theo doi)_Book1_Hoan chinh KH 2012 Von ho tro co MT 15 2" xfId="7752"/>
    <cellStyle name="1_Bao cao giai ngan von dau tu nam 2009 (theo doi)_Book1_Hoan chinh KH 2012 Von ho tro co MT 15 3" xfId="7753"/>
    <cellStyle name="1_Bao cao giai ngan von dau tu nam 2009 (theo doi)_Book1_Hoan chinh KH 2012 Von ho tro co MT 15 4" xfId="7754"/>
    <cellStyle name="1_Bao cao giai ngan von dau tu nam 2009 (theo doi)_Book1_Hoan chinh KH 2012 Von ho tro co MT 16" xfId="7755"/>
    <cellStyle name="1_Bao cao giai ngan von dau tu nam 2009 (theo doi)_Book1_Hoan chinh KH 2012 Von ho tro co MT 16 2" xfId="7756"/>
    <cellStyle name="1_Bao cao giai ngan von dau tu nam 2009 (theo doi)_Book1_Hoan chinh KH 2012 Von ho tro co MT 16 3" xfId="7757"/>
    <cellStyle name="1_Bao cao giai ngan von dau tu nam 2009 (theo doi)_Book1_Hoan chinh KH 2012 Von ho tro co MT 16 4" xfId="7758"/>
    <cellStyle name="1_Bao cao giai ngan von dau tu nam 2009 (theo doi)_Book1_Hoan chinh KH 2012 Von ho tro co MT 17" xfId="7759"/>
    <cellStyle name="1_Bao cao giai ngan von dau tu nam 2009 (theo doi)_Book1_Hoan chinh KH 2012 Von ho tro co MT 17 2" xfId="7760"/>
    <cellStyle name="1_Bao cao giai ngan von dau tu nam 2009 (theo doi)_Book1_Hoan chinh KH 2012 Von ho tro co MT 17 3" xfId="7761"/>
    <cellStyle name="1_Bao cao giai ngan von dau tu nam 2009 (theo doi)_Book1_Hoan chinh KH 2012 Von ho tro co MT 17 4" xfId="7762"/>
    <cellStyle name="1_Bao cao giai ngan von dau tu nam 2009 (theo doi)_Book1_Hoan chinh KH 2012 Von ho tro co MT 18" xfId="7763"/>
    <cellStyle name="1_Bao cao giai ngan von dau tu nam 2009 (theo doi)_Book1_Hoan chinh KH 2012 Von ho tro co MT 19" xfId="7764"/>
    <cellStyle name="1_Bao cao giai ngan von dau tu nam 2009 (theo doi)_Book1_Hoan chinh KH 2012 Von ho tro co MT 2" xfId="1306"/>
    <cellStyle name="1_Bao cao giai ngan von dau tu nam 2009 (theo doi)_Book1_Hoan chinh KH 2012 Von ho tro co MT 2 2" xfId="7765"/>
    <cellStyle name="1_Bao cao giai ngan von dau tu nam 2009 (theo doi)_Book1_Hoan chinh KH 2012 Von ho tro co MT 2 3" xfId="7766"/>
    <cellStyle name="1_Bao cao giai ngan von dau tu nam 2009 (theo doi)_Book1_Hoan chinh KH 2012 Von ho tro co MT 2 4" xfId="7767"/>
    <cellStyle name="1_Bao cao giai ngan von dau tu nam 2009 (theo doi)_Book1_Hoan chinh KH 2012 Von ho tro co MT 20" xfId="7768"/>
    <cellStyle name="1_Bao cao giai ngan von dau tu nam 2009 (theo doi)_Book1_Hoan chinh KH 2012 Von ho tro co MT 3" xfId="7769"/>
    <cellStyle name="1_Bao cao giai ngan von dau tu nam 2009 (theo doi)_Book1_Hoan chinh KH 2012 Von ho tro co MT 3 2" xfId="7770"/>
    <cellStyle name="1_Bao cao giai ngan von dau tu nam 2009 (theo doi)_Book1_Hoan chinh KH 2012 Von ho tro co MT 3 3" xfId="7771"/>
    <cellStyle name="1_Bao cao giai ngan von dau tu nam 2009 (theo doi)_Book1_Hoan chinh KH 2012 Von ho tro co MT 3 4" xfId="7772"/>
    <cellStyle name="1_Bao cao giai ngan von dau tu nam 2009 (theo doi)_Book1_Hoan chinh KH 2012 Von ho tro co MT 4" xfId="7773"/>
    <cellStyle name="1_Bao cao giai ngan von dau tu nam 2009 (theo doi)_Book1_Hoan chinh KH 2012 Von ho tro co MT 4 2" xfId="7774"/>
    <cellStyle name="1_Bao cao giai ngan von dau tu nam 2009 (theo doi)_Book1_Hoan chinh KH 2012 Von ho tro co MT 4 3" xfId="7775"/>
    <cellStyle name="1_Bao cao giai ngan von dau tu nam 2009 (theo doi)_Book1_Hoan chinh KH 2012 Von ho tro co MT 4 4" xfId="7776"/>
    <cellStyle name="1_Bao cao giai ngan von dau tu nam 2009 (theo doi)_Book1_Hoan chinh KH 2012 Von ho tro co MT 5" xfId="7777"/>
    <cellStyle name="1_Bao cao giai ngan von dau tu nam 2009 (theo doi)_Book1_Hoan chinh KH 2012 Von ho tro co MT 5 2" xfId="7778"/>
    <cellStyle name="1_Bao cao giai ngan von dau tu nam 2009 (theo doi)_Book1_Hoan chinh KH 2012 Von ho tro co MT 5 3" xfId="7779"/>
    <cellStyle name="1_Bao cao giai ngan von dau tu nam 2009 (theo doi)_Book1_Hoan chinh KH 2012 Von ho tro co MT 5 4" xfId="7780"/>
    <cellStyle name="1_Bao cao giai ngan von dau tu nam 2009 (theo doi)_Book1_Hoan chinh KH 2012 Von ho tro co MT 6" xfId="7781"/>
    <cellStyle name="1_Bao cao giai ngan von dau tu nam 2009 (theo doi)_Book1_Hoan chinh KH 2012 Von ho tro co MT 6 2" xfId="7782"/>
    <cellStyle name="1_Bao cao giai ngan von dau tu nam 2009 (theo doi)_Book1_Hoan chinh KH 2012 Von ho tro co MT 6 3" xfId="7783"/>
    <cellStyle name="1_Bao cao giai ngan von dau tu nam 2009 (theo doi)_Book1_Hoan chinh KH 2012 Von ho tro co MT 6 4" xfId="7784"/>
    <cellStyle name="1_Bao cao giai ngan von dau tu nam 2009 (theo doi)_Book1_Hoan chinh KH 2012 Von ho tro co MT 7" xfId="7785"/>
    <cellStyle name="1_Bao cao giai ngan von dau tu nam 2009 (theo doi)_Book1_Hoan chinh KH 2012 Von ho tro co MT 7 2" xfId="7786"/>
    <cellStyle name="1_Bao cao giai ngan von dau tu nam 2009 (theo doi)_Book1_Hoan chinh KH 2012 Von ho tro co MT 7 3" xfId="7787"/>
    <cellStyle name="1_Bao cao giai ngan von dau tu nam 2009 (theo doi)_Book1_Hoan chinh KH 2012 Von ho tro co MT 7 4" xfId="7788"/>
    <cellStyle name="1_Bao cao giai ngan von dau tu nam 2009 (theo doi)_Book1_Hoan chinh KH 2012 Von ho tro co MT 8" xfId="7789"/>
    <cellStyle name="1_Bao cao giai ngan von dau tu nam 2009 (theo doi)_Book1_Hoan chinh KH 2012 Von ho tro co MT 8 2" xfId="7790"/>
    <cellStyle name="1_Bao cao giai ngan von dau tu nam 2009 (theo doi)_Book1_Hoan chinh KH 2012 Von ho tro co MT 8 3" xfId="7791"/>
    <cellStyle name="1_Bao cao giai ngan von dau tu nam 2009 (theo doi)_Book1_Hoan chinh KH 2012 Von ho tro co MT 8 4" xfId="7792"/>
    <cellStyle name="1_Bao cao giai ngan von dau tu nam 2009 (theo doi)_Book1_Hoan chinh KH 2012 Von ho tro co MT 9" xfId="7793"/>
    <cellStyle name="1_Bao cao giai ngan von dau tu nam 2009 (theo doi)_Book1_Hoan chinh KH 2012 Von ho tro co MT 9 2" xfId="7794"/>
    <cellStyle name="1_Bao cao giai ngan von dau tu nam 2009 (theo doi)_Book1_Hoan chinh KH 2012 Von ho tro co MT 9 3" xfId="7795"/>
    <cellStyle name="1_Bao cao giai ngan von dau tu nam 2009 (theo doi)_Book1_Hoan chinh KH 2012 Von ho tro co MT 9 4" xfId="7796"/>
    <cellStyle name="1_Bao cao giai ngan von dau tu nam 2009 (theo doi)_Book1_Hoan chinh KH 2012 Von ho tro co MT_Bao cao giai ngan quy I" xfId="1307"/>
    <cellStyle name="1_Bao cao giai ngan von dau tu nam 2009 (theo doi)_Book1_Hoan chinh KH 2012 Von ho tro co MT_Bao cao giai ngan quy I 2" xfId="1308"/>
    <cellStyle name="1_Bao cao giai ngan von dau tu nam 2009 (theo doi)_Book1_Hoan chinh KH 2012 Von ho tro co MT_Bao cao giai ngan quy I 2 2" xfId="7797"/>
    <cellStyle name="1_Bao cao giai ngan von dau tu nam 2009 (theo doi)_Book1_Hoan chinh KH 2012 Von ho tro co MT_Bao cao giai ngan quy I 2 3" xfId="7798"/>
    <cellStyle name="1_Bao cao giai ngan von dau tu nam 2009 (theo doi)_Book1_Hoan chinh KH 2012 Von ho tro co MT_Bao cao giai ngan quy I 2 4" xfId="7799"/>
    <cellStyle name="1_Bao cao giai ngan von dau tu nam 2009 (theo doi)_Book1_Hoan chinh KH 2012 Von ho tro co MT_Bao cao giai ngan quy I 3" xfId="7800"/>
    <cellStyle name="1_Bao cao giai ngan von dau tu nam 2009 (theo doi)_Book1_Hoan chinh KH 2012 Von ho tro co MT_Bao cao giai ngan quy I 3 2" xfId="7801"/>
    <cellStyle name="1_Bao cao giai ngan von dau tu nam 2009 (theo doi)_Book1_Hoan chinh KH 2012 Von ho tro co MT_Bao cao giai ngan quy I 3 3" xfId="7802"/>
    <cellStyle name="1_Bao cao giai ngan von dau tu nam 2009 (theo doi)_Book1_Hoan chinh KH 2012 Von ho tro co MT_Bao cao giai ngan quy I 3 4" xfId="7803"/>
    <cellStyle name="1_Bao cao giai ngan von dau tu nam 2009 (theo doi)_Book1_Hoan chinh KH 2012 Von ho tro co MT_Bao cao giai ngan quy I 4" xfId="7804"/>
    <cellStyle name="1_Bao cao giai ngan von dau tu nam 2009 (theo doi)_Book1_Hoan chinh KH 2012 Von ho tro co MT_Bao cao giai ngan quy I 5" xfId="7805"/>
    <cellStyle name="1_Bao cao giai ngan von dau tu nam 2009 (theo doi)_Book1_Hoan chinh KH 2012 Von ho tro co MT_Bao cao giai ngan quy I 6" xfId="7806"/>
    <cellStyle name="1_Bao cao giai ngan von dau tu nam 2009 (theo doi)_Book1_Hoan chinh KH 2012 Von ho tro co MT_BC von DTPT 6 thang 2012" xfId="1309"/>
    <cellStyle name="1_Bao cao giai ngan von dau tu nam 2009 (theo doi)_Book1_Hoan chinh KH 2012 Von ho tro co MT_BC von DTPT 6 thang 2012 2" xfId="1310"/>
    <cellStyle name="1_Bao cao giai ngan von dau tu nam 2009 (theo doi)_Book1_Hoan chinh KH 2012 Von ho tro co MT_BC von DTPT 6 thang 2012 2 2" xfId="7807"/>
    <cellStyle name="1_Bao cao giai ngan von dau tu nam 2009 (theo doi)_Book1_Hoan chinh KH 2012 Von ho tro co MT_BC von DTPT 6 thang 2012 2 3" xfId="7808"/>
    <cellStyle name="1_Bao cao giai ngan von dau tu nam 2009 (theo doi)_Book1_Hoan chinh KH 2012 Von ho tro co MT_BC von DTPT 6 thang 2012 2 4" xfId="7809"/>
    <cellStyle name="1_Bao cao giai ngan von dau tu nam 2009 (theo doi)_Book1_Hoan chinh KH 2012 Von ho tro co MT_BC von DTPT 6 thang 2012 3" xfId="7810"/>
    <cellStyle name="1_Bao cao giai ngan von dau tu nam 2009 (theo doi)_Book1_Hoan chinh KH 2012 Von ho tro co MT_BC von DTPT 6 thang 2012 3 2" xfId="7811"/>
    <cellStyle name="1_Bao cao giai ngan von dau tu nam 2009 (theo doi)_Book1_Hoan chinh KH 2012 Von ho tro co MT_BC von DTPT 6 thang 2012 3 3" xfId="7812"/>
    <cellStyle name="1_Bao cao giai ngan von dau tu nam 2009 (theo doi)_Book1_Hoan chinh KH 2012 Von ho tro co MT_BC von DTPT 6 thang 2012 3 4" xfId="7813"/>
    <cellStyle name="1_Bao cao giai ngan von dau tu nam 2009 (theo doi)_Book1_Hoan chinh KH 2012 Von ho tro co MT_BC von DTPT 6 thang 2012 4" xfId="7814"/>
    <cellStyle name="1_Bao cao giai ngan von dau tu nam 2009 (theo doi)_Book1_Hoan chinh KH 2012 Von ho tro co MT_BC von DTPT 6 thang 2012 5" xfId="7815"/>
    <cellStyle name="1_Bao cao giai ngan von dau tu nam 2009 (theo doi)_Book1_Hoan chinh KH 2012 Von ho tro co MT_BC von DTPT 6 thang 2012 6" xfId="7816"/>
    <cellStyle name="1_Bao cao giai ngan von dau tu nam 2009 (theo doi)_Book1_Hoan chinh KH 2012 Von ho tro co MT_Bieu du thao QD von ho tro co MT" xfId="1311"/>
    <cellStyle name="1_Bao cao giai ngan von dau tu nam 2009 (theo doi)_Book1_Hoan chinh KH 2012 Von ho tro co MT_Bieu du thao QD von ho tro co MT 2" xfId="1312"/>
    <cellStyle name="1_Bao cao giai ngan von dau tu nam 2009 (theo doi)_Book1_Hoan chinh KH 2012 Von ho tro co MT_Bieu du thao QD von ho tro co MT 2 2" xfId="7817"/>
    <cellStyle name="1_Bao cao giai ngan von dau tu nam 2009 (theo doi)_Book1_Hoan chinh KH 2012 Von ho tro co MT_Bieu du thao QD von ho tro co MT 2 3" xfId="7818"/>
    <cellStyle name="1_Bao cao giai ngan von dau tu nam 2009 (theo doi)_Book1_Hoan chinh KH 2012 Von ho tro co MT_Bieu du thao QD von ho tro co MT 2 4" xfId="7819"/>
    <cellStyle name="1_Bao cao giai ngan von dau tu nam 2009 (theo doi)_Book1_Hoan chinh KH 2012 Von ho tro co MT_Bieu du thao QD von ho tro co MT 3" xfId="7820"/>
    <cellStyle name="1_Bao cao giai ngan von dau tu nam 2009 (theo doi)_Book1_Hoan chinh KH 2012 Von ho tro co MT_Bieu du thao QD von ho tro co MT 3 2" xfId="7821"/>
    <cellStyle name="1_Bao cao giai ngan von dau tu nam 2009 (theo doi)_Book1_Hoan chinh KH 2012 Von ho tro co MT_Bieu du thao QD von ho tro co MT 3 3" xfId="7822"/>
    <cellStyle name="1_Bao cao giai ngan von dau tu nam 2009 (theo doi)_Book1_Hoan chinh KH 2012 Von ho tro co MT_Bieu du thao QD von ho tro co MT 3 4" xfId="7823"/>
    <cellStyle name="1_Bao cao giai ngan von dau tu nam 2009 (theo doi)_Book1_Hoan chinh KH 2012 Von ho tro co MT_Bieu du thao QD von ho tro co MT 4" xfId="7824"/>
    <cellStyle name="1_Bao cao giai ngan von dau tu nam 2009 (theo doi)_Book1_Hoan chinh KH 2012 Von ho tro co MT_Bieu du thao QD von ho tro co MT 5" xfId="7825"/>
    <cellStyle name="1_Bao cao giai ngan von dau tu nam 2009 (theo doi)_Book1_Hoan chinh KH 2012 Von ho tro co MT_Bieu du thao QD von ho tro co MT 6" xfId="7826"/>
    <cellStyle name="1_Bao cao giai ngan von dau tu nam 2009 (theo doi)_Book1_Hoan chinh KH 2012 Von ho tro co MT_Ke hoach 2012 theo doi (giai ngan 30.6.12)" xfId="1313"/>
    <cellStyle name="1_Bao cao giai ngan von dau tu nam 2009 (theo doi)_Book1_Hoan chinh KH 2012 Von ho tro co MT_Ke hoach 2012 theo doi (giai ngan 30.6.12) 2" xfId="1314"/>
    <cellStyle name="1_Bao cao giai ngan von dau tu nam 2009 (theo doi)_Book1_Hoan chinh KH 2012 Von ho tro co MT_Ke hoach 2012 theo doi (giai ngan 30.6.12) 2 2" xfId="7827"/>
    <cellStyle name="1_Bao cao giai ngan von dau tu nam 2009 (theo doi)_Book1_Hoan chinh KH 2012 Von ho tro co MT_Ke hoach 2012 theo doi (giai ngan 30.6.12) 2 3" xfId="7828"/>
    <cellStyle name="1_Bao cao giai ngan von dau tu nam 2009 (theo doi)_Book1_Hoan chinh KH 2012 Von ho tro co MT_Ke hoach 2012 theo doi (giai ngan 30.6.12) 2 4" xfId="7829"/>
    <cellStyle name="1_Bao cao giai ngan von dau tu nam 2009 (theo doi)_Book1_Hoan chinh KH 2012 Von ho tro co MT_Ke hoach 2012 theo doi (giai ngan 30.6.12) 3" xfId="7830"/>
    <cellStyle name="1_Bao cao giai ngan von dau tu nam 2009 (theo doi)_Book1_Hoan chinh KH 2012 Von ho tro co MT_Ke hoach 2012 theo doi (giai ngan 30.6.12) 3 2" xfId="7831"/>
    <cellStyle name="1_Bao cao giai ngan von dau tu nam 2009 (theo doi)_Book1_Hoan chinh KH 2012 Von ho tro co MT_Ke hoach 2012 theo doi (giai ngan 30.6.12) 3 3" xfId="7832"/>
    <cellStyle name="1_Bao cao giai ngan von dau tu nam 2009 (theo doi)_Book1_Hoan chinh KH 2012 Von ho tro co MT_Ke hoach 2012 theo doi (giai ngan 30.6.12) 3 4" xfId="7833"/>
    <cellStyle name="1_Bao cao giai ngan von dau tu nam 2009 (theo doi)_Book1_Hoan chinh KH 2012 Von ho tro co MT_Ke hoach 2012 theo doi (giai ngan 30.6.12) 4" xfId="7834"/>
    <cellStyle name="1_Bao cao giai ngan von dau tu nam 2009 (theo doi)_Book1_Hoan chinh KH 2012 Von ho tro co MT_Ke hoach 2012 theo doi (giai ngan 30.6.12) 5" xfId="7835"/>
    <cellStyle name="1_Bao cao giai ngan von dau tu nam 2009 (theo doi)_Book1_Hoan chinh KH 2012 Von ho tro co MT_Ke hoach 2012 theo doi (giai ngan 30.6.12) 6" xfId="7836"/>
    <cellStyle name="1_Bao cao giai ngan von dau tu nam 2009 (theo doi)_Book1_Ke hoach 2012 (theo doi)" xfId="1315"/>
    <cellStyle name="1_Bao cao giai ngan von dau tu nam 2009 (theo doi)_Book1_Ke hoach 2012 (theo doi) 2" xfId="1316"/>
    <cellStyle name="1_Bao cao giai ngan von dau tu nam 2009 (theo doi)_Book1_Ke hoach 2012 (theo doi) 2 2" xfId="7837"/>
    <cellStyle name="1_Bao cao giai ngan von dau tu nam 2009 (theo doi)_Book1_Ke hoach 2012 (theo doi) 2 3" xfId="7838"/>
    <cellStyle name="1_Bao cao giai ngan von dau tu nam 2009 (theo doi)_Book1_Ke hoach 2012 (theo doi) 2 4" xfId="7839"/>
    <cellStyle name="1_Bao cao giai ngan von dau tu nam 2009 (theo doi)_Book1_Ke hoach 2012 (theo doi) 3" xfId="7840"/>
    <cellStyle name="1_Bao cao giai ngan von dau tu nam 2009 (theo doi)_Book1_Ke hoach 2012 (theo doi) 3 2" xfId="7841"/>
    <cellStyle name="1_Bao cao giai ngan von dau tu nam 2009 (theo doi)_Book1_Ke hoach 2012 (theo doi) 3 3" xfId="7842"/>
    <cellStyle name="1_Bao cao giai ngan von dau tu nam 2009 (theo doi)_Book1_Ke hoach 2012 (theo doi) 3 4" xfId="7843"/>
    <cellStyle name="1_Bao cao giai ngan von dau tu nam 2009 (theo doi)_Book1_Ke hoach 2012 (theo doi) 4" xfId="7844"/>
    <cellStyle name="1_Bao cao giai ngan von dau tu nam 2009 (theo doi)_Book1_Ke hoach 2012 (theo doi) 5" xfId="7845"/>
    <cellStyle name="1_Bao cao giai ngan von dau tu nam 2009 (theo doi)_Book1_Ke hoach 2012 (theo doi) 6" xfId="7846"/>
    <cellStyle name="1_Bao cao giai ngan von dau tu nam 2009 (theo doi)_Book1_Ke hoach 2012 theo doi (giai ngan 30.6.12)" xfId="1317"/>
    <cellStyle name="1_Bao cao giai ngan von dau tu nam 2009 (theo doi)_Book1_Ke hoach 2012 theo doi (giai ngan 30.6.12) 2" xfId="1318"/>
    <cellStyle name="1_Bao cao giai ngan von dau tu nam 2009 (theo doi)_Book1_Ke hoach 2012 theo doi (giai ngan 30.6.12) 2 2" xfId="7847"/>
    <cellStyle name="1_Bao cao giai ngan von dau tu nam 2009 (theo doi)_Book1_Ke hoach 2012 theo doi (giai ngan 30.6.12) 2 3" xfId="7848"/>
    <cellStyle name="1_Bao cao giai ngan von dau tu nam 2009 (theo doi)_Book1_Ke hoach 2012 theo doi (giai ngan 30.6.12) 2 4" xfId="7849"/>
    <cellStyle name="1_Bao cao giai ngan von dau tu nam 2009 (theo doi)_Book1_Ke hoach 2012 theo doi (giai ngan 30.6.12) 3" xfId="7850"/>
    <cellStyle name="1_Bao cao giai ngan von dau tu nam 2009 (theo doi)_Book1_Ke hoach 2012 theo doi (giai ngan 30.6.12) 3 2" xfId="7851"/>
    <cellStyle name="1_Bao cao giai ngan von dau tu nam 2009 (theo doi)_Book1_Ke hoach 2012 theo doi (giai ngan 30.6.12) 3 3" xfId="7852"/>
    <cellStyle name="1_Bao cao giai ngan von dau tu nam 2009 (theo doi)_Book1_Ke hoach 2012 theo doi (giai ngan 30.6.12) 3 4" xfId="7853"/>
    <cellStyle name="1_Bao cao giai ngan von dau tu nam 2009 (theo doi)_Book1_Ke hoach 2012 theo doi (giai ngan 30.6.12) 4" xfId="7854"/>
    <cellStyle name="1_Bao cao giai ngan von dau tu nam 2009 (theo doi)_Book1_Ke hoach 2012 theo doi (giai ngan 30.6.12) 5" xfId="7855"/>
    <cellStyle name="1_Bao cao giai ngan von dau tu nam 2009 (theo doi)_Book1_Ke hoach 2012 theo doi (giai ngan 30.6.12) 6" xfId="7856"/>
    <cellStyle name="1_Bao cao giai ngan von dau tu nam 2009 (theo doi)_Dang ky phan khai von ODA (gui Bo)" xfId="1319"/>
    <cellStyle name="1_Bao cao giai ngan von dau tu nam 2009 (theo doi)_Dang ky phan khai von ODA (gui Bo) 2" xfId="7857"/>
    <cellStyle name="1_Bao cao giai ngan von dau tu nam 2009 (theo doi)_Dang ky phan khai von ODA (gui Bo) 2 2" xfId="7858"/>
    <cellStyle name="1_Bao cao giai ngan von dau tu nam 2009 (theo doi)_Dang ky phan khai von ODA (gui Bo) 2 3" xfId="7859"/>
    <cellStyle name="1_Bao cao giai ngan von dau tu nam 2009 (theo doi)_Dang ky phan khai von ODA (gui Bo) 2 4" xfId="7860"/>
    <cellStyle name="1_Bao cao giai ngan von dau tu nam 2009 (theo doi)_Dang ky phan khai von ODA (gui Bo) 3" xfId="7861"/>
    <cellStyle name="1_Bao cao giai ngan von dau tu nam 2009 (theo doi)_Dang ky phan khai von ODA (gui Bo) 4" xfId="7862"/>
    <cellStyle name="1_Bao cao giai ngan von dau tu nam 2009 (theo doi)_Dang ky phan khai von ODA (gui Bo) 5" xfId="7863"/>
    <cellStyle name="1_Bao cao giai ngan von dau tu nam 2009 (theo doi)_Dang ky phan khai von ODA (gui Bo)_BC von DTPT 6 thang 2012" xfId="1320"/>
    <cellStyle name="1_Bao cao giai ngan von dau tu nam 2009 (theo doi)_Dang ky phan khai von ODA (gui Bo)_BC von DTPT 6 thang 2012 2" xfId="7864"/>
    <cellStyle name="1_Bao cao giai ngan von dau tu nam 2009 (theo doi)_Dang ky phan khai von ODA (gui Bo)_BC von DTPT 6 thang 2012 2 2" xfId="7865"/>
    <cellStyle name="1_Bao cao giai ngan von dau tu nam 2009 (theo doi)_Dang ky phan khai von ODA (gui Bo)_BC von DTPT 6 thang 2012 2 3" xfId="7866"/>
    <cellStyle name="1_Bao cao giai ngan von dau tu nam 2009 (theo doi)_Dang ky phan khai von ODA (gui Bo)_BC von DTPT 6 thang 2012 2 4" xfId="7867"/>
    <cellStyle name="1_Bao cao giai ngan von dau tu nam 2009 (theo doi)_Dang ky phan khai von ODA (gui Bo)_BC von DTPT 6 thang 2012 3" xfId="7868"/>
    <cellStyle name="1_Bao cao giai ngan von dau tu nam 2009 (theo doi)_Dang ky phan khai von ODA (gui Bo)_BC von DTPT 6 thang 2012 4" xfId="7869"/>
    <cellStyle name="1_Bao cao giai ngan von dau tu nam 2009 (theo doi)_Dang ky phan khai von ODA (gui Bo)_BC von DTPT 6 thang 2012 5" xfId="7870"/>
    <cellStyle name="1_Bao cao giai ngan von dau tu nam 2009 (theo doi)_Dang ky phan khai von ODA (gui Bo)_Bieu du thao QD von ho tro co MT" xfId="1321"/>
    <cellStyle name="1_Bao cao giai ngan von dau tu nam 2009 (theo doi)_Dang ky phan khai von ODA (gui Bo)_Bieu du thao QD von ho tro co MT 2" xfId="7871"/>
    <cellStyle name="1_Bao cao giai ngan von dau tu nam 2009 (theo doi)_Dang ky phan khai von ODA (gui Bo)_Bieu du thao QD von ho tro co MT 2 2" xfId="7872"/>
    <cellStyle name="1_Bao cao giai ngan von dau tu nam 2009 (theo doi)_Dang ky phan khai von ODA (gui Bo)_Bieu du thao QD von ho tro co MT 2 3" xfId="7873"/>
    <cellStyle name="1_Bao cao giai ngan von dau tu nam 2009 (theo doi)_Dang ky phan khai von ODA (gui Bo)_Bieu du thao QD von ho tro co MT 2 4" xfId="7874"/>
    <cellStyle name="1_Bao cao giai ngan von dau tu nam 2009 (theo doi)_Dang ky phan khai von ODA (gui Bo)_Bieu du thao QD von ho tro co MT 3" xfId="7875"/>
    <cellStyle name="1_Bao cao giai ngan von dau tu nam 2009 (theo doi)_Dang ky phan khai von ODA (gui Bo)_Bieu du thao QD von ho tro co MT 4" xfId="7876"/>
    <cellStyle name="1_Bao cao giai ngan von dau tu nam 2009 (theo doi)_Dang ky phan khai von ODA (gui Bo)_Bieu du thao QD von ho tro co MT 5" xfId="7877"/>
    <cellStyle name="1_Bao cao giai ngan von dau tu nam 2009 (theo doi)_Dang ky phan khai von ODA (gui Bo)_Ke hoach 2012 theo doi (giai ngan 30.6.12)" xfId="1322"/>
    <cellStyle name="1_Bao cao giai ngan von dau tu nam 2009 (theo doi)_Dang ky phan khai von ODA (gui Bo)_Ke hoach 2012 theo doi (giai ngan 30.6.12) 2" xfId="7878"/>
    <cellStyle name="1_Bao cao giai ngan von dau tu nam 2009 (theo doi)_Dang ky phan khai von ODA (gui Bo)_Ke hoach 2012 theo doi (giai ngan 30.6.12) 2 2" xfId="7879"/>
    <cellStyle name="1_Bao cao giai ngan von dau tu nam 2009 (theo doi)_Dang ky phan khai von ODA (gui Bo)_Ke hoach 2012 theo doi (giai ngan 30.6.12) 2 3" xfId="7880"/>
    <cellStyle name="1_Bao cao giai ngan von dau tu nam 2009 (theo doi)_Dang ky phan khai von ODA (gui Bo)_Ke hoach 2012 theo doi (giai ngan 30.6.12) 2 4" xfId="7881"/>
    <cellStyle name="1_Bao cao giai ngan von dau tu nam 2009 (theo doi)_Dang ky phan khai von ODA (gui Bo)_Ke hoach 2012 theo doi (giai ngan 30.6.12) 3" xfId="7882"/>
    <cellStyle name="1_Bao cao giai ngan von dau tu nam 2009 (theo doi)_Dang ky phan khai von ODA (gui Bo)_Ke hoach 2012 theo doi (giai ngan 30.6.12) 4" xfId="7883"/>
    <cellStyle name="1_Bao cao giai ngan von dau tu nam 2009 (theo doi)_Dang ky phan khai von ODA (gui Bo)_Ke hoach 2012 theo doi (giai ngan 30.6.12) 5" xfId="7884"/>
    <cellStyle name="1_Bao cao giai ngan von dau tu nam 2009 (theo doi)_DK bo tri lai (chinh thuc)" xfId="1323"/>
    <cellStyle name="1_Bao cao giai ngan von dau tu nam 2009 (theo doi)_DK bo tri lai (chinh thuc) 2" xfId="1324"/>
    <cellStyle name="1_Bao cao giai ngan von dau tu nam 2009 (theo doi)_DK bo tri lai (chinh thuc) 2 2" xfId="7885"/>
    <cellStyle name="1_Bao cao giai ngan von dau tu nam 2009 (theo doi)_DK bo tri lai (chinh thuc) 2 3" xfId="7886"/>
    <cellStyle name="1_Bao cao giai ngan von dau tu nam 2009 (theo doi)_DK bo tri lai (chinh thuc) 2 4" xfId="7887"/>
    <cellStyle name="1_Bao cao giai ngan von dau tu nam 2009 (theo doi)_DK bo tri lai (chinh thuc) 3" xfId="7888"/>
    <cellStyle name="1_Bao cao giai ngan von dau tu nam 2009 (theo doi)_DK bo tri lai (chinh thuc) 3 2" xfId="7889"/>
    <cellStyle name="1_Bao cao giai ngan von dau tu nam 2009 (theo doi)_DK bo tri lai (chinh thuc) 3 3" xfId="7890"/>
    <cellStyle name="1_Bao cao giai ngan von dau tu nam 2009 (theo doi)_DK bo tri lai (chinh thuc) 3 4" xfId="7891"/>
    <cellStyle name="1_Bao cao giai ngan von dau tu nam 2009 (theo doi)_DK bo tri lai (chinh thuc) 4" xfId="7892"/>
    <cellStyle name="1_Bao cao giai ngan von dau tu nam 2009 (theo doi)_DK bo tri lai (chinh thuc) 5" xfId="7893"/>
    <cellStyle name="1_Bao cao giai ngan von dau tu nam 2009 (theo doi)_DK bo tri lai (chinh thuc) 6" xfId="7894"/>
    <cellStyle name="1_Bao cao giai ngan von dau tu nam 2009 (theo doi)_DK bo tri lai (chinh thuc)_BC von DTPT 6 thang 2012" xfId="1325"/>
    <cellStyle name="1_Bao cao giai ngan von dau tu nam 2009 (theo doi)_DK bo tri lai (chinh thuc)_BC von DTPT 6 thang 2012 2" xfId="1326"/>
    <cellStyle name="1_Bao cao giai ngan von dau tu nam 2009 (theo doi)_DK bo tri lai (chinh thuc)_BC von DTPT 6 thang 2012 2 2" xfId="7895"/>
    <cellStyle name="1_Bao cao giai ngan von dau tu nam 2009 (theo doi)_DK bo tri lai (chinh thuc)_BC von DTPT 6 thang 2012 2 3" xfId="7896"/>
    <cellStyle name="1_Bao cao giai ngan von dau tu nam 2009 (theo doi)_DK bo tri lai (chinh thuc)_BC von DTPT 6 thang 2012 2 4" xfId="7897"/>
    <cellStyle name="1_Bao cao giai ngan von dau tu nam 2009 (theo doi)_DK bo tri lai (chinh thuc)_BC von DTPT 6 thang 2012 3" xfId="7898"/>
    <cellStyle name="1_Bao cao giai ngan von dau tu nam 2009 (theo doi)_DK bo tri lai (chinh thuc)_BC von DTPT 6 thang 2012 3 2" xfId="7899"/>
    <cellStyle name="1_Bao cao giai ngan von dau tu nam 2009 (theo doi)_DK bo tri lai (chinh thuc)_BC von DTPT 6 thang 2012 3 3" xfId="7900"/>
    <cellStyle name="1_Bao cao giai ngan von dau tu nam 2009 (theo doi)_DK bo tri lai (chinh thuc)_BC von DTPT 6 thang 2012 3 4" xfId="7901"/>
    <cellStyle name="1_Bao cao giai ngan von dau tu nam 2009 (theo doi)_DK bo tri lai (chinh thuc)_BC von DTPT 6 thang 2012 4" xfId="7902"/>
    <cellStyle name="1_Bao cao giai ngan von dau tu nam 2009 (theo doi)_DK bo tri lai (chinh thuc)_BC von DTPT 6 thang 2012 5" xfId="7903"/>
    <cellStyle name="1_Bao cao giai ngan von dau tu nam 2009 (theo doi)_DK bo tri lai (chinh thuc)_BC von DTPT 6 thang 2012 6" xfId="7904"/>
    <cellStyle name="1_Bao cao giai ngan von dau tu nam 2009 (theo doi)_DK bo tri lai (chinh thuc)_Bieu du thao QD von ho tro co MT" xfId="1327"/>
    <cellStyle name="1_Bao cao giai ngan von dau tu nam 2009 (theo doi)_DK bo tri lai (chinh thuc)_Bieu du thao QD von ho tro co MT 2" xfId="1328"/>
    <cellStyle name="1_Bao cao giai ngan von dau tu nam 2009 (theo doi)_DK bo tri lai (chinh thuc)_Bieu du thao QD von ho tro co MT 2 2" xfId="7905"/>
    <cellStyle name="1_Bao cao giai ngan von dau tu nam 2009 (theo doi)_DK bo tri lai (chinh thuc)_Bieu du thao QD von ho tro co MT 2 3" xfId="7906"/>
    <cellStyle name="1_Bao cao giai ngan von dau tu nam 2009 (theo doi)_DK bo tri lai (chinh thuc)_Bieu du thao QD von ho tro co MT 2 4" xfId="7907"/>
    <cellStyle name="1_Bao cao giai ngan von dau tu nam 2009 (theo doi)_DK bo tri lai (chinh thuc)_Bieu du thao QD von ho tro co MT 3" xfId="7908"/>
    <cellStyle name="1_Bao cao giai ngan von dau tu nam 2009 (theo doi)_DK bo tri lai (chinh thuc)_Bieu du thao QD von ho tro co MT 3 2" xfId="7909"/>
    <cellStyle name="1_Bao cao giai ngan von dau tu nam 2009 (theo doi)_DK bo tri lai (chinh thuc)_Bieu du thao QD von ho tro co MT 3 3" xfId="7910"/>
    <cellStyle name="1_Bao cao giai ngan von dau tu nam 2009 (theo doi)_DK bo tri lai (chinh thuc)_Bieu du thao QD von ho tro co MT 3 4" xfId="7911"/>
    <cellStyle name="1_Bao cao giai ngan von dau tu nam 2009 (theo doi)_DK bo tri lai (chinh thuc)_Bieu du thao QD von ho tro co MT 4" xfId="7912"/>
    <cellStyle name="1_Bao cao giai ngan von dau tu nam 2009 (theo doi)_DK bo tri lai (chinh thuc)_Bieu du thao QD von ho tro co MT 5" xfId="7913"/>
    <cellStyle name="1_Bao cao giai ngan von dau tu nam 2009 (theo doi)_DK bo tri lai (chinh thuc)_Bieu du thao QD von ho tro co MT 6" xfId="7914"/>
    <cellStyle name="1_Bao cao giai ngan von dau tu nam 2009 (theo doi)_DK bo tri lai (chinh thuc)_Hoan chinh KH 2012 (o nha)" xfId="1329"/>
    <cellStyle name="1_Bao cao giai ngan von dau tu nam 2009 (theo doi)_DK bo tri lai (chinh thuc)_Hoan chinh KH 2012 (o nha) 2" xfId="1330"/>
    <cellStyle name="1_Bao cao giai ngan von dau tu nam 2009 (theo doi)_DK bo tri lai (chinh thuc)_Hoan chinh KH 2012 (o nha) 2 2" xfId="7915"/>
    <cellStyle name="1_Bao cao giai ngan von dau tu nam 2009 (theo doi)_DK bo tri lai (chinh thuc)_Hoan chinh KH 2012 (o nha) 2 3" xfId="7916"/>
    <cellStyle name="1_Bao cao giai ngan von dau tu nam 2009 (theo doi)_DK bo tri lai (chinh thuc)_Hoan chinh KH 2012 (o nha) 2 4" xfId="7917"/>
    <cellStyle name="1_Bao cao giai ngan von dau tu nam 2009 (theo doi)_DK bo tri lai (chinh thuc)_Hoan chinh KH 2012 (o nha) 3" xfId="7918"/>
    <cellStyle name="1_Bao cao giai ngan von dau tu nam 2009 (theo doi)_DK bo tri lai (chinh thuc)_Hoan chinh KH 2012 (o nha) 3 2" xfId="7919"/>
    <cellStyle name="1_Bao cao giai ngan von dau tu nam 2009 (theo doi)_DK bo tri lai (chinh thuc)_Hoan chinh KH 2012 (o nha) 3 3" xfId="7920"/>
    <cellStyle name="1_Bao cao giai ngan von dau tu nam 2009 (theo doi)_DK bo tri lai (chinh thuc)_Hoan chinh KH 2012 (o nha) 3 4" xfId="7921"/>
    <cellStyle name="1_Bao cao giai ngan von dau tu nam 2009 (theo doi)_DK bo tri lai (chinh thuc)_Hoan chinh KH 2012 (o nha) 4" xfId="7922"/>
    <cellStyle name="1_Bao cao giai ngan von dau tu nam 2009 (theo doi)_DK bo tri lai (chinh thuc)_Hoan chinh KH 2012 (o nha) 5" xfId="7923"/>
    <cellStyle name="1_Bao cao giai ngan von dau tu nam 2009 (theo doi)_DK bo tri lai (chinh thuc)_Hoan chinh KH 2012 (o nha) 6" xfId="7924"/>
    <cellStyle name="1_Bao cao giai ngan von dau tu nam 2009 (theo doi)_DK bo tri lai (chinh thuc)_Hoan chinh KH 2012 (o nha)_Bao cao giai ngan quy I" xfId="1331"/>
    <cellStyle name="1_Bao cao giai ngan von dau tu nam 2009 (theo doi)_DK bo tri lai (chinh thuc)_Hoan chinh KH 2012 (o nha)_Bao cao giai ngan quy I 2" xfId="1332"/>
    <cellStyle name="1_Bao cao giai ngan von dau tu nam 2009 (theo doi)_DK bo tri lai (chinh thuc)_Hoan chinh KH 2012 (o nha)_Bao cao giai ngan quy I 2 2" xfId="7925"/>
    <cellStyle name="1_Bao cao giai ngan von dau tu nam 2009 (theo doi)_DK bo tri lai (chinh thuc)_Hoan chinh KH 2012 (o nha)_Bao cao giai ngan quy I 2 3" xfId="7926"/>
    <cellStyle name="1_Bao cao giai ngan von dau tu nam 2009 (theo doi)_DK bo tri lai (chinh thuc)_Hoan chinh KH 2012 (o nha)_Bao cao giai ngan quy I 2 4" xfId="7927"/>
    <cellStyle name="1_Bao cao giai ngan von dau tu nam 2009 (theo doi)_DK bo tri lai (chinh thuc)_Hoan chinh KH 2012 (o nha)_Bao cao giai ngan quy I 3" xfId="7928"/>
    <cellStyle name="1_Bao cao giai ngan von dau tu nam 2009 (theo doi)_DK bo tri lai (chinh thuc)_Hoan chinh KH 2012 (o nha)_Bao cao giai ngan quy I 3 2" xfId="7929"/>
    <cellStyle name="1_Bao cao giai ngan von dau tu nam 2009 (theo doi)_DK bo tri lai (chinh thuc)_Hoan chinh KH 2012 (o nha)_Bao cao giai ngan quy I 3 3" xfId="7930"/>
    <cellStyle name="1_Bao cao giai ngan von dau tu nam 2009 (theo doi)_DK bo tri lai (chinh thuc)_Hoan chinh KH 2012 (o nha)_Bao cao giai ngan quy I 3 4" xfId="7931"/>
    <cellStyle name="1_Bao cao giai ngan von dau tu nam 2009 (theo doi)_DK bo tri lai (chinh thuc)_Hoan chinh KH 2012 (o nha)_Bao cao giai ngan quy I 4" xfId="7932"/>
    <cellStyle name="1_Bao cao giai ngan von dau tu nam 2009 (theo doi)_DK bo tri lai (chinh thuc)_Hoan chinh KH 2012 (o nha)_Bao cao giai ngan quy I 5" xfId="7933"/>
    <cellStyle name="1_Bao cao giai ngan von dau tu nam 2009 (theo doi)_DK bo tri lai (chinh thuc)_Hoan chinh KH 2012 (o nha)_Bao cao giai ngan quy I 6" xfId="7934"/>
    <cellStyle name="1_Bao cao giai ngan von dau tu nam 2009 (theo doi)_DK bo tri lai (chinh thuc)_Hoan chinh KH 2012 (o nha)_BC von DTPT 6 thang 2012" xfId="1333"/>
    <cellStyle name="1_Bao cao giai ngan von dau tu nam 2009 (theo doi)_DK bo tri lai (chinh thuc)_Hoan chinh KH 2012 (o nha)_BC von DTPT 6 thang 2012 2" xfId="1334"/>
    <cellStyle name="1_Bao cao giai ngan von dau tu nam 2009 (theo doi)_DK bo tri lai (chinh thuc)_Hoan chinh KH 2012 (o nha)_BC von DTPT 6 thang 2012 2 2" xfId="7935"/>
    <cellStyle name="1_Bao cao giai ngan von dau tu nam 2009 (theo doi)_DK bo tri lai (chinh thuc)_Hoan chinh KH 2012 (o nha)_BC von DTPT 6 thang 2012 2 3" xfId="7936"/>
    <cellStyle name="1_Bao cao giai ngan von dau tu nam 2009 (theo doi)_DK bo tri lai (chinh thuc)_Hoan chinh KH 2012 (o nha)_BC von DTPT 6 thang 2012 2 4" xfId="7937"/>
    <cellStyle name="1_Bao cao giai ngan von dau tu nam 2009 (theo doi)_DK bo tri lai (chinh thuc)_Hoan chinh KH 2012 (o nha)_BC von DTPT 6 thang 2012 3" xfId="7938"/>
    <cellStyle name="1_Bao cao giai ngan von dau tu nam 2009 (theo doi)_DK bo tri lai (chinh thuc)_Hoan chinh KH 2012 (o nha)_BC von DTPT 6 thang 2012 3 2" xfId="7939"/>
    <cellStyle name="1_Bao cao giai ngan von dau tu nam 2009 (theo doi)_DK bo tri lai (chinh thuc)_Hoan chinh KH 2012 (o nha)_BC von DTPT 6 thang 2012 3 3" xfId="7940"/>
    <cellStyle name="1_Bao cao giai ngan von dau tu nam 2009 (theo doi)_DK bo tri lai (chinh thuc)_Hoan chinh KH 2012 (o nha)_BC von DTPT 6 thang 2012 3 4" xfId="7941"/>
    <cellStyle name="1_Bao cao giai ngan von dau tu nam 2009 (theo doi)_DK bo tri lai (chinh thuc)_Hoan chinh KH 2012 (o nha)_BC von DTPT 6 thang 2012 4" xfId="7942"/>
    <cellStyle name="1_Bao cao giai ngan von dau tu nam 2009 (theo doi)_DK bo tri lai (chinh thuc)_Hoan chinh KH 2012 (o nha)_BC von DTPT 6 thang 2012 5" xfId="7943"/>
    <cellStyle name="1_Bao cao giai ngan von dau tu nam 2009 (theo doi)_DK bo tri lai (chinh thuc)_Hoan chinh KH 2012 (o nha)_BC von DTPT 6 thang 2012 6" xfId="7944"/>
    <cellStyle name="1_Bao cao giai ngan von dau tu nam 2009 (theo doi)_DK bo tri lai (chinh thuc)_Hoan chinh KH 2012 (o nha)_Bieu du thao QD von ho tro co MT" xfId="1335"/>
    <cellStyle name="1_Bao cao giai ngan von dau tu nam 2009 (theo doi)_DK bo tri lai (chinh thuc)_Hoan chinh KH 2012 (o nha)_Bieu du thao QD von ho tro co MT 2" xfId="1336"/>
    <cellStyle name="1_Bao cao giai ngan von dau tu nam 2009 (theo doi)_DK bo tri lai (chinh thuc)_Hoan chinh KH 2012 (o nha)_Bieu du thao QD von ho tro co MT 2 2" xfId="7945"/>
    <cellStyle name="1_Bao cao giai ngan von dau tu nam 2009 (theo doi)_DK bo tri lai (chinh thuc)_Hoan chinh KH 2012 (o nha)_Bieu du thao QD von ho tro co MT 2 3" xfId="7946"/>
    <cellStyle name="1_Bao cao giai ngan von dau tu nam 2009 (theo doi)_DK bo tri lai (chinh thuc)_Hoan chinh KH 2012 (o nha)_Bieu du thao QD von ho tro co MT 2 4" xfId="7947"/>
    <cellStyle name="1_Bao cao giai ngan von dau tu nam 2009 (theo doi)_DK bo tri lai (chinh thuc)_Hoan chinh KH 2012 (o nha)_Bieu du thao QD von ho tro co MT 3" xfId="7948"/>
    <cellStyle name="1_Bao cao giai ngan von dau tu nam 2009 (theo doi)_DK bo tri lai (chinh thuc)_Hoan chinh KH 2012 (o nha)_Bieu du thao QD von ho tro co MT 3 2" xfId="7949"/>
    <cellStyle name="1_Bao cao giai ngan von dau tu nam 2009 (theo doi)_DK bo tri lai (chinh thuc)_Hoan chinh KH 2012 (o nha)_Bieu du thao QD von ho tro co MT 3 3" xfId="7950"/>
    <cellStyle name="1_Bao cao giai ngan von dau tu nam 2009 (theo doi)_DK bo tri lai (chinh thuc)_Hoan chinh KH 2012 (o nha)_Bieu du thao QD von ho tro co MT 3 4" xfId="7951"/>
    <cellStyle name="1_Bao cao giai ngan von dau tu nam 2009 (theo doi)_DK bo tri lai (chinh thuc)_Hoan chinh KH 2012 (o nha)_Bieu du thao QD von ho tro co MT 4" xfId="7952"/>
    <cellStyle name="1_Bao cao giai ngan von dau tu nam 2009 (theo doi)_DK bo tri lai (chinh thuc)_Hoan chinh KH 2012 (o nha)_Bieu du thao QD von ho tro co MT 5" xfId="7953"/>
    <cellStyle name="1_Bao cao giai ngan von dau tu nam 2009 (theo doi)_DK bo tri lai (chinh thuc)_Hoan chinh KH 2012 (o nha)_Bieu du thao QD von ho tro co MT 6" xfId="7954"/>
    <cellStyle name="1_Bao cao giai ngan von dau tu nam 2009 (theo doi)_DK bo tri lai (chinh thuc)_Hoan chinh KH 2012 (o nha)_Ke hoach 2012 theo doi (giai ngan 30.6.12)" xfId="1337"/>
    <cellStyle name="1_Bao cao giai ngan von dau tu nam 2009 (theo doi)_DK bo tri lai (chinh thuc)_Hoan chinh KH 2012 (o nha)_Ke hoach 2012 theo doi (giai ngan 30.6.12) 2" xfId="1338"/>
    <cellStyle name="1_Bao cao giai ngan von dau tu nam 2009 (theo doi)_DK bo tri lai (chinh thuc)_Hoan chinh KH 2012 (o nha)_Ke hoach 2012 theo doi (giai ngan 30.6.12) 2 2" xfId="7955"/>
    <cellStyle name="1_Bao cao giai ngan von dau tu nam 2009 (theo doi)_DK bo tri lai (chinh thuc)_Hoan chinh KH 2012 (o nha)_Ke hoach 2012 theo doi (giai ngan 30.6.12) 2 3" xfId="7956"/>
    <cellStyle name="1_Bao cao giai ngan von dau tu nam 2009 (theo doi)_DK bo tri lai (chinh thuc)_Hoan chinh KH 2012 (o nha)_Ke hoach 2012 theo doi (giai ngan 30.6.12) 2 4" xfId="7957"/>
    <cellStyle name="1_Bao cao giai ngan von dau tu nam 2009 (theo doi)_DK bo tri lai (chinh thuc)_Hoan chinh KH 2012 (o nha)_Ke hoach 2012 theo doi (giai ngan 30.6.12) 3" xfId="7958"/>
    <cellStyle name="1_Bao cao giai ngan von dau tu nam 2009 (theo doi)_DK bo tri lai (chinh thuc)_Hoan chinh KH 2012 (o nha)_Ke hoach 2012 theo doi (giai ngan 30.6.12) 3 2" xfId="7959"/>
    <cellStyle name="1_Bao cao giai ngan von dau tu nam 2009 (theo doi)_DK bo tri lai (chinh thuc)_Hoan chinh KH 2012 (o nha)_Ke hoach 2012 theo doi (giai ngan 30.6.12) 3 3" xfId="7960"/>
    <cellStyle name="1_Bao cao giai ngan von dau tu nam 2009 (theo doi)_DK bo tri lai (chinh thuc)_Hoan chinh KH 2012 (o nha)_Ke hoach 2012 theo doi (giai ngan 30.6.12) 3 4" xfId="7961"/>
    <cellStyle name="1_Bao cao giai ngan von dau tu nam 2009 (theo doi)_DK bo tri lai (chinh thuc)_Hoan chinh KH 2012 (o nha)_Ke hoach 2012 theo doi (giai ngan 30.6.12) 4" xfId="7962"/>
    <cellStyle name="1_Bao cao giai ngan von dau tu nam 2009 (theo doi)_DK bo tri lai (chinh thuc)_Hoan chinh KH 2012 (o nha)_Ke hoach 2012 theo doi (giai ngan 30.6.12) 5" xfId="7963"/>
    <cellStyle name="1_Bao cao giai ngan von dau tu nam 2009 (theo doi)_DK bo tri lai (chinh thuc)_Hoan chinh KH 2012 (o nha)_Ke hoach 2012 theo doi (giai ngan 30.6.12) 6" xfId="7964"/>
    <cellStyle name="1_Bao cao giai ngan von dau tu nam 2009 (theo doi)_DK bo tri lai (chinh thuc)_Hoan chinh KH 2012 Von ho tro co MT" xfId="1339"/>
    <cellStyle name="1_Bao cao giai ngan von dau tu nam 2009 (theo doi)_DK bo tri lai (chinh thuc)_Hoan chinh KH 2012 Von ho tro co MT (chi tiet)" xfId="1340"/>
    <cellStyle name="1_Bao cao giai ngan von dau tu nam 2009 (theo doi)_DK bo tri lai (chinh thuc)_Hoan chinh KH 2012 Von ho tro co MT (chi tiet) 2" xfId="1341"/>
    <cellStyle name="1_Bao cao giai ngan von dau tu nam 2009 (theo doi)_DK bo tri lai (chinh thuc)_Hoan chinh KH 2012 Von ho tro co MT (chi tiet) 2 2" xfId="7965"/>
    <cellStyle name="1_Bao cao giai ngan von dau tu nam 2009 (theo doi)_DK bo tri lai (chinh thuc)_Hoan chinh KH 2012 Von ho tro co MT (chi tiet) 2 3" xfId="7966"/>
    <cellStyle name="1_Bao cao giai ngan von dau tu nam 2009 (theo doi)_DK bo tri lai (chinh thuc)_Hoan chinh KH 2012 Von ho tro co MT (chi tiet) 2 4" xfId="7967"/>
    <cellStyle name="1_Bao cao giai ngan von dau tu nam 2009 (theo doi)_DK bo tri lai (chinh thuc)_Hoan chinh KH 2012 Von ho tro co MT (chi tiet) 3" xfId="7968"/>
    <cellStyle name="1_Bao cao giai ngan von dau tu nam 2009 (theo doi)_DK bo tri lai (chinh thuc)_Hoan chinh KH 2012 Von ho tro co MT (chi tiet) 3 2" xfId="7969"/>
    <cellStyle name="1_Bao cao giai ngan von dau tu nam 2009 (theo doi)_DK bo tri lai (chinh thuc)_Hoan chinh KH 2012 Von ho tro co MT (chi tiet) 3 3" xfId="7970"/>
    <cellStyle name="1_Bao cao giai ngan von dau tu nam 2009 (theo doi)_DK bo tri lai (chinh thuc)_Hoan chinh KH 2012 Von ho tro co MT (chi tiet) 3 4" xfId="7971"/>
    <cellStyle name="1_Bao cao giai ngan von dau tu nam 2009 (theo doi)_DK bo tri lai (chinh thuc)_Hoan chinh KH 2012 Von ho tro co MT (chi tiet) 4" xfId="7972"/>
    <cellStyle name="1_Bao cao giai ngan von dau tu nam 2009 (theo doi)_DK bo tri lai (chinh thuc)_Hoan chinh KH 2012 Von ho tro co MT (chi tiet) 5" xfId="7973"/>
    <cellStyle name="1_Bao cao giai ngan von dau tu nam 2009 (theo doi)_DK bo tri lai (chinh thuc)_Hoan chinh KH 2012 Von ho tro co MT (chi tiet) 6" xfId="7974"/>
    <cellStyle name="1_Bao cao giai ngan von dau tu nam 2009 (theo doi)_DK bo tri lai (chinh thuc)_Hoan chinh KH 2012 Von ho tro co MT 10" xfId="7975"/>
    <cellStyle name="1_Bao cao giai ngan von dau tu nam 2009 (theo doi)_DK bo tri lai (chinh thuc)_Hoan chinh KH 2012 Von ho tro co MT 10 2" xfId="7976"/>
    <cellStyle name="1_Bao cao giai ngan von dau tu nam 2009 (theo doi)_DK bo tri lai (chinh thuc)_Hoan chinh KH 2012 Von ho tro co MT 10 3" xfId="7977"/>
    <cellStyle name="1_Bao cao giai ngan von dau tu nam 2009 (theo doi)_DK bo tri lai (chinh thuc)_Hoan chinh KH 2012 Von ho tro co MT 10 4" xfId="7978"/>
    <cellStyle name="1_Bao cao giai ngan von dau tu nam 2009 (theo doi)_DK bo tri lai (chinh thuc)_Hoan chinh KH 2012 Von ho tro co MT 11" xfId="7979"/>
    <cellStyle name="1_Bao cao giai ngan von dau tu nam 2009 (theo doi)_DK bo tri lai (chinh thuc)_Hoan chinh KH 2012 Von ho tro co MT 11 2" xfId="7980"/>
    <cellStyle name="1_Bao cao giai ngan von dau tu nam 2009 (theo doi)_DK bo tri lai (chinh thuc)_Hoan chinh KH 2012 Von ho tro co MT 11 3" xfId="7981"/>
    <cellStyle name="1_Bao cao giai ngan von dau tu nam 2009 (theo doi)_DK bo tri lai (chinh thuc)_Hoan chinh KH 2012 Von ho tro co MT 11 4" xfId="7982"/>
    <cellStyle name="1_Bao cao giai ngan von dau tu nam 2009 (theo doi)_DK bo tri lai (chinh thuc)_Hoan chinh KH 2012 Von ho tro co MT 12" xfId="7983"/>
    <cellStyle name="1_Bao cao giai ngan von dau tu nam 2009 (theo doi)_DK bo tri lai (chinh thuc)_Hoan chinh KH 2012 Von ho tro co MT 12 2" xfId="7984"/>
    <cellStyle name="1_Bao cao giai ngan von dau tu nam 2009 (theo doi)_DK bo tri lai (chinh thuc)_Hoan chinh KH 2012 Von ho tro co MT 12 3" xfId="7985"/>
    <cellStyle name="1_Bao cao giai ngan von dau tu nam 2009 (theo doi)_DK bo tri lai (chinh thuc)_Hoan chinh KH 2012 Von ho tro co MT 12 4" xfId="7986"/>
    <cellStyle name="1_Bao cao giai ngan von dau tu nam 2009 (theo doi)_DK bo tri lai (chinh thuc)_Hoan chinh KH 2012 Von ho tro co MT 13" xfId="7987"/>
    <cellStyle name="1_Bao cao giai ngan von dau tu nam 2009 (theo doi)_DK bo tri lai (chinh thuc)_Hoan chinh KH 2012 Von ho tro co MT 13 2" xfId="7988"/>
    <cellStyle name="1_Bao cao giai ngan von dau tu nam 2009 (theo doi)_DK bo tri lai (chinh thuc)_Hoan chinh KH 2012 Von ho tro co MT 13 3" xfId="7989"/>
    <cellStyle name="1_Bao cao giai ngan von dau tu nam 2009 (theo doi)_DK bo tri lai (chinh thuc)_Hoan chinh KH 2012 Von ho tro co MT 13 4" xfId="7990"/>
    <cellStyle name="1_Bao cao giai ngan von dau tu nam 2009 (theo doi)_DK bo tri lai (chinh thuc)_Hoan chinh KH 2012 Von ho tro co MT 14" xfId="7991"/>
    <cellStyle name="1_Bao cao giai ngan von dau tu nam 2009 (theo doi)_DK bo tri lai (chinh thuc)_Hoan chinh KH 2012 Von ho tro co MT 14 2" xfId="7992"/>
    <cellStyle name="1_Bao cao giai ngan von dau tu nam 2009 (theo doi)_DK bo tri lai (chinh thuc)_Hoan chinh KH 2012 Von ho tro co MT 14 3" xfId="7993"/>
    <cellStyle name="1_Bao cao giai ngan von dau tu nam 2009 (theo doi)_DK bo tri lai (chinh thuc)_Hoan chinh KH 2012 Von ho tro co MT 14 4" xfId="7994"/>
    <cellStyle name="1_Bao cao giai ngan von dau tu nam 2009 (theo doi)_DK bo tri lai (chinh thuc)_Hoan chinh KH 2012 Von ho tro co MT 15" xfId="7995"/>
    <cellStyle name="1_Bao cao giai ngan von dau tu nam 2009 (theo doi)_DK bo tri lai (chinh thuc)_Hoan chinh KH 2012 Von ho tro co MT 15 2" xfId="7996"/>
    <cellStyle name="1_Bao cao giai ngan von dau tu nam 2009 (theo doi)_DK bo tri lai (chinh thuc)_Hoan chinh KH 2012 Von ho tro co MT 15 3" xfId="7997"/>
    <cellStyle name="1_Bao cao giai ngan von dau tu nam 2009 (theo doi)_DK bo tri lai (chinh thuc)_Hoan chinh KH 2012 Von ho tro co MT 15 4" xfId="7998"/>
    <cellStyle name="1_Bao cao giai ngan von dau tu nam 2009 (theo doi)_DK bo tri lai (chinh thuc)_Hoan chinh KH 2012 Von ho tro co MT 16" xfId="7999"/>
    <cellStyle name="1_Bao cao giai ngan von dau tu nam 2009 (theo doi)_DK bo tri lai (chinh thuc)_Hoan chinh KH 2012 Von ho tro co MT 16 2" xfId="8000"/>
    <cellStyle name="1_Bao cao giai ngan von dau tu nam 2009 (theo doi)_DK bo tri lai (chinh thuc)_Hoan chinh KH 2012 Von ho tro co MT 16 3" xfId="8001"/>
    <cellStyle name="1_Bao cao giai ngan von dau tu nam 2009 (theo doi)_DK bo tri lai (chinh thuc)_Hoan chinh KH 2012 Von ho tro co MT 16 4" xfId="8002"/>
    <cellStyle name="1_Bao cao giai ngan von dau tu nam 2009 (theo doi)_DK bo tri lai (chinh thuc)_Hoan chinh KH 2012 Von ho tro co MT 17" xfId="8003"/>
    <cellStyle name="1_Bao cao giai ngan von dau tu nam 2009 (theo doi)_DK bo tri lai (chinh thuc)_Hoan chinh KH 2012 Von ho tro co MT 17 2" xfId="8004"/>
    <cellStyle name="1_Bao cao giai ngan von dau tu nam 2009 (theo doi)_DK bo tri lai (chinh thuc)_Hoan chinh KH 2012 Von ho tro co MT 17 3" xfId="8005"/>
    <cellStyle name="1_Bao cao giai ngan von dau tu nam 2009 (theo doi)_DK bo tri lai (chinh thuc)_Hoan chinh KH 2012 Von ho tro co MT 17 4" xfId="8006"/>
    <cellStyle name="1_Bao cao giai ngan von dau tu nam 2009 (theo doi)_DK bo tri lai (chinh thuc)_Hoan chinh KH 2012 Von ho tro co MT 18" xfId="8007"/>
    <cellStyle name="1_Bao cao giai ngan von dau tu nam 2009 (theo doi)_DK bo tri lai (chinh thuc)_Hoan chinh KH 2012 Von ho tro co MT 19" xfId="8008"/>
    <cellStyle name="1_Bao cao giai ngan von dau tu nam 2009 (theo doi)_DK bo tri lai (chinh thuc)_Hoan chinh KH 2012 Von ho tro co MT 2" xfId="1342"/>
    <cellStyle name="1_Bao cao giai ngan von dau tu nam 2009 (theo doi)_DK bo tri lai (chinh thuc)_Hoan chinh KH 2012 Von ho tro co MT 2 2" xfId="8009"/>
    <cellStyle name="1_Bao cao giai ngan von dau tu nam 2009 (theo doi)_DK bo tri lai (chinh thuc)_Hoan chinh KH 2012 Von ho tro co MT 2 3" xfId="8010"/>
    <cellStyle name="1_Bao cao giai ngan von dau tu nam 2009 (theo doi)_DK bo tri lai (chinh thuc)_Hoan chinh KH 2012 Von ho tro co MT 2 4" xfId="8011"/>
    <cellStyle name="1_Bao cao giai ngan von dau tu nam 2009 (theo doi)_DK bo tri lai (chinh thuc)_Hoan chinh KH 2012 Von ho tro co MT 20" xfId="8012"/>
    <cellStyle name="1_Bao cao giai ngan von dau tu nam 2009 (theo doi)_DK bo tri lai (chinh thuc)_Hoan chinh KH 2012 Von ho tro co MT 3" xfId="8013"/>
    <cellStyle name="1_Bao cao giai ngan von dau tu nam 2009 (theo doi)_DK bo tri lai (chinh thuc)_Hoan chinh KH 2012 Von ho tro co MT 3 2" xfId="8014"/>
    <cellStyle name="1_Bao cao giai ngan von dau tu nam 2009 (theo doi)_DK bo tri lai (chinh thuc)_Hoan chinh KH 2012 Von ho tro co MT 3 3" xfId="8015"/>
    <cellStyle name="1_Bao cao giai ngan von dau tu nam 2009 (theo doi)_DK bo tri lai (chinh thuc)_Hoan chinh KH 2012 Von ho tro co MT 3 4" xfId="8016"/>
    <cellStyle name="1_Bao cao giai ngan von dau tu nam 2009 (theo doi)_DK bo tri lai (chinh thuc)_Hoan chinh KH 2012 Von ho tro co MT 4" xfId="8017"/>
    <cellStyle name="1_Bao cao giai ngan von dau tu nam 2009 (theo doi)_DK bo tri lai (chinh thuc)_Hoan chinh KH 2012 Von ho tro co MT 4 2" xfId="8018"/>
    <cellStyle name="1_Bao cao giai ngan von dau tu nam 2009 (theo doi)_DK bo tri lai (chinh thuc)_Hoan chinh KH 2012 Von ho tro co MT 4 3" xfId="8019"/>
    <cellStyle name="1_Bao cao giai ngan von dau tu nam 2009 (theo doi)_DK bo tri lai (chinh thuc)_Hoan chinh KH 2012 Von ho tro co MT 4 4" xfId="8020"/>
    <cellStyle name="1_Bao cao giai ngan von dau tu nam 2009 (theo doi)_DK bo tri lai (chinh thuc)_Hoan chinh KH 2012 Von ho tro co MT 5" xfId="8021"/>
    <cellStyle name="1_Bao cao giai ngan von dau tu nam 2009 (theo doi)_DK bo tri lai (chinh thuc)_Hoan chinh KH 2012 Von ho tro co MT 5 2" xfId="8022"/>
    <cellStyle name="1_Bao cao giai ngan von dau tu nam 2009 (theo doi)_DK bo tri lai (chinh thuc)_Hoan chinh KH 2012 Von ho tro co MT 5 3" xfId="8023"/>
    <cellStyle name="1_Bao cao giai ngan von dau tu nam 2009 (theo doi)_DK bo tri lai (chinh thuc)_Hoan chinh KH 2012 Von ho tro co MT 5 4" xfId="8024"/>
    <cellStyle name="1_Bao cao giai ngan von dau tu nam 2009 (theo doi)_DK bo tri lai (chinh thuc)_Hoan chinh KH 2012 Von ho tro co MT 6" xfId="8025"/>
    <cellStyle name="1_Bao cao giai ngan von dau tu nam 2009 (theo doi)_DK bo tri lai (chinh thuc)_Hoan chinh KH 2012 Von ho tro co MT 6 2" xfId="8026"/>
    <cellStyle name="1_Bao cao giai ngan von dau tu nam 2009 (theo doi)_DK bo tri lai (chinh thuc)_Hoan chinh KH 2012 Von ho tro co MT 6 3" xfId="8027"/>
    <cellStyle name="1_Bao cao giai ngan von dau tu nam 2009 (theo doi)_DK bo tri lai (chinh thuc)_Hoan chinh KH 2012 Von ho tro co MT 6 4" xfId="8028"/>
    <cellStyle name="1_Bao cao giai ngan von dau tu nam 2009 (theo doi)_DK bo tri lai (chinh thuc)_Hoan chinh KH 2012 Von ho tro co MT 7" xfId="8029"/>
    <cellStyle name="1_Bao cao giai ngan von dau tu nam 2009 (theo doi)_DK bo tri lai (chinh thuc)_Hoan chinh KH 2012 Von ho tro co MT 7 2" xfId="8030"/>
    <cellStyle name="1_Bao cao giai ngan von dau tu nam 2009 (theo doi)_DK bo tri lai (chinh thuc)_Hoan chinh KH 2012 Von ho tro co MT 7 3" xfId="8031"/>
    <cellStyle name="1_Bao cao giai ngan von dau tu nam 2009 (theo doi)_DK bo tri lai (chinh thuc)_Hoan chinh KH 2012 Von ho tro co MT 7 4" xfId="8032"/>
    <cellStyle name="1_Bao cao giai ngan von dau tu nam 2009 (theo doi)_DK bo tri lai (chinh thuc)_Hoan chinh KH 2012 Von ho tro co MT 8" xfId="8033"/>
    <cellStyle name="1_Bao cao giai ngan von dau tu nam 2009 (theo doi)_DK bo tri lai (chinh thuc)_Hoan chinh KH 2012 Von ho tro co MT 8 2" xfId="8034"/>
    <cellStyle name="1_Bao cao giai ngan von dau tu nam 2009 (theo doi)_DK bo tri lai (chinh thuc)_Hoan chinh KH 2012 Von ho tro co MT 8 3" xfId="8035"/>
    <cellStyle name="1_Bao cao giai ngan von dau tu nam 2009 (theo doi)_DK bo tri lai (chinh thuc)_Hoan chinh KH 2012 Von ho tro co MT 8 4" xfId="8036"/>
    <cellStyle name="1_Bao cao giai ngan von dau tu nam 2009 (theo doi)_DK bo tri lai (chinh thuc)_Hoan chinh KH 2012 Von ho tro co MT 9" xfId="8037"/>
    <cellStyle name="1_Bao cao giai ngan von dau tu nam 2009 (theo doi)_DK bo tri lai (chinh thuc)_Hoan chinh KH 2012 Von ho tro co MT 9 2" xfId="8038"/>
    <cellStyle name="1_Bao cao giai ngan von dau tu nam 2009 (theo doi)_DK bo tri lai (chinh thuc)_Hoan chinh KH 2012 Von ho tro co MT 9 3" xfId="8039"/>
    <cellStyle name="1_Bao cao giai ngan von dau tu nam 2009 (theo doi)_DK bo tri lai (chinh thuc)_Hoan chinh KH 2012 Von ho tro co MT 9 4" xfId="8040"/>
    <cellStyle name="1_Bao cao giai ngan von dau tu nam 2009 (theo doi)_DK bo tri lai (chinh thuc)_Hoan chinh KH 2012 Von ho tro co MT_Bao cao giai ngan quy I" xfId="1343"/>
    <cellStyle name="1_Bao cao giai ngan von dau tu nam 2009 (theo doi)_DK bo tri lai (chinh thuc)_Hoan chinh KH 2012 Von ho tro co MT_Bao cao giai ngan quy I 2" xfId="1344"/>
    <cellStyle name="1_Bao cao giai ngan von dau tu nam 2009 (theo doi)_DK bo tri lai (chinh thuc)_Hoan chinh KH 2012 Von ho tro co MT_Bao cao giai ngan quy I 2 2" xfId="8041"/>
    <cellStyle name="1_Bao cao giai ngan von dau tu nam 2009 (theo doi)_DK bo tri lai (chinh thuc)_Hoan chinh KH 2012 Von ho tro co MT_Bao cao giai ngan quy I 2 3" xfId="8042"/>
    <cellStyle name="1_Bao cao giai ngan von dau tu nam 2009 (theo doi)_DK bo tri lai (chinh thuc)_Hoan chinh KH 2012 Von ho tro co MT_Bao cao giai ngan quy I 2 4" xfId="8043"/>
    <cellStyle name="1_Bao cao giai ngan von dau tu nam 2009 (theo doi)_DK bo tri lai (chinh thuc)_Hoan chinh KH 2012 Von ho tro co MT_Bao cao giai ngan quy I 3" xfId="8044"/>
    <cellStyle name="1_Bao cao giai ngan von dau tu nam 2009 (theo doi)_DK bo tri lai (chinh thuc)_Hoan chinh KH 2012 Von ho tro co MT_Bao cao giai ngan quy I 3 2" xfId="8045"/>
    <cellStyle name="1_Bao cao giai ngan von dau tu nam 2009 (theo doi)_DK bo tri lai (chinh thuc)_Hoan chinh KH 2012 Von ho tro co MT_Bao cao giai ngan quy I 3 3" xfId="8046"/>
    <cellStyle name="1_Bao cao giai ngan von dau tu nam 2009 (theo doi)_DK bo tri lai (chinh thuc)_Hoan chinh KH 2012 Von ho tro co MT_Bao cao giai ngan quy I 3 4" xfId="8047"/>
    <cellStyle name="1_Bao cao giai ngan von dau tu nam 2009 (theo doi)_DK bo tri lai (chinh thuc)_Hoan chinh KH 2012 Von ho tro co MT_Bao cao giai ngan quy I 4" xfId="8048"/>
    <cellStyle name="1_Bao cao giai ngan von dau tu nam 2009 (theo doi)_DK bo tri lai (chinh thuc)_Hoan chinh KH 2012 Von ho tro co MT_Bao cao giai ngan quy I 5" xfId="8049"/>
    <cellStyle name="1_Bao cao giai ngan von dau tu nam 2009 (theo doi)_DK bo tri lai (chinh thuc)_Hoan chinh KH 2012 Von ho tro co MT_Bao cao giai ngan quy I 6" xfId="8050"/>
    <cellStyle name="1_Bao cao giai ngan von dau tu nam 2009 (theo doi)_DK bo tri lai (chinh thuc)_Hoan chinh KH 2012 Von ho tro co MT_BC von DTPT 6 thang 2012" xfId="1345"/>
    <cellStyle name="1_Bao cao giai ngan von dau tu nam 2009 (theo doi)_DK bo tri lai (chinh thuc)_Hoan chinh KH 2012 Von ho tro co MT_BC von DTPT 6 thang 2012 2" xfId="1346"/>
    <cellStyle name="1_Bao cao giai ngan von dau tu nam 2009 (theo doi)_DK bo tri lai (chinh thuc)_Hoan chinh KH 2012 Von ho tro co MT_BC von DTPT 6 thang 2012 2 2" xfId="8051"/>
    <cellStyle name="1_Bao cao giai ngan von dau tu nam 2009 (theo doi)_DK bo tri lai (chinh thuc)_Hoan chinh KH 2012 Von ho tro co MT_BC von DTPT 6 thang 2012 2 3" xfId="8052"/>
    <cellStyle name="1_Bao cao giai ngan von dau tu nam 2009 (theo doi)_DK bo tri lai (chinh thuc)_Hoan chinh KH 2012 Von ho tro co MT_BC von DTPT 6 thang 2012 2 4" xfId="8053"/>
    <cellStyle name="1_Bao cao giai ngan von dau tu nam 2009 (theo doi)_DK bo tri lai (chinh thuc)_Hoan chinh KH 2012 Von ho tro co MT_BC von DTPT 6 thang 2012 3" xfId="8054"/>
    <cellStyle name="1_Bao cao giai ngan von dau tu nam 2009 (theo doi)_DK bo tri lai (chinh thuc)_Hoan chinh KH 2012 Von ho tro co MT_BC von DTPT 6 thang 2012 3 2" xfId="8055"/>
    <cellStyle name="1_Bao cao giai ngan von dau tu nam 2009 (theo doi)_DK bo tri lai (chinh thuc)_Hoan chinh KH 2012 Von ho tro co MT_BC von DTPT 6 thang 2012 3 3" xfId="8056"/>
    <cellStyle name="1_Bao cao giai ngan von dau tu nam 2009 (theo doi)_DK bo tri lai (chinh thuc)_Hoan chinh KH 2012 Von ho tro co MT_BC von DTPT 6 thang 2012 3 4" xfId="8057"/>
    <cellStyle name="1_Bao cao giai ngan von dau tu nam 2009 (theo doi)_DK bo tri lai (chinh thuc)_Hoan chinh KH 2012 Von ho tro co MT_BC von DTPT 6 thang 2012 4" xfId="8058"/>
    <cellStyle name="1_Bao cao giai ngan von dau tu nam 2009 (theo doi)_DK bo tri lai (chinh thuc)_Hoan chinh KH 2012 Von ho tro co MT_BC von DTPT 6 thang 2012 5" xfId="8059"/>
    <cellStyle name="1_Bao cao giai ngan von dau tu nam 2009 (theo doi)_DK bo tri lai (chinh thuc)_Hoan chinh KH 2012 Von ho tro co MT_BC von DTPT 6 thang 2012 6" xfId="8060"/>
    <cellStyle name="1_Bao cao giai ngan von dau tu nam 2009 (theo doi)_DK bo tri lai (chinh thuc)_Hoan chinh KH 2012 Von ho tro co MT_Bieu du thao QD von ho tro co MT" xfId="1347"/>
    <cellStyle name="1_Bao cao giai ngan von dau tu nam 2009 (theo doi)_DK bo tri lai (chinh thuc)_Hoan chinh KH 2012 Von ho tro co MT_Bieu du thao QD von ho tro co MT 2" xfId="1348"/>
    <cellStyle name="1_Bao cao giai ngan von dau tu nam 2009 (theo doi)_DK bo tri lai (chinh thuc)_Hoan chinh KH 2012 Von ho tro co MT_Bieu du thao QD von ho tro co MT 2 2" xfId="8061"/>
    <cellStyle name="1_Bao cao giai ngan von dau tu nam 2009 (theo doi)_DK bo tri lai (chinh thuc)_Hoan chinh KH 2012 Von ho tro co MT_Bieu du thao QD von ho tro co MT 2 3" xfId="8062"/>
    <cellStyle name="1_Bao cao giai ngan von dau tu nam 2009 (theo doi)_DK bo tri lai (chinh thuc)_Hoan chinh KH 2012 Von ho tro co MT_Bieu du thao QD von ho tro co MT 2 4" xfId="8063"/>
    <cellStyle name="1_Bao cao giai ngan von dau tu nam 2009 (theo doi)_DK bo tri lai (chinh thuc)_Hoan chinh KH 2012 Von ho tro co MT_Bieu du thao QD von ho tro co MT 3" xfId="8064"/>
    <cellStyle name="1_Bao cao giai ngan von dau tu nam 2009 (theo doi)_DK bo tri lai (chinh thuc)_Hoan chinh KH 2012 Von ho tro co MT_Bieu du thao QD von ho tro co MT 3 2" xfId="8065"/>
    <cellStyle name="1_Bao cao giai ngan von dau tu nam 2009 (theo doi)_DK bo tri lai (chinh thuc)_Hoan chinh KH 2012 Von ho tro co MT_Bieu du thao QD von ho tro co MT 3 3" xfId="8066"/>
    <cellStyle name="1_Bao cao giai ngan von dau tu nam 2009 (theo doi)_DK bo tri lai (chinh thuc)_Hoan chinh KH 2012 Von ho tro co MT_Bieu du thao QD von ho tro co MT 3 4" xfId="8067"/>
    <cellStyle name="1_Bao cao giai ngan von dau tu nam 2009 (theo doi)_DK bo tri lai (chinh thuc)_Hoan chinh KH 2012 Von ho tro co MT_Bieu du thao QD von ho tro co MT 4" xfId="8068"/>
    <cellStyle name="1_Bao cao giai ngan von dau tu nam 2009 (theo doi)_DK bo tri lai (chinh thuc)_Hoan chinh KH 2012 Von ho tro co MT_Bieu du thao QD von ho tro co MT 5" xfId="8069"/>
    <cellStyle name="1_Bao cao giai ngan von dau tu nam 2009 (theo doi)_DK bo tri lai (chinh thuc)_Hoan chinh KH 2012 Von ho tro co MT_Bieu du thao QD von ho tro co MT 6" xfId="8070"/>
    <cellStyle name="1_Bao cao giai ngan von dau tu nam 2009 (theo doi)_DK bo tri lai (chinh thuc)_Hoan chinh KH 2012 Von ho tro co MT_Ke hoach 2012 theo doi (giai ngan 30.6.12)" xfId="1349"/>
    <cellStyle name="1_Bao cao giai ngan von dau tu nam 2009 (theo doi)_DK bo tri lai (chinh thuc)_Hoan chinh KH 2012 Von ho tro co MT_Ke hoach 2012 theo doi (giai ngan 30.6.12) 2" xfId="1350"/>
    <cellStyle name="1_Bao cao giai ngan von dau tu nam 2009 (theo doi)_DK bo tri lai (chinh thuc)_Hoan chinh KH 2012 Von ho tro co MT_Ke hoach 2012 theo doi (giai ngan 30.6.12) 2 2" xfId="8071"/>
    <cellStyle name="1_Bao cao giai ngan von dau tu nam 2009 (theo doi)_DK bo tri lai (chinh thuc)_Hoan chinh KH 2012 Von ho tro co MT_Ke hoach 2012 theo doi (giai ngan 30.6.12) 2 3" xfId="8072"/>
    <cellStyle name="1_Bao cao giai ngan von dau tu nam 2009 (theo doi)_DK bo tri lai (chinh thuc)_Hoan chinh KH 2012 Von ho tro co MT_Ke hoach 2012 theo doi (giai ngan 30.6.12) 2 4" xfId="8073"/>
    <cellStyle name="1_Bao cao giai ngan von dau tu nam 2009 (theo doi)_DK bo tri lai (chinh thuc)_Hoan chinh KH 2012 Von ho tro co MT_Ke hoach 2012 theo doi (giai ngan 30.6.12) 3" xfId="8074"/>
    <cellStyle name="1_Bao cao giai ngan von dau tu nam 2009 (theo doi)_DK bo tri lai (chinh thuc)_Hoan chinh KH 2012 Von ho tro co MT_Ke hoach 2012 theo doi (giai ngan 30.6.12) 3 2" xfId="8075"/>
    <cellStyle name="1_Bao cao giai ngan von dau tu nam 2009 (theo doi)_DK bo tri lai (chinh thuc)_Hoan chinh KH 2012 Von ho tro co MT_Ke hoach 2012 theo doi (giai ngan 30.6.12) 3 3" xfId="8076"/>
    <cellStyle name="1_Bao cao giai ngan von dau tu nam 2009 (theo doi)_DK bo tri lai (chinh thuc)_Hoan chinh KH 2012 Von ho tro co MT_Ke hoach 2012 theo doi (giai ngan 30.6.12) 3 4" xfId="8077"/>
    <cellStyle name="1_Bao cao giai ngan von dau tu nam 2009 (theo doi)_DK bo tri lai (chinh thuc)_Hoan chinh KH 2012 Von ho tro co MT_Ke hoach 2012 theo doi (giai ngan 30.6.12) 4" xfId="8078"/>
    <cellStyle name="1_Bao cao giai ngan von dau tu nam 2009 (theo doi)_DK bo tri lai (chinh thuc)_Hoan chinh KH 2012 Von ho tro co MT_Ke hoach 2012 theo doi (giai ngan 30.6.12) 5" xfId="8079"/>
    <cellStyle name="1_Bao cao giai ngan von dau tu nam 2009 (theo doi)_DK bo tri lai (chinh thuc)_Hoan chinh KH 2012 Von ho tro co MT_Ke hoach 2012 theo doi (giai ngan 30.6.12) 6" xfId="8080"/>
    <cellStyle name="1_Bao cao giai ngan von dau tu nam 2009 (theo doi)_DK bo tri lai (chinh thuc)_Ke hoach 2012 (theo doi)" xfId="1351"/>
    <cellStyle name="1_Bao cao giai ngan von dau tu nam 2009 (theo doi)_DK bo tri lai (chinh thuc)_Ke hoach 2012 (theo doi) 2" xfId="1352"/>
    <cellStyle name="1_Bao cao giai ngan von dau tu nam 2009 (theo doi)_DK bo tri lai (chinh thuc)_Ke hoach 2012 (theo doi) 2 2" xfId="8081"/>
    <cellStyle name="1_Bao cao giai ngan von dau tu nam 2009 (theo doi)_DK bo tri lai (chinh thuc)_Ke hoach 2012 (theo doi) 2 3" xfId="8082"/>
    <cellStyle name="1_Bao cao giai ngan von dau tu nam 2009 (theo doi)_DK bo tri lai (chinh thuc)_Ke hoach 2012 (theo doi) 2 4" xfId="8083"/>
    <cellStyle name="1_Bao cao giai ngan von dau tu nam 2009 (theo doi)_DK bo tri lai (chinh thuc)_Ke hoach 2012 (theo doi) 3" xfId="8084"/>
    <cellStyle name="1_Bao cao giai ngan von dau tu nam 2009 (theo doi)_DK bo tri lai (chinh thuc)_Ke hoach 2012 (theo doi) 3 2" xfId="8085"/>
    <cellStyle name="1_Bao cao giai ngan von dau tu nam 2009 (theo doi)_DK bo tri lai (chinh thuc)_Ke hoach 2012 (theo doi) 3 3" xfId="8086"/>
    <cellStyle name="1_Bao cao giai ngan von dau tu nam 2009 (theo doi)_DK bo tri lai (chinh thuc)_Ke hoach 2012 (theo doi) 3 4" xfId="8087"/>
    <cellStyle name="1_Bao cao giai ngan von dau tu nam 2009 (theo doi)_DK bo tri lai (chinh thuc)_Ke hoach 2012 (theo doi) 4" xfId="8088"/>
    <cellStyle name="1_Bao cao giai ngan von dau tu nam 2009 (theo doi)_DK bo tri lai (chinh thuc)_Ke hoach 2012 (theo doi) 5" xfId="8089"/>
    <cellStyle name="1_Bao cao giai ngan von dau tu nam 2009 (theo doi)_DK bo tri lai (chinh thuc)_Ke hoach 2012 (theo doi) 6" xfId="8090"/>
    <cellStyle name="1_Bao cao giai ngan von dau tu nam 2009 (theo doi)_DK bo tri lai (chinh thuc)_Ke hoach 2012 theo doi (giai ngan 30.6.12)" xfId="1353"/>
    <cellStyle name="1_Bao cao giai ngan von dau tu nam 2009 (theo doi)_DK bo tri lai (chinh thuc)_Ke hoach 2012 theo doi (giai ngan 30.6.12) 2" xfId="1354"/>
    <cellStyle name="1_Bao cao giai ngan von dau tu nam 2009 (theo doi)_DK bo tri lai (chinh thuc)_Ke hoach 2012 theo doi (giai ngan 30.6.12) 2 2" xfId="8091"/>
    <cellStyle name="1_Bao cao giai ngan von dau tu nam 2009 (theo doi)_DK bo tri lai (chinh thuc)_Ke hoach 2012 theo doi (giai ngan 30.6.12) 2 3" xfId="8092"/>
    <cellStyle name="1_Bao cao giai ngan von dau tu nam 2009 (theo doi)_DK bo tri lai (chinh thuc)_Ke hoach 2012 theo doi (giai ngan 30.6.12) 2 4" xfId="8093"/>
    <cellStyle name="1_Bao cao giai ngan von dau tu nam 2009 (theo doi)_DK bo tri lai (chinh thuc)_Ke hoach 2012 theo doi (giai ngan 30.6.12) 3" xfId="8094"/>
    <cellStyle name="1_Bao cao giai ngan von dau tu nam 2009 (theo doi)_DK bo tri lai (chinh thuc)_Ke hoach 2012 theo doi (giai ngan 30.6.12) 3 2" xfId="8095"/>
    <cellStyle name="1_Bao cao giai ngan von dau tu nam 2009 (theo doi)_DK bo tri lai (chinh thuc)_Ke hoach 2012 theo doi (giai ngan 30.6.12) 3 3" xfId="8096"/>
    <cellStyle name="1_Bao cao giai ngan von dau tu nam 2009 (theo doi)_DK bo tri lai (chinh thuc)_Ke hoach 2012 theo doi (giai ngan 30.6.12) 3 4" xfId="8097"/>
    <cellStyle name="1_Bao cao giai ngan von dau tu nam 2009 (theo doi)_DK bo tri lai (chinh thuc)_Ke hoach 2012 theo doi (giai ngan 30.6.12) 4" xfId="8098"/>
    <cellStyle name="1_Bao cao giai ngan von dau tu nam 2009 (theo doi)_DK bo tri lai (chinh thuc)_Ke hoach 2012 theo doi (giai ngan 30.6.12) 5" xfId="8099"/>
    <cellStyle name="1_Bao cao giai ngan von dau tu nam 2009 (theo doi)_DK bo tri lai (chinh thuc)_Ke hoach 2012 theo doi (giai ngan 30.6.12) 6" xfId="8100"/>
    <cellStyle name="1_Bao cao giai ngan von dau tu nam 2009 (theo doi)_Ke hoach 2009 (theo doi) -1" xfId="1355"/>
    <cellStyle name="1_Bao cao giai ngan von dau tu nam 2009 (theo doi)_Ke hoach 2009 (theo doi) -1 2" xfId="8101"/>
    <cellStyle name="1_Bao cao giai ngan von dau tu nam 2009 (theo doi)_Ke hoach 2009 (theo doi) -1 2 2" xfId="8102"/>
    <cellStyle name="1_Bao cao giai ngan von dau tu nam 2009 (theo doi)_Ke hoach 2009 (theo doi) -1 2 3" xfId="8103"/>
    <cellStyle name="1_Bao cao giai ngan von dau tu nam 2009 (theo doi)_Ke hoach 2009 (theo doi) -1 2 4" xfId="8104"/>
    <cellStyle name="1_Bao cao giai ngan von dau tu nam 2009 (theo doi)_Ke hoach 2009 (theo doi) -1 3" xfId="8105"/>
    <cellStyle name="1_Bao cao giai ngan von dau tu nam 2009 (theo doi)_Ke hoach 2009 (theo doi) -1 4" xfId="8106"/>
    <cellStyle name="1_Bao cao giai ngan von dau tu nam 2009 (theo doi)_Ke hoach 2009 (theo doi) -1 5" xfId="8107"/>
    <cellStyle name="1_Bao cao giai ngan von dau tu nam 2009 (theo doi)_Ke hoach 2009 (theo doi) -1_Bao cao tinh hinh thuc hien KH 2009 den 31-01-10" xfId="1356"/>
    <cellStyle name="1_Bao cao giai ngan von dau tu nam 2009 (theo doi)_Ke hoach 2009 (theo doi) -1_Bao cao tinh hinh thuc hien KH 2009 den 31-01-10 2" xfId="1357"/>
    <cellStyle name="1_Bao cao giai ngan von dau tu nam 2009 (theo doi)_Ke hoach 2009 (theo doi) -1_Bao cao tinh hinh thuc hien KH 2009 den 31-01-10 2 2" xfId="8108"/>
    <cellStyle name="1_Bao cao giai ngan von dau tu nam 2009 (theo doi)_Ke hoach 2009 (theo doi) -1_Bao cao tinh hinh thuc hien KH 2009 den 31-01-10 2 2 2" xfId="8109"/>
    <cellStyle name="1_Bao cao giai ngan von dau tu nam 2009 (theo doi)_Ke hoach 2009 (theo doi) -1_Bao cao tinh hinh thuc hien KH 2009 den 31-01-10 2 2 3" xfId="8110"/>
    <cellStyle name="1_Bao cao giai ngan von dau tu nam 2009 (theo doi)_Ke hoach 2009 (theo doi) -1_Bao cao tinh hinh thuc hien KH 2009 den 31-01-10 2 2 4" xfId="8111"/>
    <cellStyle name="1_Bao cao giai ngan von dau tu nam 2009 (theo doi)_Ke hoach 2009 (theo doi) -1_Bao cao tinh hinh thuc hien KH 2009 den 31-01-10 2 3" xfId="8112"/>
    <cellStyle name="1_Bao cao giai ngan von dau tu nam 2009 (theo doi)_Ke hoach 2009 (theo doi) -1_Bao cao tinh hinh thuc hien KH 2009 den 31-01-10 2 4" xfId="8113"/>
    <cellStyle name="1_Bao cao giai ngan von dau tu nam 2009 (theo doi)_Ke hoach 2009 (theo doi) -1_Bao cao tinh hinh thuc hien KH 2009 den 31-01-10 2 5" xfId="8114"/>
    <cellStyle name="1_Bao cao giai ngan von dau tu nam 2009 (theo doi)_Ke hoach 2009 (theo doi) -1_Bao cao tinh hinh thuc hien KH 2009 den 31-01-10 3" xfId="8115"/>
    <cellStyle name="1_Bao cao giai ngan von dau tu nam 2009 (theo doi)_Ke hoach 2009 (theo doi) -1_Bao cao tinh hinh thuc hien KH 2009 den 31-01-10 3 2" xfId="8116"/>
    <cellStyle name="1_Bao cao giai ngan von dau tu nam 2009 (theo doi)_Ke hoach 2009 (theo doi) -1_Bao cao tinh hinh thuc hien KH 2009 den 31-01-10 3 3" xfId="8117"/>
    <cellStyle name="1_Bao cao giai ngan von dau tu nam 2009 (theo doi)_Ke hoach 2009 (theo doi) -1_Bao cao tinh hinh thuc hien KH 2009 den 31-01-10 3 4" xfId="8118"/>
    <cellStyle name="1_Bao cao giai ngan von dau tu nam 2009 (theo doi)_Ke hoach 2009 (theo doi) -1_Bao cao tinh hinh thuc hien KH 2009 den 31-01-10 4" xfId="8119"/>
    <cellStyle name="1_Bao cao giai ngan von dau tu nam 2009 (theo doi)_Ke hoach 2009 (theo doi) -1_Bao cao tinh hinh thuc hien KH 2009 den 31-01-10 5" xfId="8120"/>
    <cellStyle name="1_Bao cao giai ngan von dau tu nam 2009 (theo doi)_Ke hoach 2009 (theo doi) -1_Bao cao tinh hinh thuc hien KH 2009 den 31-01-10 6" xfId="8121"/>
    <cellStyle name="1_Bao cao giai ngan von dau tu nam 2009 (theo doi)_Ke hoach 2009 (theo doi) -1_Bao cao tinh hinh thuc hien KH 2009 den 31-01-10_BC von DTPT 6 thang 2012" xfId="1358"/>
    <cellStyle name="1_Bao cao giai ngan von dau tu nam 2009 (theo doi)_Ke hoach 2009 (theo doi) -1_Bao cao tinh hinh thuc hien KH 2009 den 31-01-10_BC von DTPT 6 thang 2012 2" xfId="1359"/>
    <cellStyle name="1_Bao cao giai ngan von dau tu nam 2009 (theo doi)_Ke hoach 2009 (theo doi) -1_Bao cao tinh hinh thuc hien KH 2009 den 31-01-10_BC von DTPT 6 thang 2012 2 2" xfId="8122"/>
    <cellStyle name="1_Bao cao giai ngan von dau tu nam 2009 (theo doi)_Ke hoach 2009 (theo doi) -1_Bao cao tinh hinh thuc hien KH 2009 den 31-01-10_BC von DTPT 6 thang 2012 2 2 2" xfId="8123"/>
    <cellStyle name="1_Bao cao giai ngan von dau tu nam 2009 (theo doi)_Ke hoach 2009 (theo doi) -1_Bao cao tinh hinh thuc hien KH 2009 den 31-01-10_BC von DTPT 6 thang 2012 2 2 3" xfId="8124"/>
    <cellStyle name="1_Bao cao giai ngan von dau tu nam 2009 (theo doi)_Ke hoach 2009 (theo doi) -1_Bao cao tinh hinh thuc hien KH 2009 den 31-01-10_BC von DTPT 6 thang 2012 2 2 4" xfId="8125"/>
    <cellStyle name="1_Bao cao giai ngan von dau tu nam 2009 (theo doi)_Ke hoach 2009 (theo doi) -1_Bao cao tinh hinh thuc hien KH 2009 den 31-01-10_BC von DTPT 6 thang 2012 2 3" xfId="8126"/>
    <cellStyle name="1_Bao cao giai ngan von dau tu nam 2009 (theo doi)_Ke hoach 2009 (theo doi) -1_Bao cao tinh hinh thuc hien KH 2009 den 31-01-10_BC von DTPT 6 thang 2012 2 4" xfId="8127"/>
    <cellStyle name="1_Bao cao giai ngan von dau tu nam 2009 (theo doi)_Ke hoach 2009 (theo doi) -1_Bao cao tinh hinh thuc hien KH 2009 den 31-01-10_BC von DTPT 6 thang 2012 2 5" xfId="8128"/>
    <cellStyle name="1_Bao cao giai ngan von dau tu nam 2009 (theo doi)_Ke hoach 2009 (theo doi) -1_Bao cao tinh hinh thuc hien KH 2009 den 31-01-10_BC von DTPT 6 thang 2012 3" xfId="8129"/>
    <cellStyle name="1_Bao cao giai ngan von dau tu nam 2009 (theo doi)_Ke hoach 2009 (theo doi) -1_Bao cao tinh hinh thuc hien KH 2009 den 31-01-10_BC von DTPT 6 thang 2012 3 2" xfId="8130"/>
    <cellStyle name="1_Bao cao giai ngan von dau tu nam 2009 (theo doi)_Ke hoach 2009 (theo doi) -1_Bao cao tinh hinh thuc hien KH 2009 den 31-01-10_BC von DTPT 6 thang 2012 3 3" xfId="8131"/>
    <cellStyle name="1_Bao cao giai ngan von dau tu nam 2009 (theo doi)_Ke hoach 2009 (theo doi) -1_Bao cao tinh hinh thuc hien KH 2009 den 31-01-10_BC von DTPT 6 thang 2012 3 4" xfId="8132"/>
    <cellStyle name="1_Bao cao giai ngan von dau tu nam 2009 (theo doi)_Ke hoach 2009 (theo doi) -1_Bao cao tinh hinh thuc hien KH 2009 den 31-01-10_BC von DTPT 6 thang 2012 4" xfId="8133"/>
    <cellStyle name="1_Bao cao giai ngan von dau tu nam 2009 (theo doi)_Ke hoach 2009 (theo doi) -1_Bao cao tinh hinh thuc hien KH 2009 den 31-01-10_BC von DTPT 6 thang 2012 5" xfId="8134"/>
    <cellStyle name="1_Bao cao giai ngan von dau tu nam 2009 (theo doi)_Ke hoach 2009 (theo doi) -1_Bao cao tinh hinh thuc hien KH 2009 den 31-01-10_BC von DTPT 6 thang 2012 6" xfId="8135"/>
    <cellStyle name="1_Bao cao giai ngan von dau tu nam 2009 (theo doi)_Ke hoach 2009 (theo doi) -1_Bao cao tinh hinh thuc hien KH 2009 den 31-01-10_Bieu du thao QD von ho tro co MT" xfId="1360"/>
    <cellStyle name="1_Bao cao giai ngan von dau tu nam 2009 (theo doi)_Ke hoach 2009 (theo doi) -1_Bao cao tinh hinh thuc hien KH 2009 den 31-01-10_Bieu du thao QD von ho tro co MT 2" xfId="1361"/>
    <cellStyle name="1_Bao cao giai ngan von dau tu nam 2009 (theo doi)_Ke hoach 2009 (theo doi) -1_Bao cao tinh hinh thuc hien KH 2009 den 31-01-10_Bieu du thao QD von ho tro co MT 2 2" xfId="8136"/>
    <cellStyle name="1_Bao cao giai ngan von dau tu nam 2009 (theo doi)_Ke hoach 2009 (theo doi) -1_Bao cao tinh hinh thuc hien KH 2009 den 31-01-10_Bieu du thao QD von ho tro co MT 2 2 2" xfId="8137"/>
    <cellStyle name="1_Bao cao giai ngan von dau tu nam 2009 (theo doi)_Ke hoach 2009 (theo doi) -1_Bao cao tinh hinh thuc hien KH 2009 den 31-01-10_Bieu du thao QD von ho tro co MT 2 2 3" xfId="8138"/>
    <cellStyle name="1_Bao cao giai ngan von dau tu nam 2009 (theo doi)_Ke hoach 2009 (theo doi) -1_Bao cao tinh hinh thuc hien KH 2009 den 31-01-10_Bieu du thao QD von ho tro co MT 2 2 4" xfId="8139"/>
    <cellStyle name="1_Bao cao giai ngan von dau tu nam 2009 (theo doi)_Ke hoach 2009 (theo doi) -1_Bao cao tinh hinh thuc hien KH 2009 den 31-01-10_Bieu du thao QD von ho tro co MT 2 3" xfId="8140"/>
    <cellStyle name="1_Bao cao giai ngan von dau tu nam 2009 (theo doi)_Ke hoach 2009 (theo doi) -1_Bao cao tinh hinh thuc hien KH 2009 den 31-01-10_Bieu du thao QD von ho tro co MT 2 4" xfId="8141"/>
    <cellStyle name="1_Bao cao giai ngan von dau tu nam 2009 (theo doi)_Ke hoach 2009 (theo doi) -1_Bao cao tinh hinh thuc hien KH 2009 den 31-01-10_Bieu du thao QD von ho tro co MT 2 5" xfId="8142"/>
    <cellStyle name="1_Bao cao giai ngan von dau tu nam 2009 (theo doi)_Ke hoach 2009 (theo doi) -1_Bao cao tinh hinh thuc hien KH 2009 den 31-01-10_Bieu du thao QD von ho tro co MT 3" xfId="8143"/>
    <cellStyle name="1_Bao cao giai ngan von dau tu nam 2009 (theo doi)_Ke hoach 2009 (theo doi) -1_Bao cao tinh hinh thuc hien KH 2009 den 31-01-10_Bieu du thao QD von ho tro co MT 3 2" xfId="8144"/>
    <cellStyle name="1_Bao cao giai ngan von dau tu nam 2009 (theo doi)_Ke hoach 2009 (theo doi) -1_Bao cao tinh hinh thuc hien KH 2009 den 31-01-10_Bieu du thao QD von ho tro co MT 3 3" xfId="8145"/>
    <cellStyle name="1_Bao cao giai ngan von dau tu nam 2009 (theo doi)_Ke hoach 2009 (theo doi) -1_Bao cao tinh hinh thuc hien KH 2009 den 31-01-10_Bieu du thao QD von ho tro co MT 3 4" xfId="8146"/>
    <cellStyle name="1_Bao cao giai ngan von dau tu nam 2009 (theo doi)_Ke hoach 2009 (theo doi) -1_Bao cao tinh hinh thuc hien KH 2009 den 31-01-10_Bieu du thao QD von ho tro co MT 4" xfId="8147"/>
    <cellStyle name="1_Bao cao giai ngan von dau tu nam 2009 (theo doi)_Ke hoach 2009 (theo doi) -1_Bao cao tinh hinh thuc hien KH 2009 den 31-01-10_Bieu du thao QD von ho tro co MT 5" xfId="8148"/>
    <cellStyle name="1_Bao cao giai ngan von dau tu nam 2009 (theo doi)_Ke hoach 2009 (theo doi) -1_Bao cao tinh hinh thuc hien KH 2009 den 31-01-10_Bieu du thao QD von ho tro co MT 6" xfId="8149"/>
    <cellStyle name="1_Bao cao giai ngan von dau tu nam 2009 (theo doi)_Ke hoach 2009 (theo doi) -1_Bao cao tinh hinh thuc hien KH 2009 den 31-01-10_Ke hoach 2012 (theo doi)" xfId="1362"/>
    <cellStyle name="1_Bao cao giai ngan von dau tu nam 2009 (theo doi)_Ke hoach 2009 (theo doi) -1_Bao cao tinh hinh thuc hien KH 2009 den 31-01-10_Ke hoach 2012 (theo doi) 2" xfId="1363"/>
    <cellStyle name="1_Bao cao giai ngan von dau tu nam 2009 (theo doi)_Ke hoach 2009 (theo doi) -1_Bao cao tinh hinh thuc hien KH 2009 den 31-01-10_Ke hoach 2012 (theo doi) 2 2" xfId="8150"/>
    <cellStyle name="1_Bao cao giai ngan von dau tu nam 2009 (theo doi)_Ke hoach 2009 (theo doi) -1_Bao cao tinh hinh thuc hien KH 2009 den 31-01-10_Ke hoach 2012 (theo doi) 2 2 2" xfId="8151"/>
    <cellStyle name="1_Bao cao giai ngan von dau tu nam 2009 (theo doi)_Ke hoach 2009 (theo doi) -1_Bao cao tinh hinh thuc hien KH 2009 den 31-01-10_Ke hoach 2012 (theo doi) 2 2 3" xfId="8152"/>
    <cellStyle name="1_Bao cao giai ngan von dau tu nam 2009 (theo doi)_Ke hoach 2009 (theo doi) -1_Bao cao tinh hinh thuc hien KH 2009 den 31-01-10_Ke hoach 2012 (theo doi) 2 2 4" xfId="8153"/>
    <cellStyle name="1_Bao cao giai ngan von dau tu nam 2009 (theo doi)_Ke hoach 2009 (theo doi) -1_Bao cao tinh hinh thuc hien KH 2009 den 31-01-10_Ke hoach 2012 (theo doi) 2 3" xfId="8154"/>
    <cellStyle name="1_Bao cao giai ngan von dau tu nam 2009 (theo doi)_Ke hoach 2009 (theo doi) -1_Bao cao tinh hinh thuc hien KH 2009 den 31-01-10_Ke hoach 2012 (theo doi) 2 4" xfId="8155"/>
    <cellStyle name="1_Bao cao giai ngan von dau tu nam 2009 (theo doi)_Ke hoach 2009 (theo doi) -1_Bao cao tinh hinh thuc hien KH 2009 den 31-01-10_Ke hoach 2012 (theo doi) 2 5" xfId="8156"/>
    <cellStyle name="1_Bao cao giai ngan von dau tu nam 2009 (theo doi)_Ke hoach 2009 (theo doi) -1_Bao cao tinh hinh thuc hien KH 2009 den 31-01-10_Ke hoach 2012 (theo doi) 3" xfId="8157"/>
    <cellStyle name="1_Bao cao giai ngan von dau tu nam 2009 (theo doi)_Ke hoach 2009 (theo doi) -1_Bao cao tinh hinh thuc hien KH 2009 den 31-01-10_Ke hoach 2012 (theo doi) 3 2" xfId="8158"/>
    <cellStyle name="1_Bao cao giai ngan von dau tu nam 2009 (theo doi)_Ke hoach 2009 (theo doi) -1_Bao cao tinh hinh thuc hien KH 2009 den 31-01-10_Ke hoach 2012 (theo doi) 3 3" xfId="8159"/>
    <cellStyle name="1_Bao cao giai ngan von dau tu nam 2009 (theo doi)_Ke hoach 2009 (theo doi) -1_Bao cao tinh hinh thuc hien KH 2009 den 31-01-10_Ke hoach 2012 (theo doi) 3 4" xfId="8160"/>
    <cellStyle name="1_Bao cao giai ngan von dau tu nam 2009 (theo doi)_Ke hoach 2009 (theo doi) -1_Bao cao tinh hinh thuc hien KH 2009 den 31-01-10_Ke hoach 2012 (theo doi) 4" xfId="8161"/>
    <cellStyle name="1_Bao cao giai ngan von dau tu nam 2009 (theo doi)_Ke hoach 2009 (theo doi) -1_Bao cao tinh hinh thuc hien KH 2009 den 31-01-10_Ke hoach 2012 (theo doi) 5" xfId="8162"/>
    <cellStyle name="1_Bao cao giai ngan von dau tu nam 2009 (theo doi)_Ke hoach 2009 (theo doi) -1_Bao cao tinh hinh thuc hien KH 2009 den 31-01-10_Ke hoach 2012 (theo doi) 6" xfId="8163"/>
    <cellStyle name="1_Bao cao giai ngan von dau tu nam 2009 (theo doi)_Ke hoach 2009 (theo doi) -1_Bao cao tinh hinh thuc hien KH 2009 den 31-01-10_Ke hoach 2012 theo doi (giai ngan 30.6.12)" xfId="1364"/>
    <cellStyle name="1_Bao cao giai ngan von dau tu nam 2009 (theo doi)_Ke hoach 2009 (theo doi) -1_Bao cao tinh hinh thuc hien KH 2009 den 31-01-10_Ke hoach 2012 theo doi (giai ngan 30.6.12) 2" xfId="1365"/>
    <cellStyle name="1_Bao cao giai ngan von dau tu nam 2009 (theo doi)_Ke hoach 2009 (theo doi) -1_Bao cao tinh hinh thuc hien KH 2009 den 31-01-10_Ke hoach 2012 theo doi (giai ngan 30.6.12) 2 2" xfId="8164"/>
    <cellStyle name="1_Bao cao giai ngan von dau tu nam 2009 (theo doi)_Ke hoach 2009 (theo doi) -1_Bao cao tinh hinh thuc hien KH 2009 den 31-01-10_Ke hoach 2012 theo doi (giai ngan 30.6.12) 2 2 2" xfId="8165"/>
    <cellStyle name="1_Bao cao giai ngan von dau tu nam 2009 (theo doi)_Ke hoach 2009 (theo doi) -1_Bao cao tinh hinh thuc hien KH 2009 den 31-01-10_Ke hoach 2012 theo doi (giai ngan 30.6.12) 2 2 3" xfId="8166"/>
    <cellStyle name="1_Bao cao giai ngan von dau tu nam 2009 (theo doi)_Ke hoach 2009 (theo doi) -1_Bao cao tinh hinh thuc hien KH 2009 den 31-01-10_Ke hoach 2012 theo doi (giai ngan 30.6.12) 2 2 4" xfId="8167"/>
    <cellStyle name="1_Bao cao giai ngan von dau tu nam 2009 (theo doi)_Ke hoach 2009 (theo doi) -1_Bao cao tinh hinh thuc hien KH 2009 den 31-01-10_Ke hoach 2012 theo doi (giai ngan 30.6.12) 2 3" xfId="8168"/>
    <cellStyle name="1_Bao cao giai ngan von dau tu nam 2009 (theo doi)_Ke hoach 2009 (theo doi) -1_Bao cao tinh hinh thuc hien KH 2009 den 31-01-10_Ke hoach 2012 theo doi (giai ngan 30.6.12) 2 4" xfId="8169"/>
    <cellStyle name="1_Bao cao giai ngan von dau tu nam 2009 (theo doi)_Ke hoach 2009 (theo doi) -1_Bao cao tinh hinh thuc hien KH 2009 den 31-01-10_Ke hoach 2012 theo doi (giai ngan 30.6.12) 2 5" xfId="8170"/>
    <cellStyle name="1_Bao cao giai ngan von dau tu nam 2009 (theo doi)_Ke hoach 2009 (theo doi) -1_Bao cao tinh hinh thuc hien KH 2009 den 31-01-10_Ke hoach 2012 theo doi (giai ngan 30.6.12) 3" xfId="8171"/>
    <cellStyle name="1_Bao cao giai ngan von dau tu nam 2009 (theo doi)_Ke hoach 2009 (theo doi) -1_Bao cao tinh hinh thuc hien KH 2009 den 31-01-10_Ke hoach 2012 theo doi (giai ngan 30.6.12) 3 2" xfId="8172"/>
    <cellStyle name="1_Bao cao giai ngan von dau tu nam 2009 (theo doi)_Ke hoach 2009 (theo doi) -1_Bao cao tinh hinh thuc hien KH 2009 den 31-01-10_Ke hoach 2012 theo doi (giai ngan 30.6.12) 3 3" xfId="8173"/>
    <cellStyle name="1_Bao cao giai ngan von dau tu nam 2009 (theo doi)_Ke hoach 2009 (theo doi) -1_Bao cao tinh hinh thuc hien KH 2009 den 31-01-10_Ke hoach 2012 theo doi (giai ngan 30.6.12) 3 4" xfId="8174"/>
    <cellStyle name="1_Bao cao giai ngan von dau tu nam 2009 (theo doi)_Ke hoach 2009 (theo doi) -1_Bao cao tinh hinh thuc hien KH 2009 den 31-01-10_Ke hoach 2012 theo doi (giai ngan 30.6.12) 4" xfId="8175"/>
    <cellStyle name="1_Bao cao giai ngan von dau tu nam 2009 (theo doi)_Ke hoach 2009 (theo doi) -1_Bao cao tinh hinh thuc hien KH 2009 den 31-01-10_Ke hoach 2012 theo doi (giai ngan 30.6.12) 5" xfId="8176"/>
    <cellStyle name="1_Bao cao giai ngan von dau tu nam 2009 (theo doi)_Ke hoach 2009 (theo doi) -1_Bao cao tinh hinh thuc hien KH 2009 den 31-01-10_Ke hoach 2012 theo doi (giai ngan 30.6.12) 6" xfId="8177"/>
    <cellStyle name="1_Bao cao giai ngan von dau tu nam 2009 (theo doi)_Ke hoach 2009 (theo doi) -1_BC von DTPT 6 thang 2012" xfId="1366"/>
    <cellStyle name="1_Bao cao giai ngan von dau tu nam 2009 (theo doi)_Ke hoach 2009 (theo doi) -1_BC von DTPT 6 thang 2012 2" xfId="8178"/>
    <cellStyle name="1_Bao cao giai ngan von dau tu nam 2009 (theo doi)_Ke hoach 2009 (theo doi) -1_BC von DTPT 6 thang 2012 2 2" xfId="8179"/>
    <cellStyle name="1_Bao cao giai ngan von dau tu nam 2009 (theo doi)_Ke hoach 2009 (theo doi) -1_BC von DTPT 6 thang 2012 2 3" xfId="8180"/>
    <cellStyle name="1_Bao cao giai ngan von dau tu nam 2009 (theo doi)_Ke hoach 2009 (theo doi) -1_BC von DTPT 6 thang 2012 2 4" xfId="8181"/>
    <cellStyle name="1_Bao cao giai ngan von dau tu nam 2009 (theo doi)_Ke hoach 2009 (theo doi) -1_BC von DTPT 6 thang 2012 3" xfId="8182"/>
    <cellStyle name="1_Bao cao giai ngan von dau tu nam 2009 (theo doi)_Ke hoach 2009 (theo doi) -1_BC von DTPT 6 thang 2012 4" xfId="8183"/>
    <cellStyle name="1_Bao cao giai ngan von dau tu nam 2009 (theo doi)_Ke hoach 2009 (theo doi) -1_BC von DTPT 6 thang 2012 5" xfId="8184"/>
    <cellStyle name="1_Bao cao giai ngan von dau tu nam 2009 (theo doi)_Ke hoach 2009 (theo doi) -1_Bieu du thao QD von ho tro co MT" xfId="1367"/>
    <cellStyle name="1_Bao cao giai ngan von dau tu nam 2009 (theo doi)_Ke hoach 2009 (theo doi) -1_Bieu du thao QD von ho tro co MT 2" xfId="8185"/>
    <cellStyle name="1_Bao cao giai ngan von dau tu nam 2009 (theo doi)_Ke hoach 2009 (theo doi) -1_Bieu du thao QD von ho tro co MT 2 2" xfId="8186"/>
    <cellStyle name="1_Bao cao giai ngan von dau tu nam 2009 (theo doi)_Ke hoach 2009 (theo doi) -1_Bieu du thao QD von ho tro co MT 2 3" xfId="8187"/>
    <cellStyle name="1_Bao cao giai ngan von dau tu nam 2009 (theo doi)_Ke hoach 2009 (theo doi) -1_Bieu du thao QD von ho tro co MT 2 4" xfId="8188"/>
    <cellStyle name="1_Bao cao giai ngan von dau tu nam 2009 (theo doi)_Ke hoach 2009 (theo doi) -1_Bieu du thao QD von ho tro co MT 3" xfId="8189"/>
    <cellStyle name="1_Bao cao giai ngan von dau tu nam 2009 (theo doi)_Ke hoach 2009 (theo doi) -1_Bieu du thao QD von ho tro co MT 4" xfId="8190"/>
    <cellStyle name="1_Bao cao giai ngan von dau tu nam 2009 (theo doi)_Ke hoach 2009 (theo doi) -1_Bieu du thao QD von ho tro co MT 5" xfId="8191"/>
    <cellStyle name="1_Bao cao giai ngan von dau tu nam 2009 (theo doi)_Ke hoach 2009 (theo doi) -1_Book1" xfId="1368"/>
    <cellStyle name="1_Bao cao giai ngan von dau tu nam 2009 (theo doi)_Ke hoach 2009 (theo doi) -1_Book1 2" xfId="1369"/>
    <cellStyle name="1_Bao cao giai ngan von dau tu nam 2009 (theo doi)_Ke hoach 2009 (theo doi) -1_Book1 2 2" xfId="8192"/>
    <cellStyle name="1_Bao cao giai ngan von dau tu nam 2009 (theo doi)_Ke hoach 2009 (theo doi) -1_Book1 2 3" xfId="8193"/>
    <cellStyle name="1_Bao cao giai ngan von dau tu nam 2009 (theo doi)_Ke hoach 2009 (theo doi) -1_Book1 2 4" xfId="8194"/>
    <cellStyle name="1_Bao cao giai ngan von dau tu nam 2009 (theo doi)_Ke hoach 2009 (theo doi) -1_Book1 3" xfId="8195"/>
    <cellStyle name="1_Bao cao giai ngan von dau tu nam 2009 (theo doi)_Ke hoach 2009 (theo doi) -1_Book1 3 2" xfId="8196"/>
    <cellStyle name="1_Bao cao giai ngan von dau tu nam 2009 (theo doi)_Ke hoach 2009 (theo doi) -1_Book1 3 3" xfId="8197"/>
    <cellStyle name="1_Bao cao giai ngan von dau tu nam 2009 (theo doi)_Ke hoach 2009 (theo doi) -1_Book1 3 4" xfId="8198"/>
    <cellStyle name="1_Bao cao giai ngan von dau tu nam 2009 (theo doi)_Ke hoach 2009 (theo doi) -1_Book1 4" xfId="8199"/>
    <cellStyle name="1_Bao cao giai ngan von dau tu nam 2009 (theo doi)_Ke hoach 2009 (theo doi) -1_Book1 5" xfId="8200"/>
    <cellStyle name="1_Bao cao giai ngan von dau tu nam 2009 (theo doi)_Ke hoach 2009 (theo doi) -1_Book1 6" xfId="8201"/>
    <cellStyle name="1_Bao cao giai ngan von dau tu nam 2009 (theo doi)_Ke hoach 2009 (theo doi) -1_Book1_BC von DTPT 6 thang 2012" xfId="1370"/>
    <cellStyle name="1_Bao cao giai ngan von dau tu nam 2009 (theo doi)_Ke hoach 2009 (theo doi) -1_Book1_BC von DTPT 6 thang 2012 2" xfId="1371"/>
    <cellStyle name="1_Bao cao giai ngan von dau tu nam 2009 (theo doi)_Ke hoach 2009 (theo doi) -1_Book1_BC von DTPT 6 thang 2012 2 2" xfId="8202"/>
    <cellStyle name="1_Bao cao giai ngan von dau tu nam 2009 (theo doi)_Ke hoach 2009 (theo doi) -1_Book1_BC von DTPT 6 thang 2012 2 3" xfId="8203"/>
    <cellStyle name="1_Bao cao giai ngan von dau tu nam 2009 (theo doi)_Ke hoach 2009 (theo doi) -1_Book1_BC von DTPT 6 thang 2012 2 4" xfId="8204"/>
    <cellStyle name="1_Bao cao giai ngan von dau tu nam 2009 (theo doi)_Ke hoach 2009 (theo doi) -1_Book1_BC von DTPT 6 thang 2012 3" xfId="8205"/>
    <cellStyle name="1_Bao cao giai ngan von dau tu nam 2009 (theo doi)_Ke hoach 2009 (theo doi) -1_Book1_BC von DTPT 6 thang 2012 3 2" xfId="8206"/>
    <cellStyle name="1_Bao cao giai ngan von dau tu nam 2009 (theo doi)_Ke hoach 2009 (theo doi) -1_Book1_BC von DTPT 6 thang 2012 3 3" xfId="8207"/>
    <cellStyle name="1_Bao cao giai ngan von dau tu nam 2009 (theo doi)_Ke hoach 2009 (theo doi) -1_Book1_BC von DTPT 6 thang 2012 3 4" xfId="8208"/>
    <cellStyle name="1_Bao cao giai ngan von dau tu nam 2009 (theo doi)_Ke hoach 2009 (theo doi) -1_Book1_BC von DTPT 6 thang 2012 4" xfId="8209"/>
    <cellStyle name="1_Bao cao giai ngan von dau tu nam 2009 (theo doi)_Ke hoach 2009 (theo doi) -1_Book1_BC von DTPT 6 thang 2012 5" xfId="8210"/>
    <cellStyle name="1_Bao cao giai ngan von dau tu nam 2009 (theo doi)_Ke hoach 2009 (theo doi) -1_Book1_BC von DTPT 6 thang 2012 6" xfId="8211"/>
    <cellStyle name="1_Bao cao giai ngan von dau tu nam 2009 (theo doi)_Ke hoach 2009 (theo doi) -1_Book1_Bieu du thao QD von ho tro co MT" xfId="1372"/>
    <cellStyle name="1_Bao cao giai ngan von dau tu nam 2009 (theo doi)_Ke hoach 2009 (theo doi) -1_Book1_Bieu du thao QD von ho tro co MT 2" xfId="1373"/>
    <cellStyle name="1_Bao cao giai ngan von dau tu nam 2009 (theo doi)_Ke hoach 2009 (theo doi) -1_Book1_Bieu du thao QD von ho tro co MT 2 2" xfId="8212"/>
    <cellStyle name="1_Bao cao giai ngan von dau tu nam 2009 (theo doi)_Ke hoach 2009 (theo doi) -1_Book1_Bieu du thao QD von ho tro co MT 2 3" xfId="8213"/>
    <cellStyle name="1_Bao cao giai ngan von dau tu nam 2009 (theo doi)_Ke hoach 2009 (theo doi) -1_Book1_Bieu du thao QD von ho tro co MT 2 4" xfId="8214"/>
    <cellStyle name="1_Bao cao giai ngan von dau tu nam 2009 (theo doi)_Ke hoach 2009 (theo doi) -1_Book1_Bieu du thao QD von ho tro co MT 3" xfId="8215"/>
    <cellStyle name="1_Bao cao giai ngan von dau tu nam 2009 (theo doi)_Ke hoach 2009 (theo doi) -1_Book1_Bieu du thao QD von ho tro co MT 3 2" xfId="8216"/>
    <cellStyle name="1_Bao cao giai ngan von dau tu nam 2009 (theo doi)_Ke hoach 2009 (theo doi) -1_Book1_Bieu du thao QD von ho tro co MT 3 3" xfId="8217"/>
    <cellStyle name="1_Bao cao giai ngan von dau tu nam 2009 (theo doi)_Ke hoach 2009 (theo doi) -1_Book1_Bieu du thao QD von ho tro co MT 3 4" xfId="8218"/>
    <cellStyle name="1_Bao cao giai ngan von dau tu nam 2009 (theo doi)_Ke hoach 2009 (theo doi) -1_Book1_Bieu du thao QD von ho tro co MT 4" xfId="8219"/>
    <cellStyle name="1_Bao cao giai ngan von dau tu nam 2009 (theo doi)_Ke hoach 2009 (theo doi) -1_Book1_Bieu du thao QD von ho tro co MT 5" xfId="8220"/>
    <cellStyle name="1_Bao cao giai ngan von dau tu nam 2009 (theo doi)_Ke hoach 2009 (theo doi) -1_Book1_Bieu du thao QD von ho tro co MT 6" xfId="8221"/>
    <cellStyle name="1_Bao cao giai ngan von dau tu nam 2009 (theo doi)_Ke hoach 2009 (theo doi) -1_Book1_Hoan chinh KH 2012 (o nha)" xfId="1374"/>
    <cellStyle name="1_Bao cao giai ngan von dau tu nam 2009 (theo doi)_Ke hoach 2009 (theo doi) -1_Book1_Hoan chinh KH 2012 (o nha) 2" xfId="1375"/>
    <cellStyle name="1_Bao cao giai ngan von dau tu nam 2009 (theo doi)_Ke hoach 2009 (theo doi) -1_Book1_Hoan chinh KH 2012 (o nha) 2 2" xfId="8222"/>
    <cellStyle name="1_Bao cao giai ngan von dau tu nam 2009 (theo doi)_Ke hoach 2009 (theo doi) -1_Book1_Hoan chinh KH 2012 (o nha) 2 3" xfId="8223"/>
    <cellStyle name="1_Bao cao giai ngan von dau tu nam 2009 (theo doi)_Ke hoach 2009 (theo doi) -1_Book1_Hoan chinh KH 2012 (o nha) 2 4" xfId="8224"/>
    <cellStyle name="1_Bao cao giai ngan von dau tu nam 2009 (theo doi)_Ke hoach 2009 (theo doi) -1_Book1_Hoan chinh KH 2012 (o nha) 3" xfId="8225"/>
    <cellStyle name="1_Bao cao giai ngan von dau tu nam 2009 (theo doi)_Ke hoach 2009 (theo doi) -1_Book1_Hoan chinh KH 2012 (o nha) 3 2" xfId="8226"/>
    <cellStyle name="1_Bao cao giai ngan von dau tu nam 2009 (theo doi)_Ke hoach 2009 (theo doi) -1_Book1_Hoan chinh KH 2012 (o nha) 3 3" xfId="8227"/>
    <cellStyle name="1_Bao cao giai ngan von dau tu nam 2009 (theo doi)_Ke hoach 2009 (theo doi) -1_Book1_Hoan chinh KH 2012 (o nha) 3 4" xfId="8228"/>
    <cellStyle name="1_Bao cao giai ngan von dau tu nam 2009 (theo doi)_Ke hoach 2009 (theo doi) -1_Book1_Hoan chinh KH 2012 (o nha) 4" xfId="8229"/>
    <cellStyle name="1_Bao cao giai ngan von dau tu nam 2009 (theo doi)_Ke hoach 2009 (theo doi) -1_Book1_Hoan chinh KH 2012 (o nha) 5" xfId="8230"/>
    <cellStyle name="1_Bao cao giai ngan von dau tu nam 2009 (theo doi)_Ke hoach 2009 (theo doi) -1_Book1_Hoan chinh KH 2012 (o nha) 6" xfId="8231"/>
    <cellStyle name="1_Bao cao giai ngan von dau tu nam 2009 (theo doi)_Ke hoach 2009 (theo doi) -1_Book1_Hoan chinh KH 2012 (o nha)_Bao cao giai ngan quy I" xfId="1376"/>
    <cellStyle name="1_Bao cao giai ngan von dau tu nam 2009 (theo doi)_Ke hoach 2009 (theo doi) -1_Book1_Hoan chinh KH 2012 (o nha)_Bao cao giai ngan quy I 2" xfId="1377"/>
    <cellStyle name="1_Bao cao giai ngan von dau tu nam 2009 (theo doi)_Ke hoach 2009 (theo doi) -1_Book1_Hoan chinh KH 2012 (o nha)_Bao cao giai ngan quy I 2 2" xfId="8232"/>
    <cellStyle name="1_Bao cao giai ngan von dau tu nam 2009 (theo doi)_Ke hoach 2009 (theo doi) -1_Book1_Hoan chinh KH 2012 (o nha)_Bao cao giai ngan quy I 2 3" xfId="8233"/>
    <cellStyle name="1_Bao cao giai ngan von dau tu nam 2009 (theo doi)_Ke hoach 2009 (theo doi) -1_Book1_Hoan chinh KH 2012 (o nha)_Bao cao giai ngan quy I 2 4" xfId="8234"/>
    <cellStyle name="1_Bao cao giai ngan von dau tu nam 2009 (theo doi)_Ke hoach 2009 (theo doi) -1_Book1_Hoan chinh KH 2012 (o nha)_Bao cao giai ngan quy I 3" xfId="8235"/>
    <cellStyle name="1_Bao cao giai ngan von dau tu nam 2009 (theo doi)_Ke hoach 2009 (theo doi) -1_Book1_Hoan chinh KH 2012 (o nha)_Bao cao giai ngan quy I 3 2" xfId="8236"/>
    <cellStyle name="1_Bao cao giai ngan von dau tu nam 2009 (theo doi)_Ke hoach 2009 (theo doi) -1_Book1_Hoan chinh KH 2012 (o nha)_Bao cao giai ngan quy I 3 3" xfId="8237"/>
    <cellStyle name="1_Bao cao giai ngan von dau tu nam 2009 (theo doi)_Ke hoach 2009 (theo doi) -1_Book1_Hoan chinh KH 2012 (o nha)_Bao cao giai ngan quy I 3 4" xfId="8238"/>
    <cellStyle name="1_Bao cao giai ngan von dau tu nam 2009 (theo doi)_Ke hoach 2009 (theo doi) -1_Book1_Hoan chinh KH 2012 (o nha)_Bao cao giai ngan quy I 4" xfId="8239"/>
    <cellStyle name="1_Bao cao giai ngan von dau tu nam 2009 (theo doi)_Ke hoach 2009 (theo doi) -1_Book1_Hoan chinh KH 2012 (o nha)_Bao cao giai ngan quy I 5" xfId="8240"/>
    <cellStyle name="1_Bao cao giai ngan von dau tu nam 2009 (theo doi)_Ke hoach 2009 (theo doi) -1_Book1_Hoan chinh KH 2012 (o nha)_Bao cao giai ngan quy I 6" xfId="8241"/>
    <cellStyle name="1_Bao cao giai ngan von dau tu nam 2009 (theo doi)_Ke hoach 2009 (theo doi) -1_Book1_Hoan chinh KH 2012 (o nha)_BC von DTPT 6 thang 2012" xfId="1378"/>
    <cellStyle name="1_Bao cao giai ngan von dau tu nam 2009 (theo doi)_Ke hoach 2009 (theo doi) -1_Book1_Hoan chinh KH 2012 (o nha)_BC von DTPT 6 thang 2012 2" xfId="1379"/>
    <cellStyle name="1_Bao cao giai ngan von dau tu nam 2009 (theo doi)_Ke hoach 2009 (theo doi) -1_Book1_Hoan chinh KH 2012 (o nha)_BC von DTPT 6 thang 2012 2 2" xfId="8242"/>
    <cellStyle name="1_Bao cao giai ngan von dau tu nam 2009 (theo doi)_Ke hoach 2009 (theo doi) -1_Book1_Hoan chinh KH 2012 (o nha)_BC von DTPT 6 thang 2012 2 3" xfId="8243"/>
    <cellStyle name="1_Bao cao giai ngan von dau tu nam 2009 (theo doi)_Ke hoach 2009 (theo doi) -1_Book1_Hoan chinh KH 2012 (o nha)_BC von DTPT 6 thang 2012 2 4" xfId="8244"/>
    <cellStyle name="1_Bao cao giai ngan von dau tu nam 2009 (theo doi)_Ke hoach 2009 (theo doi) -1_Book1_Hoan chinh KH 2012 (o nha)_BC von DTPT 6 thang 2012 3" xfId="8245"/>
    <cellStyle name="1_Bao cao giai ngan von dau tu nam 2009 (theo doi)_Ke hoach 2009 (theo doi) -1_Book1_Hoan chinh KH 2012 (o nha)_BC von DTPT 6 thang 2012 3 2" xfId="8246"/>
    <cellStyle name="1_Bao cao giai ngan von dau tu nam 2009 (theo doi)_Ke hoach 2009 (theo doi) -1_Book1_Hoan chinh KH 2012 (o nha)_BC von DTPT 6 thang 2012 3 3" xfId="8247"/>
    <cellStyle name="1_Bao cao giai ngan von dau tu nam 2009 (theo doi)_Ke hoach 2009 (theo doi) -1_Book1_Hoan chinh KH 2012 (o nha)_BC von DTPT 6 thang 2012 3 4" xfId="8248"/>
    <cellStyle name="1_Bao cao giai ngan von dau tu nam 2009 (theo doi)_Ke hoach 2009 (theo doi) -1_Book1_Hoan chinh KH 2012 (o nha)_BC von DTPT 6 thang 2012 4" xfId="8249"/>
    <cellStyle name="1_Bao cao giai ngan von dau tu nam 2009 (theo doi)_Ke hoach 2009 (theo doi) -1_Book1_Hoan chinh KH 2012 (o nha)_BC von DTPT 6 thang 2012 5" xfId="8250"/>
    <cellStyle name="1_Bao cao giai ngan von dau tu nam 2009 (theo doi)_Ke hoach 2009 (theo doi) -1_Book1_Hoan chinh KH 2012 (o nha)_BC von DTPT 6 thang 2012 6" xfId="8251"/>
    <cellStyle name="1_Bao cao giai ngan von dau tu nam 2009 (theo doi)_Ke hoach 2009 (theo doi) -1_Book1_Hoan chinh KH 2012 (o nha)_Bieu du thao QD von ho tro co MT" xfId="1380"/>
    <cellStyle name="1_Bao cao giai ngan von dau tu nam 2009 (theo doi)_Ke hoach 2009 (theo doi) -1_Book1_Hoan chinh KH 2012 (o nha)_Bieu du thao QD von ho tro co MT 2" xfId="1381"/>
    <cellStyle name="1_Bao cao giai ngan von dau tu nam 2009 (theo doi)_Ke hoach 2009 (theo doi) -1_Book1_Hoan chinh KH 2012 (o nha)_Bieu du thao QD von ho tro co MT 2 2" xfId="8252"/>
    <cellStyle name="1_Bao cao giai ngan von dau tu nam 2009 (theo doi)_Ke hoach 2009 (theo doi) -1_Book1_Hoan chinh KH 2012 (o nha)_Bieu du thao QD von ho tro co MT 2 3" xfId="8253"/>
    <cellStyle name="1_Bao cao giai ngan von dau tu nam 2009 (theo doi)_Ke hoach 2009 (theo doi) -1_Book1_Hoan chinh KH 2012 (o nha)_Bieu du thao QD von ho tro co MT 2 4" xfId="8254"/>
    <cellStyle name="1_Bao cao giai ngan von dau tu nam 2009 (theo doi)_Ke hoach 2009 (theo doi) -1_Book1_Hoan chinh KH 2012 (o nha)_Bieu du thao QD von ho tro co MT 3" xfId="8255"/>
    <cellStyle name="1_Bao cao giai ngan von dau tu nam 2009 (theo doi)_Ke hoach 2009 (theo doi) -1_Book1_Hoan chinh KH 2012 (o nha)_Bieu du thao QD von ho tro co MT 3 2" xfId="8256"/>
    <cellStyle name="1_Bao cao giai ngan von dau tu nam 2009 (theo doi)_Ke hoach 2009 (theo doi) -1_Book1_Hoan chinh KH 2012 (o nha)_Bieu du thao QD von ho tro co MT 3 3" xfId="8257"/>
    <cellStyle name="1_Bao cao giai ngan von dau tu nam 2009 (theo doi)_Ke hoach 2009 (theo doi) -1_Book1_Hoan chinh KH 2012 (o nha)_Bieu du thao QD von ho tro co MT 3 4" xfId="8258"/>
    <cellStyle name="1_Bao cao giai ngan von dau tu nam 2009 (theo doi)_Ke hoach 2009 (theo doi) -1_Book1_Hoan chinh KH 2012 (o nha)_Bieu du thao QD von ho tro co MT 4" xfId="8259"/>
    <cellStyle name="1_Bao cao giai ngan von dau tu nam 2009 (theo doi)_Ke hoach 2009 (theo doi) -1_Book1_Hoan chinh KH 2012 (o nha)_Bieu du thao QD von ho tro co MT 5" xfId="8260"/>
    <cellStyle name="1_Bao cao giai ngan von dau tu nam 2009 (theo doi)_Ke hoach 2009 (theo doi) -1_Book1_Hoan chinh KH 2012 (o nha)_Bieu du thao QD von ho tro co MT 6" xfId="8261"/>
    <cellStyle name="1_Bao cao giai ngan von dau tu nam 2009 (theo doi)_Ke hoach 2009 (theo doi) -1_Book1_Hoan chinh KH 2012 (o nha)_Ke hoach 2012 theo doi (giai ngan 30.6.12)" xfId="1382"/>
    <cellStyle name="1_Bao cao giai ngan von dau tu nam 2009 (theo doi)_Ke hoach 2009 (theo doi) -1_Book1_Hoan chinh KH 2012 (o nha)_Ke hoach 2012 theo doi (giai ngan 30.6.12) 2" xfId="1383"/>
    <cellStyle name="1_Bao cao giai ngan von dau tu nam 2009 (theo doi)_Ke hoach 2009 (theo doi) -1_Book1_Hoan chinh KH 2012 (o nha)_Ke hoach 2012 theo doi (giai ngan 30.6.12) 2 2" xfId="8262"/>
    <cellStyle name="1_Bao cao giai ngan von dau tu nam 2009 (theo doi)_Ke hoach 2009 (theo doi) -1_Book1_Hoan chinh KH 2012 (o nha)_Ke hoach 2012 theo doi (giai ngan 30.6.12) 2 3" xfId="8263"/>
    <cellStyle name="1_Bao cao giai ngan von dau tu nam 2009 (theo doi)_Ke hoach 2009 (theo doi) -1_Book1_Hoan chinh KH 2012 (o nha)_Ke hoach 2012 theo doi (giai ngan 30.6.12) 2 4" xfId="8264"/>
    <cellStyle name="1_Bao cao giai ngan von dau tu nam 2009 (theo doi)_Ke hoach 2009 (theo doi) -1_Book1_Hoan chinh KH 2012 (o nha)_Ke hoach 2012 theo doi (giai ngan 30.6.12) 3" xfId="8265"/>
    <cellStyle name="1_Bao cao giai ngan von dau tu nam 2009 (theo doi)_Ke hoach 2009 (theo doi) -1_Book1_Hoan chinh KH 2012 (o nha)_Ke hoach 2012 theo doi (giai ngan 30.6.12) 3 2" xfId="8266"/>
    <cellStyle name="1_Bao cao giai ngan von dau tu nam 2009 (theo doi)_Ke hoach 2009 (theo doi) -1_Book1_Hoan chinh KH 2012 (o nha)_Ke hoach 2012 theo doi (giai ngan 30.6.12) 3 3" xfId="8267"/>
    <cellStyle name="1_Bao cao giai ngan von dau tu nam 2009 (theo doi)_Ke hoach 2009 (theo doi) -1_Book1_Hoan chinh KH 2012 (o nha)_Ke hoach 2012 theo doi (giai ngan 30.6.12) 3 4" xfId="8268"/>
    <cellStyle name="1_Bao cao giai ngan von dau tu nam 2009 (theo doi)_Ke hoach 2009 (theo doi) -1_Book1_Hoan chinh KH 2012 (o nha)_Ke hoach 2012 theo doi (giai ngan 30.6.12) 4" xfId="8269"/>
    <cellStyle name="1_Bao cao giai ngan von dau tu nam 2009 (theo doi)_Ke hoach 2009 (theo doi) -1_Book1_Hoan chinh KH 2012 (o nha)_Ke hoach 2012 theo doi (giai ngan 30.6.12) 5" xfId="8270"/>
    <cellStyle name="1_Bao cao giai ngan von dau tu nam 2009 (theo doi)_Ke hoach 2009 (theo doi) -1_Book1_Hoan chinh KH 2012 (o nha)_Ke hoach 2012 theo doi (giai ngan 30.6.12) 6" xfId="8271"/>
    <cellStyle name="1_Bao cao giai ngan von dau tu nam 2009 (theo doi)_Ke hoach 2009 (theo doi) -1_Book1_Hoan chinh KH 2012 Von ho tro co MT" xfId="1384"/>
    <cellStyle name="1_Bao cao giai ngan von dau tu nam 2009 (theo doi)_Ke hoach 2009 (theo doi) -1_Book1_Hoan chinh KH 2012 Von ho tro co MT (chi tiet)" xfId="1385"/>
    <cellStyle name="1_Bao cao giai ngan von dau tu nam 2009 (theo doi)_Ke hoach 2009 (theo doi) -1_Book1_Hoan chinh KH 2012 Von ho tro co MT (chi tiet) 2" xfId="1386"/>
    <cellStyle name="1_Bao cao giai ngan von dau tu nam 2009 (theo doi)_Ke hoach 2009 (theo doi) -1_Book1_Hoan chinh KH 2012 Von ho tro co MT (chi tiet) 2 2" xfId="8272"/>
    <cellStyle name="1_Bao cao giai ngan von dau tu nam 2009 (theo doi)_Ke hoach 2009 (theo doi) -1_Book1_Hoan chinh KH 2012 Von ho tro co MT (chi tiet) 2 3" xfId="8273"/>
    <cellStyle name="1_Bao cao giai ngan von dau tu nam 2009 (theo doi)_Ke hoach 2009 (theo doi) -1_Book1_Hoan chinh KH 2012 Von ho tro co MT (chi tiet) 2 4" xfId="8274"/>
    <cellStyle name="1_Bao cao giai ngan von dau tu nam 2009 (theo doi)_Ke hoach 2009 (theo doi) -1_Book1_Hoan chinh KH 2012 Von ho tro co MT (chi tiet) 3" xfId="8275"/>
    <cellStyle name="1_Bao cao giai ngan von dau tu nam 2009 (theo doi)_Ke hoach 2009 (theo doi) -1_Book1_Hoan chinh KH 2012 Von ho tro co MT (chi tiet) 3 2" xfId="8276"/>
    <cellStyle name="1_Bao cao giai ngan von dau tu nam 2009 (theo doi)_Ke hoach 2009 (theo doi) -1_Book1_Hoan chinh KH 2012 Von ho tro co MT (chi tiet) 3 3" xfId="8277"/>
    <cellStyle name="1_Bao cao giai ngan von dau tu nam 2009 (theo doi)_Ke hoach 2009 (theo doi) -1_Book1_Hoan chinh KH 2012 Von ho tro co MT (chi tiet) 3 4" xfId="8278"/>
    <cellStyle name="1_Bao cao giai ngan von dau tu nam 2009 (theo doi)_Ke hoach 2009 (theo doi) -1_Book1_Hoan chinh KH 2012 Von ho tro co MT (chi tiet) 4" xfId="8279"/>
    <cellStyle name="1_Bao cao giai ngan von dau tu nam 2009 (theo doi)_Ke hoach 2009 (theo doi) -1_Book1_Hoan chinh KH 2012 Von ho tro co MT (chi tiet) 5" xfId="8280"/>
    <cellStyle name="1_Bao cao giai ngan von dau tu nam 2009 (theo doi)_Ke hoach 2009 (theo doi) -1_Book1_Hoan chinh KH 2012 Von ho tro co MT (chi tiet) 6" xfId="8281"/>
    <cellStyle name="1_Bao cao giai ngan von dau tu nam 2009 (theo doi)_Ke hoach 2009 (theo doi) -1_Book1_Hoan chinh KH 2012 Von ho tro co MT 10" xfId="8282"/>
    <cellStyle name="1_Bao cao giai ngan von dau tu nam 2009 (theo doi)_Ke hoach 2009 (theo doi) -1_Book1_Hoan chinh KH 2012 Von ho tro co MT 10 2" xfId="8283"/>
    <cellStyle name="1_Bao cao giai ngan von dau tu nam 2009 (theo doi)_Ke hoach 2009 (theo doi) -1_Book1_Hoan chinh KH 2012 Von ho tro co MT 10 3" xfId="8284"/>
    <cellStyle name="1_Bao cao giai ngan von dau tu nam 2009 (theo doi)_Ke hoach 2009 (theo doi) -1_Book1_Hoan chinh KH 2012 Von ho tro co MT 10 4" xfId="8285"/>
    <cellStyle name="1_Bao cao giai ngan von dau tu nam 2009 (theo doi)_Ke hoach 2009 (theo doi) -1_Book1_Hoan chinh KH 2012 Von ho tro co MT 11" xfId="8286"/>
    <cellStyle name="1_Bao cao giai ngan von dau tu nam 2009 (theo doi)_Ke hoach 2009 (theo doi) -1_Book1_Hoan chinh KH 2012 Von ho tro co MT 11 2" xfId="8287"/>
    <cellStyle name="1_Bao cao giai ngan von dau tu nam 2009 (theo doi)_Ke hoach 2009 (theo doi) -1_Book1_Hoan chinh KH 2012 Von ho tro co MT 11 3" xfId="8288"/>
    <cellStyle name="1_Bao cao giai ngan von dau tu nam 2009 (theo doi)_Ke hoach 2009 (theo doi) -1_Book1_Hoan chinh KH 2012 Von ho tro co MT 11 4" xfId="8289"/>
    <cellStyle name="1_Bao cao giai ngan von dau tu nam 2009 (theo doi)_Ke hoach 2009 (theo doi) -1_Book1_Hoan chinh KH 2012 Von ho tro co MT 12" xfId="8290"/>
    <cellStyle name="1_Bao cao giai ngan von dau tu nam 2009 (theo doi)_Ke hoach 2009 (theo doi) -1_Book1_Hoan chinh KH 2012 Von ho tro co MT 12 2" xfId="8291"/>
    <cellStyle name="1_Bao cao giai ngan von dau tu nam 2009 (theo doi)_Ke hoach 2009 (theo doi) -1_Book1_Hoan chinh KH 2012 Von ho tro co MT 12 3" xfId="8292"/>
    <cellStyle name="1_Bao cao giai ngan von dau tu nam 2009 (theo doi)_Ke hoach 2009 (theo doi) -1_Book1_Hoan chinh KH 2012 Von ho tro co MT 12 4" xfId="8293"/>
    <cellStyle name="1_Bao cao giai ngan von dau tu nam 2009 (theo doi)_Ke hoach 2009 (theo doi) -1_Book1_Hoan chinh KH 2012 Von ho tro co MT 13" xfId="8294"/>
    <cellStyle name="1_Bao cao giai ngan von dau tu nam 2009 (theo doi)_Ke hoach 2009 (theo doi) -1_Book1_Hoan chinh KH 2012 Von ho tro co MT 13 2" xfId="8295"/>
    <cellStyle name="1_Bao cao giai ngan von dau tu nam 2009 (theo doi)_Ke hoach 2009 (theo doi) -1_Book1_Hoan chinh KH 2012 Von ho tro co MT 13 3" xfId="8296"/>
    <cellStyle name="1_Bao cao giai ngan von dau tu nam 2009 (theo doi)_Ke hoach 2009 (theo doi) -1_Book1_Hoan chinh KH 2012 Von ho tro co MT 13 4" xfId="8297"/>
    <cellStyle name="1_Bao cao giai ngan von dau tu nam 2009 (theo doi)_Ke hoach 2009 (theo doi) -1_Book1_Hoan chinh KH 2012 Von ho tro co MT 14" xfId="8298"/>
    <cellStyle name="1_Bao cao giai ngan von dau tu nam 2009 (theo doi)_Ke hoach 2009 (theo doi) -1_Book1_Hoan chinh KH 2012 Von ho tro co MT 14 2" xfId="8299"/>
    <cellStyle name="1_Bao cao giai ngan von dau tu nam 2009 (theo doi)_Ke hoach 2009 (theo doi) -1_Book1_Hoan chinh KH 2012 Von ho tro co MT 14 3" xfId="8300"/>
    <cellStyle name="1_Bao cao giai ngan von dau tu nam 2009 (theo doi)_Ke hoach 2009 (theo doi) -1_Book1_Hoan chinh KH 2012 Von ho tro co MT 14 4" xfId="8301"/>
    <cellStyle name="1_Bao cao giai ngan von dau tu nam 2009 (theo doi)_Ke hoach 2009 (theo doi) -1_Book1_Hoan chinh KH 2012 Von ho tro co MT 15" xfId="8302"/>
    <cellStyle name="1_Bao cao giai ngan von dau tu nam 2009 (theo doi)_Ke hoach 2009 (theo doi) -1_Book1_Hoan chinh KH 2012 Von ho tro co MT 15 2" xfId="8303"/>
    <cellStyle name="1_Bao cao giai ngan von dau tu nam 2009 (theo doi)_Ke hoach 2009 (theo doi) -1_Book1_Hoan chinh KH 2012 Von ho tro co MT 15 3" xfId="8304"/>
    <cellStyle name="1_Bao cao giai ngan von dau tu nam 2009 (theo doi)_Ke hoach 2009 (theo doi) -1_Book1_Hoan chinh KH 2012 Von ho tro co MT 15 4" xfId="8305"/>
    <cellStyle name="1_Bao cao giai ngan von dau tu nam 2009 (theo doi)_Ke hoach 2009 (theo doi) -1_Book1_Hoan chinh KH 2012 Von ho tro co MT 16" xfId="8306"/>
    <cellStyle name="1_Bao cao giai ngan von dau tu nam 2009 (theo doi)_Ke hoach 2009 (theo doi) -1_Book1_Hoan chinh KH 2012 Von ho tro co MT 16 2" xfId="8307"/>
    <cellStyle name="1_Bao cao giai ngan von dau tu nam 2009 (theo doi)_Ke hoach 2009 (theo doi) -1_Book1_Hoan chinh KH 2012 Von ho tro co MT 16 3" xfId="8308"/>
    <cellStyle name="1_Bao cao giai ngan von dau tu nam 2009 (theo doi)_Ke hoach 2009 (theo doi) -1_Book1_Hoan chinh KH 2012 Von ho tro co MT 16 4" xfId="8309"/>
    <cellStyle name="1_Bao cao giai ngan von dau tu nam 2009 (theo doi)_Ke hoach 2009 (theo doi) -1_Book1_Hoan chinh KH 2012 Von ho tro co MT 17" xfId="8310"/>
    <cellStyle name="1_Bao cao giai ngan von dau tu nam 2009 (theo doi)_Ke hoach 2009 (theo doi) -1_Book1_Hoan chinh KH 2012 Von ho tro co MT 17 2" xfId="8311"/>
    <cellStyle name="1_Bao cao giai ngan von dau tu nam 2009 (theo doi)_Ke hoach 2009 (theo doi) -1_Book1_Hoan chinh KH 2012 Von ho tro co MT 17 3" xfId="8312"/>
    <cellStyle name="1_Bao cao giai ngan von dau tu nam 2009 (theo doi)_Ke hoach 2009 (theo doi) -1_Book1_Hoan chinh KH 2012 Von ho tro co MT 17 4" xfId="8313"/>
    <cellStyle name="1_Bao cao giai ngan von dau tu nam 2009 (theo doi)_Ke hoach 2009 (theo doi) -1_Book1_Hoan chinh KH 2012 Von ho tro co MT 18" xfId="8314"/>
    <cellStyle name="1_Bao cao giai ngan von dau tu nam 2009 (theo doi)_Ke hoach 2009 (theo doi) -1_Book1_Hoan chinh KH 2012 Von ho tro co MT 19" xfId="8315"/>
    <cellStyle name="1_Bao cao giai ngan von dau tu nam 2009 (theo doi)_Ke hoach 2009 (theo doi) -1_Book1_Hoan chinh KH 2012 Von ho tro co MT 2" xfId="1387"/>
    <cellStyle name="1_Bao cao giai ngan von dau tu nam 2009 (theo doi)_Ke hoach 2009 (theo doi) -1_Book1_Hoan chinh KH 2012 Von ho tro co MT 2 2" xfId="8316"/>
    <cellStyle name="1_Bao cao giai ngan von dau tu nam 2009 (theo doi)_Ke hoach 2009 (theo doi) -1_Book1_Hoan chinh KH 2012 Von ho tro co MT 2 3" xfId="8317"/>
    <cellStyle name="1_Bao cao giai ngan von dau tu nam 2009 (theo doi)_Ke hoach 2009 (theo doi) -1_Book1_Hoan chinh KH 2012 Von ho tro co MT 2 4" xfId="8318"/>
    <cellStyle name="1_Bao cao giai ngan von dau tu nam 2009 (theo doi)_Ke hoach 2009 (theo doi) -1_Book1_Hoan chinh KH 2012 Von ho tro co MT 20" xfId="8319"/>
    <cellStyle name="1_Bao cao giai ngan von dau tu nam 2009 (theo doi)_Ke hoach 2009 (theo doi) -1_Book1_Hoan chinh KH 2012 Von ho tro co MT 3" xfId="8320"/>
    <cellStyle name="1_Bao cao giai ngan von dau tu nam 2009 (theo doi)_Ke hoach 2009 (theo doi) -1_Book1_Hoan chinh KH 2012 Von ho tro co MT 3 2" xfId="8321"/>
    <cellStyle name="1_Bao cao giai ngan von dau tu nam 2009 (theo doi)_Ke hoach 2009 (theo doi) -1_Book1_Hoan chinh KH 2012 Von ho tro co MT 3 3" xfId="8322"/>
    <cellStyle name="1_Bao cao giai ngan von dau tu nam 2009 (theo doi)_Ke hoach 2009 (theo doi) -1_Book1_Hoan chinh KH 2012 Von ho tro co MT 3 4" xfId="8323"/>
    <cellStyle name="1_Bao cao giai ngan von dau tu nam 2009 (theo doi)_Ke hoach 2009 (theo doi) -1_Book1_Hoan chinh KH 2012 Von ho tro co MT 4" xfId="8324"/>
    <cellStyle name="1_Bao cao giai ngan von dau tu nam 2009 (theo doi)_Ke hoach 2009 (theo doi) -1_Book1_Hoan chinh KH 2012 Von ho tro co MT 4 2" xfId="8325"/>
    <cellStyle name="1_Bao cao giai ngan von dau tu nam 2009 (theo doi)_Ke hoach 2009 (theo doi) -1_Book1_Hoan chinh KH 2012 Von ho tro co MT 4 3" xfId="8326"/>
    <cellStyle name="1_Bao cao giai ngan von dau tu nam 2009 (theo doi)_Ke hoach 2009 (theo doi) -1_Book1_Hoan chinh KH 2012 Von ho tro co MT 4 4" xfId="8327"/>
    <cellStyle name="1_Bao cao giai ngan von dau tu nam 2009 (theo doi)_Ke hoach 2009 (theo doi) -1_Book1_Hoan chinh KH 2012 Von ho tro co MT 5" xfId="8328"/>
    <cellStyle name="1_Bao cao giai ngan von dau tu nam 2009 (theo doi)_Ke hoach 2009 (theo doi) -1_Book1_Hoan chinh KH 2012 Von ho tro co MT 5 2" xfId="8329"/>
    <cellStyle name="1_Bao cao giai ngan von dau tu nam 2009 (theo doi)_Ke hoach 2009 (theo doi) -1_Book1_Hoan chinh KH 2012 Von ho tro co MT 5 3" xfId="8330"/>
    <cellStyle name="1_Bao cao giai ngan von dau tu nam 2009 (theo doi)_Ke hoach 2009 (theo doi) -1_Book1_Hoan chinh KH 2012 Von ho tro co MT 5 4" xfId="8331"/>
    <cellStyle name="1_Bao cao giai ngan von dau tu nam 2009 (theo doi)_Ke hoach 2009 (theo doi) -1_Book1_Hoan chinh KH 2012 Von ho tro co MT 6" xfId="8332"/>
    <cellStyle name="1_Bao cao giai ngan von dau tu nam 2009 (theo doi)_Ke hoach 2009 (theo doi) -1_Book1_Hoan chinh KH 2012 Von ho tro co MT 6 2" xfId="8333"/>
    <cellStyle name="1_Bao cao giai ngan von dau tu nam 2009 (theo doi)_Ke hoach 2009 (theo doi) -1_Book1_Hoan chinh KH 2012 Von ho tro co MT 6 3" xfId="8334"/>
    <cellStyle name="1_Bao cao giai ngan von dau tu nam 2009 (theo doi)_Ke hoach 2009 (theo doi) -1_Book1_Hoan chinh KH 2012 Von ho tro co MT 6 4" xfId="8335"/>
    <cellStyle name="1_Bao cao giai ngan von dau tu nam 2009 (theo doi)_Ke hoach 2009 (theo doi) -1_Book1_Hoan chinh KH 2012 Von ho tro co MT 7" xfId="8336"/>
    <cellStyle name="1_Bao cao giai ngan von dau tu nam 2009 (theo doi)_Ke hoach 2009 (theo doi) -1_Book1_Hoan chinh KH 2012 Von ho tro co MT 7 2" xfId="8337"/>
    <cellStyle name="1_Bao cao giai ngan von dau tu nam 2009 (theo doi)_Ke hoach 2009 (theo doi) -1_Book1_Hoan chinh KH 2012 Von ho tro co MT 7 3" xfId="8338"/>
    <cellStyle name="1_Bao cao giai ngan von dau tu nam 2009 (theo doi)_Ke hoach 2009 (theo doi) -1_Book1_Hoan chinh KH 2012 Von ho tro co MT 7 4" xfId="8339"/>
    <cellStyle name="1_Bao cao giai ngan von dau tu nam 2009 (theo doi)_Ke hoach 2009 (theo doi) -1_Book1_Hoan chinh KH 2012 Von ho tro co MT 8" xfId="8340"/>
    <cellStyle name="1_Bao cao giai ngan von dau tu nam 2009 (theo doi)_Ke hoach 2009 (theo doi) -1_Book1_Hoan chinh KH 2012 Von ho tro co MT 8 2" xfId="8341"/>
    <cellStyle name="1_Bao cao giai ngan von dau tu nam 2009 (theo doi)_Ke hoach 2009 (theo doi) -1_Book1_Hoan chinh KH 2012 Von ho tro co MT 8 3" xfId="8342"/>
    <cellStyle name="1_Bao cao giai ngan von dau tu nam 2009 (theo doi)_Ke hoach 2009 (theo doi) -1_Book1_Hoan chinh KH 2012 Von ho tro co MT 8 4" xfId="8343"/>
    <cellStyle name="1_Bao cao giai ngan von dau tu nam 2009 (theo doi)_Ke hoach 2009 (theo doi) -1_Book1_Hoan chinh KH 2012 Von ho tro co MT 9" xfId="8344"/>
    <cellStyle name="1_Bao cao giai ngan von dau tu nam 2009 (theo doi)_Ke hoach 2009 (theo doi) -1_Book1_Hoan chinh KH 2012 Von ho tro co MT 9 2" xfId="8345"/>
    <cellStyle name="1_Bao cao giai ngan von dau tu nam 2009 (theo doi)_Ke hoach 2009 (theo doi) -1_Book1_Hoan chinh KH 2012 Von ho tro co MT 9 3" xfId="8346"/>
    <cellStyle name="1_Bao cao giai ngan von dau tu nam 2009 (theo doi)_Ke hoach 2009 (theo doi) -1_Book1_Hoan chinh KH 2012 Von ho tro co MT 9 4" xfId="8347"/>
    <cellStyle name="1_Bao cao giai ngan von dau tu nam 2009 (theo doi)_Ke hoach 2009 (theo doi) -1_Book1_Hoan chinh KH 2012 Von ho tro co MT_Bao cao giai ngan quy I" xfId="1388"/>
    <cellStyle name="1_Bao cao giai ngan von dau tu nam 2009 (theo doi)_Ke hoach 2009 (theo doi) -1_Book1_Hoan chinh KH 2012 Von ho tro co MT_Bao cao giai ngan quy I 2" xfId="1389"/>
    <cellStyle name="1_Bao cao giai ngan von dau tu nam 2009 (theo doi)_Ke hoach 2009 (theo doi) -1_Book1_Hoan chinh KH 2012 Von ho tro co MT_Bao cao giai ngan quy I 2 2" xfId="8348"/>
    <cellStyle name="1_Bao cao giai ngan von dau tu nam 2009 (theo doi)_Ke hoach 2009 (theo doi) -1_Book1_Hoan chinh KH 2012 Von ho tro co MT_Bao cao giai ngan quy I 2 3" xfId="8349"/>
    <cellStyle name="1_Bao cao giai ngan von dau tu nam 2009 (theo doi)_Ke hoach 2009 (theo doi) -1_Book1_Hoan chinh KH 2012 Von ho tro co MT_Bao cao giai ngan quy I 2 4" xfId="8350"/>
    <cellStyle name="1_Bao cao giai ngan von dau tu nam 2009 (theo doi)_Ke hoach 2009 (theo doi) -1_Book1_Hoan chinh KH 2012 Von ho tro co MT_Bao cao giai ngan quy I 3" xfId="8351"/>
    <cellStyle name="1_Bao cao giai ngan von dau tu nam 2009 (theo doi)_Ke hoach 2009 (theo doi) -1_Book1_Hoan chinh KH 2012 Von ho tro co MT_Bao cao giai ngan quy I 3 2" xfId="8352"/>
    <cellStyle name="1_Bao cao giai ngan von dau tu nam 2009 (theo doi)_Ke hoach 2009 (theo doi) -1_Book1_Hoan chinh KH 2012 Von ho tro co MT_Bao cao giai ngan quy I 3 3" xfId="8353"/>
    <cellStyle name="1_Bao cao giai ngan von dau tu nam 2009 (theo doi)_Ke hoach 2009 (theo doi) -1_Book1_Hoan chinh KH 2012 Von ho tro co MT_Bao cao giai ngan quy I 3 4" xfId="8354"/>
    <cellStyle name="1_Bao cao giai ngan von dau tu nam 2009 (theo doi)_Ke hoach 2009 (theo doi) -1_Book1_Hoan chinh KH 2012 Von ho tro co MT_Bao cao giai ngan quy I 4" xfId="8355"/>
    <cellStyle name="1_Bao cao giai ngan von dau tu nam 2009 (theo doi)_Ke hoach 2009 (theo doi) -1_Book1_Hoan chinh KH 2012 Von ho tro co MT_Bao cao giai ngan quy I 5" xfId="8356"/>
    <cellStyle name="1_Bao cao giai ngan von dau tu nam 2009 (theo doi)_Ke hoach 2009 (theo doi) -1_Book1_Hoan chinh KH 2012 Von ho tro co MT_Bao cao giai ngan quy I 6" xfId="8357"/>
    <cellStyle name="1_Bao cao giai ngan von dau tu nam 2009 (theo doi)_Ke hoach 2009 (theo doi) -1_Book1_Hoan chinh KH 2012 Von ho tro co MT_BC von DTPT 6 thang 2012" xfId="1390"/>
    <cellStyle name="1_Bao cao giai ngan von dau tu nam 2009 (theo doi)_Ke hoach 2009 (theo doi) -1_Book1_Hoan chinh KH 2012 Von ho tro co MT_BC von DTPT 6 thang 2012 2" xfId="1391"/>
    <cellStyle name="1_Bao cao giai ngan von dau tu nam 2009 (theo doi)_Ke hoach 2009 (theo doi) -1_Book1_Hoan chinh KH 2012 Von ho tro co MT_BC von DTPT 6 thang 2012 2 2" xfId="8358"/>
    <cellStyle name="1_Bao cao giai ngan von dau tu nam 2009 (theo doi)_Ke hoach 2009 (theo doi) -1_Book1_Hoan chinh KH 2012 Von ho tro co MT_BC von DTPT 6 thang 2012 2 3" xfId="8359"/>
    <cellStyle name="1_Bao cao giai ngan von dau tu nam 2009 (theo doi)_Ke hoach 2009 (theo doi) -1_Book1_Hoan chinh KH 2012 Von ho tro co MT_BC von DTPT 6 thang 2012 2 4" xfId="8360"/>
    <cellStyle name="1_Bao cao giai ngan von dau tu nam 2009 (theo doi)_Ke hoach 2009 (theo doi) -1_Book1_Hoan chinh KH 2012 Von ho tro co MT_BC von DTPT 6 thang 2012 3" xfId="8361"/>
    <cellStyle name="1_Bao cao giai ngan von dau tu nam 2009 (theo doi)_Ke hoach 2009 (theo doi) -1_Book1_Hoan chinh KH 2012 Von ho tro co MT_BC von DTPT 6 thang 2012 3 2" xfId="8362"/>
    <cellStyle name="1_Bao cao giai ngan von dau tu nam 2009 (theo doi)_Ke hoach 2009 (theo doi) -1_Book1_Hoan chinh KH 2012 Von ho tro co MT_BC von DTPT 6 thang 2012 3 3" xfId="8363"/>
    <cellStyle name="1_Bao cao giai ngan von dau tu nam 2009 (theo doi)_Ke hoach 2009 (theo doi) -1_Book1_Hoan chinh KH 2012 Von ho tro co MT_BC von DTPT 6 thang 2012 3 4" xfId="8364"/>
    <cellStyle name="1_Bao cao giai ngan von dau tu nam 2009 (theo doi)_Ke hoach 2009 (theo doi) -1_Book1_Hoan chinh KH 2012 Von ho tro co MT_BC von DTPT 6 thang 2012 4" xfId="8365"/>
    <cellStyle name="1_Bao cao giai ngan von dau tu nam 2009 (theo doi)_Ke hoach 2009 (theo doi) -1_Book1_Hoan chinh KH 2012 Von ho tro co MT_BC von DTPT 6 thang 2012 5" xfId="8366"/>
    <cellStyle name="1_Bao cao giai ngan von dau tu nam 2009 (theo doi)_Ke hoach 2009 (theo doi) -1_Book1_Hoan chinh KH 2012 Von ho tro co MT_BC von DTPT 6 thang 2012 6" xfId="8367"/>
    <cellStyle name="1_Bao cao giai ngan von dau tu nam 2009 (theo doi)_Ke hoach 2009 (theo doi) -1_Book1_Hoan chinh KH 2012 Von ho tro co MT_Bieu du thao QD von ho tro co MT" xfId="1392"/>
    <cellStyle name="1_Bao cao giai ngan von dau tu nam 2009 (theo doi)_Ke hoach 2009 (theo doi) -1_Book1_Hoan chinh KH 2012 Von ho tro co MT_Bieu du thao QD von ho tro co MT 2" xfId="1393"/>
    <cellStyle name="1_Bao cao giai ngan von dau tu nam 2009 (theo doi)_Ke hoach 2009 (theo doi) -1_Book1_Hoan chinh KH 2012 Von ho tro co MT_Bieu du thao QD von ho tro co MT 2 2" xfId="8368"/>
    <cellStyle name="1_Bao cao giai ngan von dau tu nam 2009 (theo doi)_Ke hoach 2009 (theo doi) -1_Book1_Hoan chinh KH 2012 Von ho tro co MT_Bieu du thao QD von ho tro co MT 2 3" xfId="8369"/>
    <cellStyle name="1_Bao cao giai ngan von dau tu nam 2009 (theo doi)_Ke hoach 2009 (theo doi) -1_Book1_Hoan chinh KH 2012 Von ho tro co MT_Bieu du thao QD von ho tro co MT 2 4" xfId="8370"/>
    <cellStyle name="1_Bao cao giai ngan von dau tu nam 2009 (theo doi)_Ke hoach 2009 (theo doi) -1_Book1_Hoan chinh KH 2012 Von ho tro co MT_Bieu du thao QD von ho tro co MT 3" xfId="8371"/>
    <cellStyle name="1_Bao cao giai ngan von dau tu nam 2009 (theo doi)_Ke hoach 2009 (theo doi) -1_Book1_Hoan chinh KH 2012 Von ho tro co MT_Bieu du thao QD von ho tro co MT 3 2" xfId="8372"/>
    <cellStyle name="1_Bao cao giai ngan von dau tu nam 2009 (theo doi)_Ke hoach 2009 (theo doi) -1_Book1_Hoan chinh KH 2012 Von ho tro co MT_Bieu du thao QD von ho tro co MT 3 3" xfId="8373"/>
    <cellStyle name="1_Bao cao giai ngan von dau tu nam 2009 (theo doi)_Ke hoach 2009 (theo doi) -1_Book1_Hoan chinh KH 2012 Von ho tro co MT_Bieu du thao QD von ho tro co MT 3 4" xfId="8374"/>
    <cellStyle name="1_Bao cao giai ngan von dau tu nam 2009 (theo doi)_Ke hoach 2009 (theo doi) -1_Book1_Hoan chinh KH 2012 Von ho tro co MT_Bieu du thao QD von ho tro co MT 4" xfId="8375"/>
    <cellStyle name="1_Bao cao giai ngan von dau tu nam 2009 (theo doi)_Ke hoach 2009 (theo doi) -1_Book1_Hoan chinh KH 2012 Von ho tro co MT_Bieu du thao QD von ho tro co MT 5" xfId="8376"/>
    <cellStyle name="1_Bao cao giai ngan von dau tu nam 2009 (theo doi)_Ke hoach 2009 (theo doi) -1_Book1_Hoan chinh KH 2012 Von ho tro co MT_Bieu du thao QD von ho tro co MT 6" xfId="8377"/>
    <cellStyle name="1_Bao cao giai ngan von dau tu nam 2009 (theo doi)_Ke hoach 2009 (theo doi) -1_Book1_Hoan chinh KH 2012 Von ho tro co MT_Ke hoach 2012 theo doi (giai ngan 30.6.12)" xfId="1394"/>
    <cellStyle name="1_Bao cao giai ngan von dau tu nam 2009 (theo doi)_Ke hoach 2009 (theo doi) -1_Book1_Hoan chinh KH 2012 Von ho tro co MT_Ke hoach 2012 theo doi (giai ngan 30.6.12) 2" xfId="1395"/>
    <cellStyle name="1_Bao cao giai ngan von dau tu nam 2009 (theo doi)_Ke hoach 2009 (theo doi) -1_Book1_Hoan chinh KH 2012 Von ho tro co MT_Ke hoach 2012 theo doi (giai ngan 30.6.12) 2 2" xfId="8378"/>
    <cellStyle name="1_Bao cao giai ngan von dau tu nam 2009 (theo doi)_Ke hoach 2009 (theo doi) -1_Book1_Hoan chinh KH 2012 Von ho tro co MT_Ke hoach 2012 theo doi (giai ngan 30.6.12) 2 3" xfId="8379"/>
    <cellStyle name="1_Bao cao giai ngan von dau tu nam 2009 (theo doi)_Ke hoach 2009 (theo doi) -1_Book1_Hoan chinh KH 2012 Von ho tro co MT_Ke hoach 2012 theo doi (giai ngan 30.6.12) 2 4" xfId="8380"/>
    <cellStyle name="1_Bao cao giai ngan von dau tu nam 2009 (theo doi)_Ke hoach 2009 (theo doi) -1_Book1_Hoan chinh KH 2012 Von ho tro co MT_Ke hoach 2012 theo doi (giai ngan 30.6.12) 3" xfId="8381"/>
    <cellStyle name="1_Bao cao giai ngan von dau tu nam 2009 (theo doi)_Ke hoach 2009 (theo doi) -1_Book1_Hoan chinh KH 2012 Von ho tro co MT_Ke hoach 2012 theo doi (giai ngan 30.6.12) 3 2" xfId="8382"/>
    <cellStyle name="1_Bao cao giai ngan von dau tu nam 2009 (theo doi)_Ke hoach 2009 (theo doi) -1_Book1_Hoan chinh KH 2012 Von ho tro co MT_Ke hoach 2012 theo doi (giai ngan 30.6.12) 3 3" xfId="8383"/>
    <cellStyle name="1_Bao cao giai ngan von dau tu nam 2009 (theo doi)_Ke hoach 2009 (theo doi) -1_Book1_Hoan chinh KH 2012 Von ho tro co MT_Ke hoach 2012 theo doi (giai ngan 30.6.12) 3 4" xfId="8384"/>
    <cellStyle name="1_Bao cao giai ngan von dau tu nam 2009 (theo doi)_Ke hoach 2009 (theo doi) -1_Book1_Hoan chinh KH 2012 Von ho tro co MT_Ke hoach 2012 theo doi (giai ngan 30.6.12) 4" xfId="8385"/>
    <cellStyle name="1_Bao cao giai ngan von dau tu nam 2009 (theo doi)_Ke hoach 2009 (theo doi) -1_Book1_Hoan chinh KH 2012 Von ho tro co MT_Ke hoach 2012 theo doi (giai ngan 30.6.12) 5" xfId="8386"/>
    <cellStyle name="1_Bao cao giai ngan von dau tu nam 2009 (theo doi)_Ke hoach 2009 (theo doi) -1_Book1_Hoan chinh KH 2012 Von ho tro co MT_Ke hoach 2012 theo doi (giai ngan 30.6.12) 6" xfId="8387"/>
    <cellStyle name="1_Bao cao giai ngan von dau tu nam 2009 (theo doi)_Ke hoach 2009 (theo doi) -1_Book1_Ke hoach 2012 (theo doi)" xfId="1396"/>
    <cellStyle name="1_Bao cao giai ngan von dau tu nam 2009 (theo doi)_Ke hoach 2009 (theo doi) -1_Book1_Ke hoach 2012 (theo doi) 2" xfId="1397"/>
    <cellStyle name="1_Bao cao giai ngan von dau tu nam 2009 (theo doi)_Ke hoach 2009 (theo doi) -1_Book1_Ke hoach 2012 (theo doi) 2 2" xfId="8388"/>
    <cellStyle name="1_Bao cao giai ngan von dau tu nam 2009 (theo doi)_Ke hoach 2009 (theo doi) -1_Book1_Ke hoach 2012 (theo doi) 2 3" xfId="8389"/>
    <cellStyle name="1_Bao cao giai ngan von dau tu nam 2009 (theo doi)_Ke hoach 2009 (theo doi) -1_Book1_Ke hoach 2012 (theo doi) 2 4" xfId="8390"/>
    <cellStyle name="1_Bao cao giai ngan von dau tu nam 2009 (theo doi)_Ke hoach 2009 (theo doi) -1_Book1_Ke hoach 2012 (theo doi) 3" xfId="8391"/>
    <cellStyle name="1_Bao cao giai ngan von dau tu nam 2009 (theo doi)_Ke hoach 2009 (theo doi) -1_Book1_Ke hoach 2012 (theo doi) 3 2" xfId="8392"/>
    <cellStyle name="1_Bao cao giai ngan von dau tu nam 2009 (theo doi)_Ke hoach 2009 (theo doi) -1_Book1_Ke hoach 2012 (theo doi) 3 3" xfId="8393"/>
    <cellStyle name="1_Bao cao giai ngan von dau tu nam 2009 (theo doi)_Ke hoach 2009 (theo doi) -1_Book1_Ke hoach 2012 (theo doi) 3 4" xfId="8394"/>
    <cellStyle name="1_Bao cao giai ngan von dau tu nam 2009 (theo doi)_Ke hoach 2009 (theo doi) -1_Book1_Ke hoach 2012 (theo doi) 4" xfId="8395"/>
    <cellStyle name="1_Bao cao giai ngan von dau tu nam 2009 (theo doi)_Ke hoach 2009 (theo doi) -1_Book1_Ke hoach 2012 (theo doi) 5" xfId="8396"/>
    <cellStyle name="1_Bao cao giai ngan von dau tu nam 2009 (theo doi)_Ke hoach 2009 (theo doi) -1_Book1_Ke hoach 2012 (theo doi) 6" xfId="8397"/>
    <cellStyle name="1_Bao cao giai ngan von dau tu nam 2009 (theo doi)_Ke hoach 2009 (theo doi) -1_Book1_Ke hoach 2012 theo doi (giai ngan 30.6.12)" xfId="1398"/>
    <cellStyle name="1_Bao cao giai ngan von dau tu nam 2009 (theo doi)_Ke hoach 2009 (theo doi) -1_Book1_Ke hoach 2012 theo doi (giai ngan 30.6.12) 2" xfId="1399"/>
    <cellStyle name="1_Bao cao giai ngan von dau tu nam 2009 (theo doi)_Ke hoach 2009 (theo doi) -1_Book1_Ke hoach 2012 theo doi (giai ngan 30.6.12) 2 2" xfId="8398"/>
    <cellStyle name="1_Bao cao giai ngan von dau tu nam 2009 (theo doi)_Ke hoach 2009 (theo doi) -1_Book1_Ke hoach 2012 theo doi (giai ngan 30.6.12) 2 3" xfId="8399"/>
    <cellStyle name="1_Bao cao giai ngan von dau tu nam 2009 (theo doi)_Ke hoach 2009 (theo doi) -1_Book1_Ke hoach 2012 theo doi (giai ngan 30.6.12) 2 4" xfId="8400"/>
    <cellStyle name="1_Bao cao giai ngan von dau tu nam 2009 (theo doi)_Ke hoach 2009 (theo doi) -1_Book1_Ke hoach 2012 theo doi (giai ngan 30.6.12) 3" xfId="8401"/>
    <cellStyle name="1_Bao cao giai ngan von dau tu nam 2009 (theo doi)_Ke hoach 2009 (theo doi) -1_Book1_Ke hoach 2012 theo doi (giai ngan 30.6.12) 3 2" xfId="8402"/>
    <cellStyle name="1_Bao cao giai ngan von dau tu nam 2009 (theo doi)_Ke hoach 2009 (theo doi) -1_Book1_Ke hoach 2012 theo doi (giai ngan 30.6.12) 3 3" xfId="8403"/>
    <cellStyle name="1_Bao cao giai ngan von dau tu nam 2009 (theo doi)_Ke hoach 2009 (theo doi) -1_Book1_Ke hoach 2012 theo doi (giai ngan 30.6.12) 3 4" xfId="8404"/>
    <cellStyle name="1_Bao cao giai ngan von dau tu nam 2009 (theo doi)_Ke hoach 2009 (theo doi) -1_Book1_Ke hoach 2012 theo doi (giai ngan 30.6.12) 4" xfId="8405"/>
    <cellStyle name="1_Bao cao giai ngan von dau tu nam 2009 (theo doi)_Ke hoach 2009 (theo doi) -1_Book1_Ke hoach 2012 theo doi (giai ngan 30.6.12) 5" xfId="8406"/>
    <cellStyle name="1_Bao cao giai ngan von dau tu nam 2009 (theo doi)_Ke hoach 2009 (theo doi) -1_Book1_Ke hoach 2012 theo doi (giai ngan 30.6.12) 6" xfId="8407"/>
    <cellStyle name="1_Bao cao giai ngan von dau tu nam 2009 (theo doi)_Ke hoach 2009 (theo doi) -1_Dang ky phan khai von ODA (gui Bo)" xfId="1400"/>
    <cellStyle name="1_Bao cao giai ngan von dau tu nam 2009 (theo doi)_Ke hoach 2009 (theo doi) -1_Dang ky phan khai von ODA (gui Bo) 2" xfId="8408"/>
    <cellStyle name="1_Bao cao giai ngan von dau tu nam 2009 (theo doi)_Ke hoach 2009 (theo doi) -1_Dang ky phan khai von ODA (gui Bo) 2 2" xfId="8409"/>
    <cellStyle name="1_Bao cao giai ngan von dau tu nam 2009 (theo doi)_Ke hoach 2009 (theo doi) -1_Dang ky phan khai von ODA (gui Bo) 2 3" xfId="8410"/>
    <cellStyle name="1_Bao cao giai ngan von dau tu nam 2009 (theo doi)_Ke hoach 2009 (theo doi) -1_Dang ky phan khai von ODA (gui Bo) 2 4" xfId="8411"/>
    <cellStyle name="1_Bao cao giai ngan von dau tu nam 2009 (theo doi)_Ke hoach 2009 (theo doi) -1_Dang ky phan khai von ODA (gui Bo) 3" xfId="8412"/>
    <cellStyle name="1_Bao cao giai ngan von dau tu nam 2009 (theo doi)_Ke hoach 2009 (theo doi) -1_Dang ky phan khai von ODA (gui Bo) 4" xfId="8413"/>
    <cellStyle name="1_Bao cao giai ngan von dau tu nam 2009 (theo doi)_Ke hoach 2009 (theo doi) -1_Dang ky phan khai von ODA (gui Bo) 5" xfId="8414"/>
    <cellStyle name="1_Bao cao giai ngan von dau tu nam 2009 (theo doi)_Ke hoach 2009 (theo doi) -1_Dang ky phan khai von ODA (gui Bo)_BC von DTPT 6 thang 2012" xfId="1401"/>
    <cellStyle name="1_Bao cao giai ngan von dau tu nam 2009 (theo doi)_Ke hoach 2009 (theo doi) -1_Dang ky phan khai von ODA (gui Bo)_BC von DTPT 6 thang 2012 2" xfId="8415"/>
    <cellStyle name="1_Bao cao giai ngan von dau tu nam 2009 (theo doi)_Ke hoach 2009 (theo doi) -1_Dang ky phan khai von ODA (gui Bo)_BC von DTPT 6 thang 2012 2 2" xfId="8416"/>
    <cellStyle name="1_Bao cao giai ngan von dau tu nam 2009 (theo doi)_Ke hoach 2009 (theo doi) -1_Dang ky phan khai von ODA (gui Bo)_BC von DTPT 6 thang 2012 2 3" xfId="8417"/>
    <cellStyle name="1_Bao cao giai ngan von dau tu nam 2009 (theo doi)_Ke hoach 2009 (theo doi) -1_Dang ky phan khai von ODA (gui Bo)_BC von DTPT 6 thang 2012 2 4" xfId="8418"/>
    <cellStyle name="1_Bao cao giai ngan von dau tu nam 2009 (theo doi)_Ke hoach 2009 (theo doi) -1_Dang ky phan khai von ODA (gui Bo)_BC von DTPT 6 thang 2012 3" xfId="8419"/>
    <cellStyle name="1_Bao cao giai ngan von dau tu nam 2009 (theo doi)_Ke hoach 2009 (theo doi) -1_Dang ky phan khai von ODA (gui Bo)_BC von DTPT 6 thang 2012 4" xfId="8420"/>
    <cellStyle name="1_Bao cao giai ngan von dau tu nam 2009 (theo doi)_Ke hoach 2009 (theo doi) -1_Dang ky phan khai von ODA (gui Bo)_BC von DTPT 6 thang 2012 5" xfId="8421"/>
    <cellStyle name="1_Bao cao giai ngan von dau tu nam 2009 (theo doi)_Ke hoach 2009 (theo doi) -1_Dang ky phan khai von ODA (gui Bo)_Bieu du thao QD von ho tro co MT" xfId="1402"/>
    <cellStyle name="1_Bao cao giai ngan von dau tu nam 2009 (theo doi)_Ke hoach 2009 (theo doi) -1_Dang ky phan khai von ODA (gui Bo)_Bieu du thao QD von ho tro co MT 2" xfId="8422"/>
    <cellStyle name="1_Bao cao giai ngan von dau tu nam 2009 (theo doi)_Ke hoach 2009 (theo doi) -1_Dang ky phan khai von ODA (gui Bo)_Bieu du thao QD von ho tro co MT 2 2" xfId="8423"/>
    <cellStyle name="1_Bao cao giai ngan von dau tu nam 2009 (theo doi)_Ke hoach 2009 (theo doi) -1_Dang ky phan khai von ODA (gui Bo)_Bieu du thao QD von ho tro co MT 2 3" xfId="8424"/>
    <cellStyle name="1_Bao cao giai ngan von dau tu nam 2009 (theo doi)_Ke hoach 2009 (theo doi) -1_Dang ky phan khai von ODA (gui Bo)_Bieu du thao QD von ho tro co MT 2 4" xfId="8425"/>
    <cellStyle name="1_Bao cao giai ngan von dau tu nam 2009 (theo doi)_Ke hoach 2009 (theo doi) -1_Dang ky phan khai von ODA (gui Bo)_Bieu du thao QD von ho tro co MT 3" xfId="8426"/>
    <cellStyle name="1_Bao cao giai ngan von dau tu nam 2009 (theo doi)_Ke hoach 2009 (theo doi) -1_Dang ky phan khai von ODA (gui Bo)_Bieu du thao QD von ho tro co MT 4" xfId="8427"/>
    <cellStyle name="1_Bao cao giai ngan von dau tu nam 2009 (theo doi)_Ke hoach 2009 (theo doi) -1_Dang ky phan khai von ODA (gui Bo)_Bieu du thao QD von ho tro co MT 5" xfId="8428"/>
    <cellStyle name="1_Bao cao giai ngan von dau tu nam 2009 (theo doi)_Ke hoach 2009 (theo doi) -1_Dang ky phan khai von ODA (gui Bo)_Ke hoach 2012 theo doi (giai ngan 30.6.12)" xfId="1403"/>
    <cellStyle name="1_Bao cao giai ngan von dau tu nam 2009 (theo doi)_Ke hoach 2009 (theo doi) -1_Dang ky phan khai von ODA (gui Bo)_Ke hoach 2012 theo doi (giai ngan 30.6.12) 2" xfId="8429"/>
    <cellStyle name="1_Bao cao giai ngan von dau tu nam 2009 (theo doi)_Ke hoach 2009 (theo doi) -1_Dang ky phan khai von ODA (gui Bo)_Ke hoach 2012 theo doi (giai ngan 30.6.12) 2 2" xfId="8430"/>
    <cellStyle name="1_Bao cao giai ngan von dau tu nam 2009 (theo doi)_Ke hoach 2009 (theo doi) -1_Dang ky phan khai von ODA (gui Bo)_Ke hoach 2012 theo doi (giai ngan 30.6.12) 2 3" xfId="8431"/>
    <cellStyle name="1_Bao cao giai ngan von dau tu nam 2009 (theo doi)_Ke hoach 2009 (theo doi) -1_Dang ky phan khai von ODA (gui Bo)_Ke hoach 2012 theo doi (giai ngan 30.6.12) 2 4" xfId="8432"/>
    <cellStyle name="1_Bao cao giai ngan von dau tu nam 2009 (theo doi)_Ke hoach 2009 (theo doi) -1_Dang ky phan khai von ODA (gui Bo)_Ke hoach 2012 theo doi (giai ngan 30.6.12) 3" xfId="8433"/>
    <cellStyle name="1_Bao cao giai ngan von dau tu nam 2009 (theo doi)_Ke hoach 2009 (theo doi) -1_Dang ky phan khai von ODA (gui Bo)_Ke hoach 2012 theo doi (giai ngan 30.6.12) 4" xfId="8434"/>
    <cellStyle name="1_Bao cao giai ngan von dau tu nam 2009 (theo doi)_Ke hoach 2009 (theo doi) -1_Dang ky phan khai von ODA (gui Bo)_Ke hoach 2012 theo doi (giai ngan 30.6.12) 5" xfId="8435"/>
    <cellStyle name="1_Bao cao giai ngan von dau tu nam 2009 (theo doi)_Ke hoach 2009 (theo doi) -1_Ke hoach 2012 (theo doi)" xfId="1404"/>
    <cellStyle name="1_Bao cao giai ngan von dau tu nam 2009 (theo doi)_Ke hoach 2009 (theo doi) -1_Ke hoach 2012 (theo doi) 2" xfId="8436"/>
    <cellStyle name="1_Bao cao giai ngan von dau tu nam 2009 (theo doi)_Ke hoach 2009 (theo doi) -1_Ke hoach 2012 (theo doi) 2 2" xfId="8437"/>
    <cellStyle name="1_Bao cao giai ngan von dau tu nam 2009 (theo doi)_Ke hoach 2009 (theo doi) -1_Ke hoach 2012 (theo doi) 2 3" xfId="8438"/>
    <cellStyle name="1_Bao cao giai ngan von dau tu nam 2009 (theo doi)_Ke hoach 2009 (theo doi) -1_Ke hoach 2012 (theo doi) 2 4" xfId="8439"/>
    <cellStyle name="1_Bao cao giai ngan von dau tu nam 2009 (theo doi)_Ke hoach 2009 (theo doi) -1_Ke hoach 2012 (theo doi) 3" xfId="8440"/>
    <cellStyle name="1_Bao cao giai ngan von dau tu nam 2009 (theo doi)_Ke hoach 2009 (theo doi) -1_Ke hoach 2012 (theo doi) 4" xfId="8441"/>
    <cellStyle name="1_Bao cao giai ngan von dau tu nam 2009 (theo doi)_Ke hoach 2009 (theo doi) -1_Ke hoach 2012 (theo doi) 5" xfId="8442"/>
    <cellStyle name="1_Bao cao giai ngan von dau tu nam 2009 (theo doi)_Ke hoach 2009 (theo doi) -1_Ke hoach 2012 theo doi (giai ngan 30.6.12)" xfId="1405"/>
    <cellStyle name="1_Bao cao giai ngan von dau tu nam 2009 (theo doi)_Ke hoach 2009 (theo doi) -1_Ke hoach 2012 theo doi (giai ngan 30.6.12) 2" xfId="8443"/>
    <cellStyle name="1_Bao cao giai ngan von dau tu nam 2009 (theo doi)_Ke hoach 2009 (theo doi) -1_Ke hoach 2012 theo doi (giai ngan 30.6.12) 2 2" xfId="8444"/>
    <cellStyle name="1_Bao cao giai ngan von dau tu nam 2009 (theo doi)_Ke hoach 2009 (theo doi) -1_Ke hoach 2012 theo doi (giai ngan 30.6.12) 2 3" xfId="8445"/>
    <cellStyle name="1_Bao cao giai ngan von dau tu nam 2009 (theo doi)_Ke hoach 2009 (theo doi) -1_Ke hoach 2012 theo doi (giai ngan 30.6.12) 2 4" xfId="8446"/>
    <cellStyle name="1_Bao cao giai ngan von dau tu nam 2009 (theo doi)_Ke hoach 2009 (theo doi) -1_Ke hoach 2012 theo doi (giai ngan 30.6.12) 3" xfId="8447"/>
    <cellStyle name="1_Bao cao giai ngan von dau tu nam 2009 (theo doi)_Ke hoach 2009 (theo doi) -1_Ke hoach 2012 theo doi (giai ngan 30.6.12) 4" xfId="8448"/>
    <cellStyle name="1_Bao cao giai ngan von dau tu nam 2009 (theo doi)_Ke hoach 2009 (theo doi) -1_Ke hoach 2012 theo doi (giai ngan 30.6.12) 5" xfId="8449"/>
    <cellStyle name="1_Bao cao giai ngan von dau tu nam 2009 (theo doi)_Ke hoach 2009 (theo doi) -1_Tong hop theo doi von TPCP (BC)" xfId="1406"/>
    <cellStyle name="1_Bao cao giai ngan von dau tu nam 2009 (theo doi)_Ke hoach 2009 (theo doi) -1_Tong hop theo doi von TPCP (BC) 2" xfId="8450"/>
    <cellStyle name="1_Bao cao giai ngan von dau tu nam 2009 (theo doi)_Ke hoach 2009 (theo doi) -1_Tong hop theo doi von TPCP (BC) 2 2" xfId="8451"/>
    <cellStyle name="1_Bao cao giai ngan von dau tu nam 2009 (theo doi)_Ke hoach 2009 (theo doi) -1_Tong hop theo doi von TPCP (BC) 2 3" xfId="8452"/>
    <cellStyle name="1_Bao cao giai ngan von dau tu nam 2009 (theo doi)_Ke hoach 2009 (theo doi) -1_Tong hop theo doi von TPCP (BC) 2 4" xfId="8453"/>
    <cellStyle name="1_Bao cao giai ngan von dau tu nam 2009 (theo doi)_Ke hoach 2009 (theo doi) -1_Tong hop theo doi von TPCP (BC) 3" xfId="8454"/>
    <cellStyle name="1_Bao cao giai ngan von dau tu nam 2009 (theo doi)_Ke hoach 2009 (theo doi) -1_Tong hop theo doi von TPCP (BC) 4" xfId="8455"/>
    <cellStyle name="1_Bao cao giai ngan von dau tu nam 2009 (theo doi)_Ke hoach 2009 (theo doi) -1_Tong hop theo doi von TPCP (BC) 5" xfId="8456"/>
    <cellStyle name="1_Bao cao giai ngan von dau tu nam 2009 (theo doi)_Ke hoach 2009 (theo doi) -1_Tong hop theo doi von TPCP (BC)_BC von DTPT 6 thang 2012" xfId="1407"/>
    <cellStyle name="1_Bao cao giai ngan von dau tu nam 2009 (theo doi)_Ke hoach 2009 (theo doi) -1_Tong hop theo doi von TPCP (BC)_BC von DTPT 6 thang 2012 2" xfId="8457"/>
    <cellStyle name="1_Bao cao giai ngan von dau tu nam 2009 (theo doi)_Ke hoach 2009 (theo doi) -1_Tong hop theo doi von TPCP (BC)_BC von DTPT 6 thang 2012 2 2" xfId="8458"/>
    <cellStyle name="1_Bao cao giai ngan von dau tu nam 2009 (theo doi)_Ke hoach 2009 (theo doi) -1_Tong hop theo doi von TPCP (BC)_BC von DTPT 6 thang 2012 2 3" xfId="8459"/>
    <cellStyle name="1_Bao cao giai ngan von dau tu nam 2009 (theo doi)_Ke hoach 2009 (theo doi) -1_Tong hop theo doi von TPCP (BC)_BC von DTPT 6 thang 2012 2 4" xfId="8460"/>
    <cellStyle name="1_Bao cao giai ngan von dau tu nam 2009 (theo doi)_Ke hoach 2009 (theo doi) -1_Tong hop theo doi von TPCP (BC)_BC von DTPT 6 thang 2012 3" xfId="8461"/>
    <cellStyle name="1_Bao cao giai ngan von dau tu nam 2009 (theo doi)_Ke hoach 2009 (theo doi) -1_Tong hop theo doi von TPCP (BC)_BC von DTPT 6 thang 2012 4" xfId="8462"/>
    <cellStyle name="1_Bao cao giai ngan von dau tu nam 2009 (theo doi)_Ke hoach 2009 (theo doi) -1_Tong hop theo doi von TPCP (BC)_BC von DTPT 6 thang 2012 5" xfId="8463"/>
    <cellStyle name="1_Bao cao giai ngan von dau tu nam 2009 (theo doi)_Ke hoach 2009 (theo doi) -1_Tong hop theo doi von TPCP (BC)_Bieu du thao QD von ho tro co MT" xfId="1408"/>
    <cellStyle name="1_Bao cao giai ngan von dau tu nam 2009 (theo doi)_Ke hoach 2009 (theo doi) -1_Tong hop theo doi von TPCP (BC)_Bieu du thao QD von ho tro co MT 2" xfId="8464"/>
    <cellStyle name="1_Bao cao giai ngan von dau tu nam 2009 (theo doi)_Ke hoach 2009 (theo doi) -1_Tong hop theo doi von TPCP (BC)_Bieu du thao QD von ho tro co MT 2 2" xfId="8465"/>
    <cellStyle name="1_Bao cao giai ngan von dau tu nam 2009 (theo doi)_Ke hoach 2009 (theo doi) -1_Tong hop theo doi von TPCP (BC)_Bieu du thao QD von ho tro co MT 2 3" xfId="8466"/>
    <cellStyle name="1_Bao cao giai ngan von dau tu nam 2009 (theo doi)_Ke hoach 2009 (theo doi) -1_Tong hop theo doi von TPCP (BC)_Bieu du thao QD von ho tro co MT 2 4" xfId="8467"/>
    <cellStyle name="1_Bao cao giai ngan von dau tu nam 2009 (theo doi)_Ke hoach 2009 (theo doi) -1_Tong hop theo doi von TPCP (BC)_Bieu du thao QD von ho tro co MT 3" xfId="8468"/>
    <cellStyle name="1_Bao cao giai ngan von dau tu nam 2009 (theo doi)_Ke hoach 2009 (theo doi) -1_Tong hop theo doi von TPCP (BC)_Bieu du thao QD von ho tro co MT 4" xfId="8469"/>
    <cellStyle name="1_Bao cao giai ngan von dau tu nam 2009 (theo doi)_Ke hoach 2009 (theo doi) -1_Tong hop theo doi von TPCP (BC)_Bieu du thao QD von ho tro co MT 5" xfId="8470"/>
    <cellStyle name="1_Bao cao giai ngan von dau tu nam 2009 (theo doi)_Ke hoach 2009 (theo doi) -1_Tong hop theo doi von TPCP (BC)_Ke hoach 2012 (theo doi)" xfId="1409"/>
    <cellStyle name="1_Bao cao giai ngan von dau tu nam 2009 (theo doi)_Ke hoach 2009 (theo doi) -1_Tong hop theo doi von TPCP (BC)_Ke hoach 2012 (theo doi) 2" xfId="8471"/>
    <cellStyle name="1_Bao cao giai ngan von dau tu nam 2009 (theo doi)_Ke hoach 2009 (theo doi) -1_Tong hop theo doi von TPCP (BC)_Ke hoach 2012 (theo doi) 2 2" xfId="8472"/>
    <cellStyle name="1_Bao cao giai ngan von dau tu nam 2009 (theo doi)_Ke hoach 2009 (theo doi) -1_Tong hop theo doi von TPCP (BC)_Ke hoach 2012 (theo doi) 2 3" xfId="8473"/>
    <cellStyle name="1_Bao cao giai ngan von dau tu nam 2009 (theo doi)_Ke hoach 2009 (theo doi) -1_Tong hop theo doi von TPCP (BC)_Ke hoach 2012 (theo doi) 2 4" xfId="8474"/>
    <cellStyle name="1_Bao cao giai ngan von dau tu nam 2009 (theo doi)_Ke hoach 2009 (theo doi) -1_Tong hop theo doi von TPCP (BC)_Ke hoach 2012 (theo doi) 3" xfId="8475"/>
    <cellStyle name="1_Bao cao giai ngan von dau tu nam 2009 (theo doi)_Ke hoach 2009 (theo doi) -1_Tong hop theo doi von TPCP (BC)_Ke hoach 2012 (theo doi) 4" xfId="8476"/>
    <cellStyle name="1_Bao cao giai ngan von dau tu nam 2009 (theo doi)_Ke hoach 2009 (theo doi) -1_Tong hop theo doi von TPCP (BC)_Ke hoach 2012 (theo doi) 5" xfId="8477"/>
    <cellStyle name="1_Bao cao giai ngan von dau tu nam 2009 (theo doi)_Ke hoach 2009 (theo doi) -1_Tong hop theo doi von TPCP (BC)_Ke hoach 2012 theo doi (giai ngan 30.6.12)" xfId="1410"/>
    <cellStyle name="1_Bao cao giai ngan von dau tu nam 2009 (theo doi)_Ke hoach 2009 (theo doi) -1_Tong hop theo doi von TPCP (BC)_Ke hoach 2012 theo doi (giai ngan 30.6.12) 2" xfId="8478"/>
    <cellStyle name="1_Bao cao giai ngan von dau tu nam 2009 (theo doi)_Ke hoach 2009 (theo doi) -1_Tong hop theo doi von TPCP (BC)_Ke hoach 2012 theo doi (giai ngan 30.6.12) 2 2" xfId="8479"/>
    <cellStyle name="1_Bao cao giai ngan von dau tu nam 2009 (theo doi)_Ke hoach 2009 (theo doi) -1_Tong hop theo doi von TPCP (BC)_Ke hoach 2012 theo doi (giai ngan 30.6.12) 2 3" xfId="8480"/>
    <cellStyle name="1_Bao cao giai ngan von dau tu nam 2009 (theo doi)_Ke hoach 2009 (theo doi) -1_Tong hop theo doi von TPCP (BC)_Ke hoach 2012 theo doi (giai ngan 30.6.12) 2 4" xfId="8481"/>
    <cellStyle name="1_Bao cao giai ngan von dau tu nam 2009 (theo doi)_Ke hoach 2009 (theo doi) -1_Tong hop theo doi von TPCP (BC)_Ke hoach 2012 theo doi (giai ngan 30.6.12) 3" xfId="8482"/>
    <cellStyle name="1_Bao cao giai ngan von dau tu nam 2009 (theo doi)_Ke hoach 2009 (theo doi) -1_Tong hop theo doi von TPCP (BC)_Ke hoach 2012 theo doi (giai ngan 30.6.12) 4" xfId="8483"/>
    <cellStyle name="1_Bao cao giai ngan von dau tu nam 2009 (theo doi)_Ke hoach 2009 (theo doi) -1_Tong hop theo doi von TPCP (BC)_Ke hoach 2012 theo doi (giai ngan 30.6.12) 5" xfId="8484"/>
    <cellStyle name="1_Bao cao giai ngan von dau tu nam 2009 (theo doi)_Ke hoach 2010 (theo doi)" xfId="1411"/>
    <cellStyle name="1_Bao cao giai ngan von dau tu nam 2009 (theo doi)_Ke hoach 2010 (theo doi) 2" xfId="8485"/>
    <cellStyle name="1_Bao cao giai ngan von dau tu nam 2009 (theo doi)_Ke hoach 2010 (theo doi) 2 2" xfId="8486"/>
    <cellStyle name="1_Bao cao giai ngan von dau tu nam 2009 (theo doi)_Ke hoach 2010 (theo doi) 2 3" xfId="8487"/>
    <cellStyle name="1_Bao cao giai ngan von dau tu nam 2009 (theo doi)_Ke hoach 2010 (theo doi) 2 4" xfId="8488"/>
    <cellStyle name="1_Bao cao giai ngan von dau tu nam 2009 (theo doi)_Ke hoach 2010 (theo doi) 3" xfId="8489"/>
    <cellStyle name="1_Bao cao giai ngan von dau tu nam 2009 (theo doi)_Ke hoach 2010 (theo doi) 4" xfId="8490"/>
    <cellStyle name="1_Bao cao giai ngan von dau tu nam 2009 (theo doi)_Ke hoach 2010 (theo doi) 5" xfId="8491"/>
    <cellStyle name="1_Bao cao giai ngan von dau tu nam 2009 (theo doi)_Ke hoach 2010 (theo doi)_BC von DTPT 6 thang 2012" xfId="1412"/>
    <cellStyle name="1_Bao cao giai ngan von dau tu nam 2009 (theo doi)_Ke hoach 2010 (theo doi)_BC von DTPT 6 thang 2012 2" xfId="8492"/>
    <cellStyle name="1_Bao cao giai ngan von dau tu nam 2009 (theo doi)_Ke hoach 2010 (theo doi)_BC von DTPT 6 thang 2012 2 2" xfId="8493"/>
    <cellStyle name="1_Bao cao giai ngan von dau tu nam 2009 (theo doi)_Ke hoach 2010 (theo doi)_BC von DTPT 6 thang 2012 2 3" xfId="8494"/>
    <cellStyle name="1_Bao cao giai ngan von dau tu nam 2009 (theo doi)_Ke hoach 2010 (theo doi)_BC von DTPT 6 thang 2012 2 4" xfId="8495"/>
    <cellStyle name="1_Bao cao giai ngan von dau tu nam 2009 (theo doi)_Ke hoach 2010 (theo doi)_BC von DTPT 6 thang 2012 3" xfId="8496"/>
    <cellStyle name="1_Bao cao giai ngan von dau tu nam 2009 (theo doi)_Ke hoach 2010 (theo doi)_BC von DTPT 6 thang 2012 4" xfId="8497"/>
    <cellStyle name="1_Bao cao giai ngan von dau tu nam 2009 (theo doi)_Ke hoach 2010 (theo doi)_BC von DTPT 6 thang 2012 5" xfId="8498"/>
    <cellStyle name="1_Bao cao giai ngan von dau tu nam 2009 (theo doi)_Ke hoach 2010 (theo doi)_Bieu du thao QD von ho tro co MT" xfId="1413"/>
    <cellStyle name="1_Bao cao giai ngan von dau tu nam 2009 (theo doi)_Ke hoach 2010 (theo doi)_Bieu du thao QD von ho tro co MT 2" xfId="8499"/>
    <cellStyle name="1_Bao cao giai ngan von dau tu nam 2009 (theo doi)_Ke hoach 2010 (theo doi)_Bieu du thao QD von ho tro co MT 2 2" xfId="8500"/>
    <cellStyle name="1_Bao cao giai ngan von dau tu nam 2009 (theo doi)_Ke hoach 2010 (theo doi)_Bieu du thao QD von ho tro co MT 2 3" xfId="8501"/>
    <cellStyle name="1_Bao cao giai ngan von dau tu nam 2009 (theo doi)_Ke hoach 2010 (theo doi)_Bieu du thao QD von ho tro co MT 2 4" xfId="8502"/>
    <cellStyle name="1_Bao cao giai ngan von dau tu nam 2009 (theo doi)_Ke hoach 2010 (theo doi)_Bieu du thao QD von ho tro co MT 3" xfId="8503"/>
    <cellStyle name="1_Bao cao giai ngan von dau tu nam 2009 (theo doi)_Ke hoach 2010 (theo doi)_Bieu du thao QD von ho tro co MT 4" xfId="8504"/>
    <cellStyle name="1_Bao cao giai ngan von dau tu nam 2009 (theo doi)_Ke hoach 2010 (theo doi)_Bieu du thao QD von ho tro co MT 5" xfId="8505"/>
    <cellStyle name="1_Bao cao giai ngan von dau tu nam 2009 (theo doi)_Ke hoach 2010 (theo doi)_Ke hoach 2012 (theo doi)" xfId="1414"/>
    <cellStyle name="1_Bao cao giai ngan von dau tu nam 2009 (theo doi)_Ke hoach 2010 (theo doi)_Ke hoach 2012 (theo doi) 2" xfId="8506"/>
    <cellStyle name="1_Bao cao giai ngan von dau tu nam 2009 (theo doi)_Ke hoach 2010 (theo doi)_Ke hoach 2012 (theo doi) 2 2" xfId="8507"/>
    <cellStyle name="1_Bao cao giai ngan von dau tu nam 2009 (theo doi)_Ke hoach 2010 (theo doi)_Ke hoach 2012 (theo doi) 2 3" xfId="8508"/>
    <cellStyle name="1_Bao cao giai ngan von dau tu nam 2009 (theo doi)_Ke hoach 2010 (theo doi)_Ke hoach 2012 (theo doi) 2 4" xfId="8509"/>
    <cellStyle name="1_Bao cao giai ngan von dau tu nam 2009 (theo doi)_Ke hoach 2010 (theo doi)_Ke hoach 2012 (theo doi) 3" xfId="8510"/>
    <cellStyle name="1_Bao cao giai ngan von dau tu nam 2009 (theo doi)_Ke hoach 2010 (theo doi)_Ke hoach 2012 (theo doi) 4" xfId="8511"/>
    <cellStyle name="1_Bao cao giai ngan von dau tu nam 2009 (theo doi)_Ke hoach 2010 (theo doi)_Ke hoach 2012 (theo doi) 5" xfId="8512"/>
    <cellStyle name="1_Bao cao giai ngan von dau tu nam 2009 (theo doi)_Ke hoach 2010 (theo doi)_Ke hoach 2012 theo doi (giai ngan 30.6.12)" xfId="1415"/>
    <cellStyle name="1_Bao cao giai ngan von dau tu nam 2009 (theo doi)_Ke hoach 2010 (theo doi)_Ke hoach 2012 theo doi (giai ngan 30.6.12) 2" xfId="8513"/>
    <cellStyle name="1_Bao cao giai ngan von dau tu nam 2009 (theo doi)_Ke hoach 2010 (theo doi)_Ke hoach 2012 theo doi (giai ngan 30.6.12) 2 2" xfId="8514"/>
    <cellStyle name="1_Bao cao giai ngan von dau tu nam 2009 (theo doi)_Ke hoach 2010 (theo doi)_Ke hoach 2012 theo doi (giai ngan 30.6.12) 2 3" xfId="8515"/>
    <cellStyle name="1_Bao cao giai ngan von dau tu nam 2009 (theo doi)_Ke hoach 2010 (theo doi)_Ke hoach 2012 theo doi (giai ngan 30.6.12) 2 4" xfId="8516"/>
    <cellStyle name="1_Bao cao giai ngan von dau tu nam 2009 (theo doi)_Ke hoach 2010 (theo doi)_Ke hoach 2012 theo doi (giai ngan 30.6.12) 3" xfId="8517"/>
    <cellStyle name="1_Bao cao giai ngan von dau tu nam 2009 (theo doi)_Ke hoach 2010 (theo doi)_Ke hoach 2012 theo doi (giai ngan 30.6.12) 4" xfId="8518"/>
    <cellStyle name="1_Bao cao giai ngan von dau tu nam 2009 (theo doi)_Ke hoach 2010 (theo doi)_Ke hoach 2012 theo doi (giai ngan 30.6.12) 5" xfId="8519"/>
    <cellStyle name="1_Bao cao giai ngan von dau tu nam 2009 (theo doi)_Ke hoach 2012 (theo doi)" xfId="1416"/>
    <cellStyle name="1_Bao cao giai ngan von dau tu nam 2009 (theo doi)_Ke hoach 2012 (theo doi) 2" xfId="8520"/>
    <cellStyle name="1_Bao cao giai ngan von dau tu nam 2009 (theo doi)_Ke hoach 2012 (theo doi) 2 2" xfId="8521"/>
    <cellStyle name="1_Bao cao giai ngan von dau tu nam 2009 (theo doi)_Ke hoach 2012 (theo doi) 2 3" xfId="8522"/>
    <cellStyle name="1_Bao cao giai ngan von dau tu nam 2009 (theo doi)_Ke hoach 2012 (theo doi) 2 4" xfId="8523"/>
    <cellStyle name="1_Bao cao giai ngan von dau tu nam 2009 (theo doi)_Ke hoach 2012 (theo doi) 3" xfId="8524"/>
    <cellStyle name="1_Bao cao giai ngan von dau tu nam 2009 (theo doi)_Ke hoach 2012 (theo doi) 4" xfId="8525"/>
    <cellStyle name="1_Bao cao giai ngan von dau tu nam 2009 (theo doi)_Ke hoach 2012 (theo doi) 5" xfId="8526"/>
    <cellStyle name="1_Bao cao giai ngan von dau tu nam 2009 (theo doi)_Ke hoach 2012 theo doi (giai ngan 30.6.12)" xfId="1417"/>
    <cellStyle name="1_Bao cao giai ngan von dau tu nam 2009 (theo doi)_Ke hoach 2012 theo doi (giai ngan 30.6.12) 2" xfId="8527"/>
    <cellStyle name="1_Bao cao giai ngan von dau tu nam 2009 (theo doi)_Ke hoach 2012 theo doi (giai ngan 30.6.12) 2 2" xfId="8528"/>
    <cellStyle name="1_Bao cao giai ngan von dau tu nam 2009 (theo doi)_Ke hoach 2012 theo doi (giai ngan 30.6.12) 2 3" xfId="8529"/>
    <cellStyle name="1_Bao cao giai ngan von dau tu nam 2009 (theo doi)_Ke hoach 2012 theo doi (giai ngan 30.6.12) 2 4" xfId="8530"/>
    <cellStyle name="1_Bao cao giai ngan von dau tu nam 2009 (theo doi)_Ke hoach 2012 theo doi (giai ngan 30.6.12) 3" xfId="8531"/>
    <cellStyle name="1_Bao cao giai ngan von dau tu nam 2009 (theo doi)_Ke hoach 2012 theo doi (giai ngan 30.6.12) 4" xfId="8532"/>
    <cellStyle name="1_Bao cao giai ngan von dau tu nam 2009 (theo doi)_Ke hoach 2012 theo doi (giai ngan 30.6.12) 5" xfId="8533"/>
    <cellStyle name="1_Bao cao giai ngan von dau tu nam 2009 (theo doi)_Ke hoach nam 2013 nguon MT(theo doi) den 31-5-13" xfId="1418"/>
    <cellStyle name="1_Bao cao giai ngan von dau tu nam 2009 (theo doi)_Ke hoach nam 2013 nguon MT(theo doi) den 31-5-13 2" xfId="8534"/>
    <cellStyle name="1_Bao cao giai ngan von dau tu nam 2009 (theo doi)_Ke hoach nam 2013 nguon MT(theo doi) den 31-5-13 2 2" xfId="8535"/>
    <cellStyle name="1_Bao cao giai ngan von dau tu nam 2009 (theo doi)_Ke hoach nam 2013 nguon MT(theo doi) den 31-5-13 2 3" xfId="8536"/>
    <cellStyle name="1_Bao cao giai ngan von dau tu nam 2009 (theo doi)_Ke hoach nam 2013 nguon MT(theo doi) den 31-5-13 2 4" xfId="8537"/>
    <cellStyle name="1_Bao cao giai ngan von dau tu nam 2009 (theo doi)_Ke hoach nam 2013 nguon MT(theo doi) den 31-5-13 3" xfId="8538"/>
    <cellStyle name="1_Bao cao giai ngan von dau tu nam 2009 (theo doi)_Ke hoach nam 2013 nguon MT(theo doi) den 31-5-13 4" xfId="8539"/>
    <cellStyle name="1_Bao cao giai ngan von dau tu nam 2009 (theo doi)_Ke hoach nam 2013 nguon MT(theo doi) den 31-5-13 5" xfId="8540"/>
    <cellStyle name="1_Bao cao giai ngan von dau tu nam 2009 (theo doi)_Tong hop theo doi von TPCP (BC)" xfId="1419"/>
    <cellStyle name="1_Bao cao giai ngan von dau tu nam 2009 (theo doi)_Tong hop theo doi von TPCP (BC) 2" xfId="8541"/>
    <cellStyle name="1_Bao cao giai ngan von dau tu nam 2009 (theo doi)_Tong hop theo doi von TPCP (BC) 2 2" xfId="8542"/>
    <cellStyle name="1_Bao cao giai ngan von dau tu nam 2009 (theo doi)_Tong hop theo doi von TPCP (BC) 2 3" xfId="8543"/>
    <cellStyle name="1_Bao cao giai ngan von dau tu nam 2009 (theo doi)_Tong hop theo doi von TPCP (BC) 2 4" xfId="8544"/>
    <cellStyle name="1_Bao cao giai ngan von dau tu nam 2009 (theo doi)_Tong hop theo doi von TPCP (BC) 3" xfId="8545"/>
    <cellStyle name="1_Bao cao giai ngan von dau tu nam 2009 (theo doi)_Tong hop theo doi von TPCP (BC) 4" xfId="8546"/>
    <cellStyle name="1_Bao cao giai ngan von dau tu nam 2009 (theo doi)_Tong hop theo doi von TPCP (BC) 5" xfId="8547"/>
    <cellStyle name="1_Bao cao giai ngan von dau tu nam 2009 (theo doi)_Tong hop theo doi von TPCP (BC)_BC von DTPT 6 thang 2012" xfId="1420"/>
    <cellStyle name="1_Bao cao giai ngan von dau tu nam 2009 (theo doi)_Tong hop theo doi von TPCP (BC)_BC von DTPT 6 thang 2012 2" xfId="8548"/>
    <cellStyle name="1_Bao cao giai ngan von dau tu nam 2009 (theo doi)_Tong hop theo doi von TPCP (BC)_BC von DTPT 6 thang 2012 2 2" xfId="8549"/>
    <cellStyle name="1_Bao cao giai ngan von dau tu nam 2009 (theo doi)_Tong hop theo doi von TPCP (BC)_BC von DTPT 6 thang 2012 2 3" xfId="8550"/>
    <cellStyle name="1_Bao cao giai ngan von dau tu nam 2009 (theo doi)_Tong hop theo doi von TPCP (BC)_BC von DTPT 6 thang 2012 2 4" xfId="8551"/>
    <cellStyle name="1_Bao cao giai ngan von dau tu nam 2009 (theo doi)_Tong hop theo doi von TPCP (BC)_BC von DTPT 6 thang 2012 3" xfId="8552"/>
    <cellStyle name="1_Bao cao giai ngan von dau tu nam 2009 (theo doi)_Tong hop theo doi von TPCP (BC)_BC von DTPT 6 thang 2012 4" xfId="8553"/>
    <cellStyle name="1_Bao cao giai ngan von dau tu nam 2009 (theo doi)_Tong hop theo doi von TPCP (BC)_BC von DTPT 6 thang 2012 5" xfId="8554"/>
    <cellStyle name="1_Bao cao giai ngan von dau tu nam 2009 (theo doi)_Tong hop theo doi von TPCP (BC)_Bieu du thao QD von ho tro co MT" xfId="1421"/>
    <cellStyle name="1_Bao cao giai ngan von dau tu nam 2009 (theo doi)_Tong hop theo doi von TPCP (BC)_Bieu du thao QD von ho tro co MT 2" xfId="8555"/>
    <cellStyle name="1_Bao cao giai ngan von dau tu nam 2009 (theo doi)_Tong hop theo doi von TPCP (BC)_Bieu du thao QD von ho tro co MT 2 2" xfId="8556"/>
    <cellStyle name="1_Bao cao giai ngan von dau tu nam 2009 (theo doi)_Tong hop theo doi von TPCP (BC)_Bieu du thao QD von ho tro co MT 2 3" xfId="8557"/>
    <cellStyle name="1_Bao cao giai ngan von dau tu nam 2009 (theo doi)_Tong hop theo doi von TPCP (BC)_Bieu du thao QD von ho tro co MT 2 4" xfId="8558"/>
    <cellStyle name="1_Bao cao giai ngan von dau tu nam 2009 (theo doi)_Tong hop theo doi von TPCP (BC)_Bieu du thao QD von ho tro co MT 3" xfId="8559"/>
    <cellStyle name="1_Bao cao giai ngan von dau tu nam 2009 (theo doi)_Tong hop theo doi von TPCP (BC)_Bieu du thao QD von ho tro co MT 4" xfId="8560"/>
    <cellStyle name="1_Bao cao giai ngan von dau tu nam 2009 (theo doi)_Tong hop theo doi von TPCP (BC)_Bieu du thao QD von ho tro co MT 5" xfId="8561"/>
    <cellStyle name="1_Bao cao giai ngan von dau tu nam 2009 (theo doi)_Tong hop theo doi von TPCP (BC)_Ke hoach 2012 (theo doi)" xfId="1422"/>
    <cellStyle name="1_Bao cao giai ngan von dau tu nam 2009 (theo doi)_Tong hop theo doi von TPCP (BC)_Ke hoach 2012 (theo doi) 2" xfId="8562"/>
    <cellStyle name="1_Bao cao giai ngan von dau tu nam 2009 (theo doi)_Tong hop theo doi von TPCP (BC)_Ke hoach 2012 (theo doi) 2 2" xfId="8563"/>
    <cellStyle name="1_Bao cao giai ngan von dau tu nam 2009 (theo doi)_Tong hop theo doi von TPCP (BC)_Ke hoach 2012 (theo doi) 2 3" xfId="8564"/>
    <cellStyle name="1_Bao cao giai ngan von dau tu nam 2009 (theo doi)_Tong hop theo doi von TPCP (BC)_Ke hoach 2012 (theo doi) 2 4" xfId="8565"/>
    <cellStyle name="1_Bao cao giai ngan von dau tu nam 2009 (theo doi)_Tong hop theo doi von TPCP (BC)_Ke hoach 2012 (theo doi) 3" xfId="8566"/>
    <cellStyle name="1_Bao cao giai ngan von dau tu nam 2009 (theo doi)_Tong hop theo doi von TPCP (BC)_Ke hoach 2012 (theo doi) 4" xfId="8567"/>
    <cellStyle name="1_Bao cao giai ngan von dau tu nam 2009 (theo doi)_Tong hop theo doi von TPCP (BC)_Ke hoach 2012 (theo doi) 5" xfId="8568"/>
    <cellStyle name="1_Bao cao giai ngan von dau tu nam 2009 (theo doi)_Tong hop theo doi von TPCP (BC)_Ke hoach 2012 theo doi (giai ngan 30.6.12)" xfId="1423"/>
    <cellStyle name="1_Bao cao giai ngan von dau tu nam 2009 (theo doi)_Tong hop theo doi von TPCP (BC)_Ke hoach 2012 theo doi (giai ngan 30.6.12) 2" xfId="8569"/>
    <cellStyle name="1_Bao cao giai ngan von dau tu nam 2009 (theo doi)_Tong hop theo doi von TPCP (BC)_Ke hoach 2012 theo doi (giai ngan 30.6.12) 2 2" xfId="8570"/>
    <cellStyle name="1_Bao cao giai ngan von dau tu nam 2009 (theo doi)_Tong hop theo doi von TPCP (BC)_Ke hoach 2012 theo doi (giai ngan 30.6.12) 2 3" xfId="8571"/>
    <cellStyle name="1_Bao cao giai ngan von dau tu nam 2009 (theo doi)_Tong hop theo doi von TPCP (BC)_Ke hoach 2012 theo doi (giai ngan 30.6.12) 2 4" xfId="8572"/>
    <cellStyle name="1_Bao cao giai ngan von dau tu nam 2009 (theo doi)_Tong hop theo doi von TPCP (BC)_Ke hoach 2012 theo doi (giai ngan 30.6.12) 3" xfId="8573"/>
    <cellStyle name="1_Bao cao giai ngan von dau tu nam 2009 (theo doi)_Tong hop theo doi von TPCP (BC)_Ke hoach 2012 theo doi (giai ngan 30.6.12) 4" xfId="8574"/>
    <cellStyle name="1_Bao cao giai ngan von dau tu nam 2009 (theo doi)_Tong hop theo doi von TPCP (BC)_Ke hoach 2012 theo doi (giai ngan 30.6.12) 5" xfId="8575"/>
    <cellStyle name="1_Bao cao giai ngan von dau tu nam 2009 (theo doi)_Worksheet in D: My Documents Ke Hoach KH cac nam Nam 2014 Bao cao ve Ke hoach nam 2014 ( Hoan chinh sau TL voi Bo KH)" xfId="1424"/>
    <cellStyle name="1_Bao cao giai ngan von dau tu nam 2009 (theo doi)_Worksheet in D: My Documents Ke Hoach KH cac nam Nam 2014 Bao cao ve Ke hoach nam 2014 ( Hoan chinh sau TL voi Bo KH) 2" xfId="8576"/>
    <cellStyle name="1_Bao cao giai ngan von dau tu nam 2009 (theo doi)_Worksheet in D: My Documents Ke Hoach KH cac nam Nam 2014 Bao cao ve Ke hoach nam 2014 ( Hoan chinh sau TL voi Bo KH) 2 2" xfId="8577"/>
    <cellStyle name="1_Bao cao giai ngan von dau tu nam 2009 (theo doi)_Worksheet in D: My Documents Ke Hoach KH cac nam Nam 2014 Bao cao ve Ke hoach nam 2014 ( Hoan chinh sau TL voi Bo KH) 2 3" xfId="8578"/>
    <cellStyle name="1_Bao cao giai ngan von dau tu nam 2009 (theo doi)_Worksheet in D: My Documents Ke Hoach KH cac nam Nam 2014 Bao cao ve Ke hoach nam 2014 ( Hoan chinh sau TL voi Bo KH) 2 4" xfId="8579"/>
    <cellStyle name="1_Bao cao giai ngan von dau tu nam 2009 (theo doi)_Worksheet in D: My Documents Ke Hoach KH cac nam Nam 2014 Bao cao ve Ke hoach nam 2014 ( Hoan chinh sau TL voi Bo KH) 3" xfId="8580"/>
    <cellStyle name="1_Bao cao giai ngan von dau tu nam 2009 (theo doi)_Worksheet in D: My Documents Ke Hoach KH cac nam Nam 2014 Bao cao ve Ke hoach nam 2014 ( Hoan chinh sau TL voi Bo KH) 4" xfId="8581"/>
    <cellStyle name="1_Bao cao giai ngan von dau tu nam 2009 (theo doi)_Worksheet in D: My Documents Ke Hoach KH cac nam Nam 2014 Bao cao ve Ke hoach nam 2014 ( Hoan chinh sau TL voi Bo KH) 5" xfId="8582"/>
    <cellStyle name="1_Bao cao KP tu chu" xfId="1425"/>
    <cellStyle name="1_Bao cao KP tu chu_Bao cao tinh hinh thuc hien KH 2009 den 31-01-10" xfId="1426"/>
    <cellStyle name="1_Bao cao KP tu chu_Bao cao tinh hinh thuc hien KH 2009 den 31-01-10 2" xfId="1427"/>
    <cellStyle name="1_Bao cao tinh hinh thuc hien KH 2009 den 31-01-10" xfId="1428"/>
    <cellStyle name="1_Bao cao tinh hinh thuc hien KH 2009 den 31-01-10 2" xfId="1429"/>
    <cellStyle name="1_Bao cao tinh hinh thuc hien KH 2009 den 31-01-10 2 2" xfId="8583"/>
    <cellStyle name="1_Bao cao tinh hinh thuc hien KH 2009 den 31-01-10 2 2 2" xfId="8584"/>
    <cellStyle name="1_Bao cao tinh hinh thuc hien KH 2009 den 31-01-10 2 2 3" xfId="8585"/>
    <cellStyle name="1_Bao cao tinh hinh thuc hien KH 2009 den 31-01-10 2 2 4" xfId="8586"/>
    <cellStyle name="1_Bao cao tinh hinh thuc hien KH 2009 den 31-01-10 2 3" xfId="8587"/>
    <cellStyle name="1_Bao cao tinh hinh thuc hien KH 2009 den 31-01-10 2 4" xfId="8588"/>
    <cellStyle name="1_Bao cao tinh hinh thuc hien KH 2009 den 31-01-10 2 5" xfId="8589"/>
    <cellStyle name="1_Bao cao tinh hinh thuc hien KH 2009 den 31-01-10 3" xfId="8590"/>
    <cellStyle name="1_Bao cao tinh hinh thuc hien KH 2009 den 31-01-10 3 2" xfId="8591"/>
    <cellStyle name="1_Bao cao tinh hinh thuc hien KH 2009 den 31-01-10 3 3" xfId="8592"/>
    <cellStyle name="1_Bao cao tinh hinh thuc hien KH 2009 den 31-01-10 3 4" xfId="8593"/>
    <cellStyle name="1_Bao cao tinh hinh thuc hien KH 2009 den 31-01-10 4" xfId="8594"/>
    <cellStyle name="1_Bao cao tinh hinh thuc hien KH 2009 den 31-01-10 5" xfId="8595"/>
    <cellStyle name="1_Bao cao tinh hinh thuc hien KH 2009 den 31-01-10 6" xfId="8596"/>
    <cellStyle name="1_Bao cao tinh hinh thuc hien KH 2009 den 31-01-10_BC von DTPT 6 thang 2012" xfId="1430"/>
    <cellStyle name="1_Bao cao tinh hinh thuc hien KH 2009 den 31-01-10_BC von DTPT 6 thang 2012 2" xfId="1431"/>
    <cellStyle name="1_Bao cao tinh hinh thuc hien KH 2009 den 31-01-10_BC von DTPT 6 thang 2012 2 2" xfId="8597"/>
    <cellStyle name="1_Bao cao tinh hinh thuc hien KH 2009 den 31-01-10_BC von DTPT 6 thang 2012 2 2 2" xfId="8598"/>
    <cellStyle name="1_Bao cao tinh hinh thuc hien KH 2009 den 31-01-10_BC von DTPT 6 thang 2012 2 2 3" xfId="8599"/>
    <cellStyle name="1_Bao cao tinh hinh thuc hien KH 2009 den 31-01-10_BC von DTPT 6 thang 2012 2 2 4" xfId="8600"/>
    <cellStyle name="1_Bao cao tinh hinh thuc hien KH 2009 den 31-01-10_BC von DTPT 6 thang 2012 2 3" xfId="8601"/>
    <cellStyle name="1_Bao cao tinh hinh thuc hien KH 2009 den 31-01-10_BC von DTPT 6 thang 2012 2 4" xfId="8602"/>
    <cellStyle name="1_Bao cao tinh hinh thuc hien KH 2009 den 31-01-10_BC von DTPT 6 thang 2012 2 5" xfId="8603"/>
    <cellStyle name="1_Bao cao tinh hinh thuc hien KH 2009 den 31-01-10_BC von DTPT 6 thang 2012 3" xfId="8604"/>
    <cellStyle name="1_Bao cao tinh hinh thuc hien KH 2009 den 31-01-10_BC von DTPT 6 thang 2012 3 2" xfId="8605"/>
    <cellStyle name="1_Bao cao tinh hinh thuc hien KH 2009 den 31-01-10_BC von DTPT 6 thang 2012 3 3" xfId="8606"/>
    <cellStyle name="1_Bao cao tinh hinh thuc hien KH 2009 den 31-01-10_BC von DTPT 6 thang 2012 3 4" xfId="8607"/>
    <cellStyle name="1_Bao cao tinh hinh thuc hien KH 2009 den 31-01-10_BC von DTPT 6 thang 2012 4" xfId="8608"/>
    <cellStyle name="1_Bao cao tinh hinh thuc hien KH 2009 den 31-01-10_BC von DTPT 6 thang 2012 5" xfId="8609"/>
    <cellStyle name="1_Bao cao tinh hinh thuc hien KH 2009 den 31-01-10_BC von DTPT 6 thang 2012 6" xfId="8610"/>
    <cellStyle name="1_Bao cao tinh hinh thuc hien KH 2009 den 31-01-10_Bieu du thao QD von ho tro co MT" xfId="1432"/>
    <cellStyle name="1_Bao cao tinh hinh thuc hien KH 2009 den 31-01-10_Bieu du thao QD von ho tro co MT 2" xfId="1433"/>
    <cellStyle name="1_Bao cao tinh hinh thuc hien KH 2009 den 31-01-10_Bieu du thao QD von ho tro co MT 2 2" xfId="8611"/>
    <cellStyle name="1_Bao cao tinh hinh thuc hien KH 2009 den 31-01-10_Bieu du thao QD von ho tro co MT 2 2 2" xfId="8612"/>
    <cellStyle name="1_Bao cao tinh hinh thuc hien KH 2009 den 31-01-10_Bieu du thao QD von ho tro co MT 2 2 3" xfId="8613"/>
    <cellStyle name="1_Bao cao tinh hinh thuc hien KH 2009 den 31-01-10_Bieu du thao QD von ho tro co MT 2 2 4" xfId="8614"/>
    <cellStyle name="1_Bao cao tinh hinh thuc hien KH 2009 den 31-01-10_Bieu du thao QD von ho tro co MT 2 3" xfId="8615"/>
    <cellStyle name="1_Bao cao tinh hinh thuc hien KH 2009 den 31-01-10_Bieu du thao QD von ho tro co MT 2 4" xfId="8616"/>
    <cellStyle name="1_Bao cao tinh hinh thuc hien KH 2009 den 31-01-10_Bieu du thao QD von ho tro co MT 2 5" xfId="8617"/>
    <cellStyle name="1_Bao cao tinh hinh thuc hien KH 2009 den 31-01-10_Bieu du thao QD von ho tro co MT 3" xfId="8618"/>
    <cellStyle name="1_Bao cao tinh hinh thuc hien KH 2009 den 31-01-10_Bieu du thao QD von ho tro co MT 3 2" xfId="8619"/>
    <cellStyle name="1_Bao cao tinh hinh thuc hien KH 2009 den 31-01-10_Bieu du thao QD von ho tro co MT 3 3" xfId="8620"/>
    <cellStyle name="1_Bao cao tinh hinh thuc hien KH 2009 den 31-01-10_Bieu du thao QD von ho tro co MT 3 4" xfId="8621"/>
    <cellStyle name="1_Bao cao tinh hinh thuc hien KH 2009 den 31-01-10_Bieu du thao QD von ho tro co MT 4" xfId="8622"/>
    <cellStyle name="1_Bao cao tinh hinh thuc hien KH 2009 den 31-01-10_Bieu du thao QD von ho tro co MT 5" xfId="8623"/>
    <cellStyle name="1_Bao cao tinh hinh thuc hien KH 2009 den 31-01-10_Bieu du thao QD von ho tro co MT 6" xfId="8624"/>
    <cellStyle name="1_Bao cao tinh hinh thuc hien KH 2009 den 31-01-10_Ke hoach 2012 (theo doi)" xfId="1434"/>
    <cellStyle name="1_Bao cao tinh hinh thuc hien KH 2009 den 31-01-10_Ke hoach 2012 (theo doi) 2" xfId="1435"/>
    <cellStyle name="1_Bao cao tinh hinh thuc hien KH 2009 den 31-01-10_Ke hoach 2012 (theo doi) 2 2" xfId="8625"/>
    <cellStyle name="1_Bao cao tinh hinh thuc hien KH 2009 den 31-01-10_Ke hoach 2012 (theo doi) 2 2 2" xfId="8626"/>
    <cellStyle name="1_Bao cao tinh hinh thuc hien KH 2009 den 31-01-10_Ke hoach 2012 (theo doi) 2 2 3" xfId="8627"/>
    <cellStyle name="1_Bao cao tinh hinh thuc hien KH 2009 den 31-01-10_Ke hoach 2012 (theo doi) 2 2 4" xfId="8628"/>
    <cellStyle name="1_Bao cao tinh hinh thuc hien KH 2009 den 31-01-10_Ke hoach 2012 (theo doi) 2 3" xfId="8629"/>
    <cellStyle name="1_Bao cao tinh hinh thuc hien KH 2009 den 31-01-10_Ke hoach 2012 (theo doi) 2 4" xfId="8630"/>
    <cellStyle name="1_Bao cao tinh hinh thuc hien KH 2009 den 31-01-10_Ke hoach 2012 (theo doi) 2 5" xfId="8631"/>
    <cellStyle name="1_Bao cao tinh hinh thuc hien KH 2009 den 31-01-10_Ke hoach 2012 (theo doi) 3" xfId="8632"/>
    <cellStyle name="1_Bao cao tinh hinh thuc hien KH 2009 den 31-01-10_Ke hoach 2012 (theo doi) 3 2" xfId="8633"/>
    <cellStyle name="1_Bao cao tinh hinh thuc hien KH 2009 den 31-01-10_Ke hoach 2012 (theo doi) 3 3" xfId="8634"/>
    <cellStyle name="1_Bao cao tinh hinh thuc hien KH 2009 den 31-01-10_Ke hoach 2012 (theo doi) 3 4" xfId="8635"/>
    <cellStyle name="1_Bao cao tinh hinh thuc hien KH 2009 den 31-01-10_Ke hoach 2012 (theo doi) 4" xfId="8636"/>
    <cellStyle name="1_Bao cao tinh hinh thuc hien KH 2009 den 31-01-10_Ke hoach 2012 (theo doi) 5" xfId="8637"/>
    <cellStyle name="1_Bao cao tinh hinh thuc hien KH 2009 den 31-01-10_Ke hoach 2012 (theo doi) 6" xfId="8638"/>
    <cellStyle name="1_Bao cao tinh hinh thuc hien KH 2009 den 31-01-10_Ke hoach 2012 theo doi (giai ngan 30.6.12)" xfId="1436"/>
    <cellStyle name="1_Bao cao tinh hinh thuc hien KH 2009 den 31-01-10_Ke hoach 2012 theo doi (giai ngan 30.6.12) 2" xfId="1437"/>
    <cellStyle name="1_Bao cao tinh hinh thuc hien KH 2009 den 31-01-10_Ke hoach 2012 theo doi (giai ngan 30.6.12) 2 2" xfId="8639"/>
    <cellStyle name="1_Bao cao tinh hinh thuc hien KH 2009 den 31-01-10_Ke hoach 2012 theo doi (giai ngan 30.6.12) 2 2 2" xfId="8640"/>
    <cellStyle name="1_Bao cao tinh hinh thuc hien KH 2009 den 31-01-10_Ke hoach 2012 theo doi (giai ngan 30.6.12) 2 2 3" xfId="8641"/>
    <cellStyle name="1_Bao cao tinh hinh thuc hien KH 2009 den 31-01-10_Ke hoach 2012 theo doi (giai ngan 30.6.12) 2 2 4" xfId="8642"/>
    <cellStyle name="1_Bao cao tinh hinh thuc hien KH 2009 den 31-01-10_Ke hoach 2012 theo doi (giai ngan 30.6.12) 2 3" xfId="8643"/>
    <cellStyle name="1_Bao cao tinh hinh thuc hien KH 2009 den 31-01-10_Ke hoach 2012 theo doi (giai ngan 30.6.12) 2 4" xfId="8644"/>
    <cellStyle name="1_Bao cao tinh hinh thuc hien KH 2009 den 31-01-10_Ke hoach 2012 theo doi (giai ngan 30.6.12) 2 5" xfId="8645"/>
    <cellStyle name="1_Bao cao tinh hinh thuc hien KH 2009 den 31-01-10_Ke hoach 2012 theo doi (giai ngan 30.6.12) 3" xfId="8646"/>
    <cellStyle name="1_Bao cao tinh hinh thuc hien KH 2009 den 31-01-10_Ke hoach 2012 theo doi (giai ngan 30.6.12) 3 2" xfId="8647"/>
    <cellStyle name="1_Bao cao tinh hinh thuc hien KH 2009 den 31-01-10_Ke hoach 2012 theo doi (giai ngan 30.6.12) 3 3" xfId="8648"/>
    <cellStyle name="1_Bao cao tinh hinh thuc hien KH 2009 den 31-01-10_Ke hoach 2012 theo doi (giai ngan 30.6.12) 3 4" xfId="8649"/>
    <cellStyle name="1_Bao cao tinh hinh thuc hien KH 2009 den 31-01-10_Ke hoach 2012 theo doi (giai ngan 30.6.12) 4" xfId="8650"/>
    <cellStyle name="1_Bao cao tinh hinh thuc hien KH 2009 den 31-01-10_Ke hoach 2012 theo doi (giai ngan 30.6.12) 5" xfId="8651"/>
    <cellStyle name="1_Bao cao tinh hinh thuc hien KH 2009 den 31-01-10_Ke hoach 2012 theo doi (giai ngan 30.6.12) 6" xfId="8652"/>
    <cellStyle name="1_BAO GIA NGAY 24-10-08 (co dam)" xfId="1438"/>
    <cellStyle name="1_BC 2010 ve CT trong diem (5nam)" xfId="1439"/>
    <cellStyle name="1_BC 2010 ve CT trong diem (5nam) 2" xfId="1440"/>
    <cellStyle name="1_BC 2010 ve CT trong diem (5nam) 2 2" xfId="8653"/>
    <cellStyle name="1_BC 2010 ve CT trong diem (5nam) 2 2 2" xfId="8654"/>
    <cellStyle name="1_BC 2010 ve CT trong diem (5nam) 2 2 3" xfId="8655"/>
    <cellStyle name="1_BC 2010 ve CT trong diem (5nam) 2 2 4" xfId="8656"/>
    <cellStyle name="1_BC 2010 ve CT trong diem (5nam) 2 3" xfId="8657"/>
    <cellStyle name="1_BC 2010 ve CT trong diem (5nam) 2 4" xfId="8658"/>
    <cellStyle name="1_BC 2010 ve CT trong diem (5nam) 2 5" xfId="8659"/>
    <cellStyle name="1_BC 2010 ve CT trong diem (5nam) 3" xfId="8660"/>
    <cellStyle name="1_BC 2010 ve CT trong diem (5nam) 3 2" xfId="8661"/>
    <cellStyle name="1_BC 2010 ve CT trong diem (5nam) 3 3" xfId="8662"/>
    <cellStyle name="1_BC 2010 ve CT trong diem (5nam) 3 4" xfId="8663"/>
    <cellStyle name="1_BC 2010 ve CT trong diem (5nam) 4" xfId="8664"/>
    <cellStyle name="1_BC 2010 ve CT trong diem (5nam) 5" xfId="8665"/>
    <cellStyle name="1_BC 2010 ve CT trong diem (5nam) 6" xfId="8666"/>
    <cellStyle name="1_BC 2010 ve CT trong diem (5nam)_BC von DTPT 6 thang 2012" xfId="1441"/>
    <cellStyle name="1_BC 2010 ve CT trong diem (5nam)_BC von DTPT 6 thang 2012 2" xfId="1442"/>
    <cellStyle name="1_BC 2010 ve CT trong diem (5nam)_BC von DTPT 6 thang 2012 2 2" xfId="8667"/>
    <cellStyle name="1_BC 2010 ve CT trong diem (5nam)_BC von DTPT 6 thang 2012 2 2 2" xfId="8668"/>
    <cellStyle name="1_BC 2010 ve CT trong diem (5nam)_BC von DTPT 6 thang 2012 2 2 3" xfId="8669"/>
    <cellStyle name="1_BC 2010 ve CT trong diem (5nam)_BC von DTPT 6 thang 2012 2 2 4" xfId="8670"/>
    <cellStyle name="1_BC 2010 ve CT trong diem (5nam)_BC von DTPT 6 thang 2012 2 3" xfId="8671"/>
    <cellStyle name="1_BC 2010 ve CT trong diem (5nam)_BC von DTPT 6 thang 2012 2 4" xfId="8672"/>
    <cellStyle name="1_BC 2010 ve CT trong diem (5nam)_BC von DTPT 6 thang 2012 2 5" xfId="8673"/>
    <cellStyle name="1_BC 2010 ve CT trong diem (5nam)_BC von DTPT 6 thang 2012 3" xfId="8674"/>
    <cellStyle name="1_BC 2010 ve CT trong diem (5nam)_BC von DTPT 6 thang 2012 3 2" xfId="8675"/>
    <cellStyle name="1_BC 2010 ve CT trong diem (5nam)_BC von DTPT 6 thang 2012 3 3" xfId="8676"/>
    <cellStyle name="1_BC 2010 ve CT trong diem (5nam)_BC von DTPT 6 thang 2012 3 4" xfId="8677"/>
    <cellStyle name="1_BC 2010 ve CT trong diem (5nam)_BC von DTPT 6 thang 2012 4" xfId="8678"/>
    <cellStyle name="1_BC 2010 ve CT trong diem (5nam)_BC von DTPT 6 thang 2012 5" xfId="8679"/>
    <cellStyle name="1_BC 2010 ve CT trong diem (5nam)_BC von DTPT 6 thang 2012 6" xfId="8680"/>
    <cellStyle name="1_BC 2010 ve CT trong diem (5nam)_Bieu du thao QD von ho tro co MT" xfId="1443"/>
    <cellStyle name="1_BC 2010 ve CT trong diem (5nam)_Bieu du thao QD von ho tro co MT 2" xfId="1444"/>
    <cellStyle name="1_BC 2010 ve CT trong diem (5nam)_Bieu du thao QD von ho tro co MT 2 2" xfId="8681"/>
    <cellStyle name="1_BC 2010 ve CT trong diem (5nam)_Bieu du thao QD von ho tro co MT 2 2 2" xfId="8682"/>
    <cellStyle name="1_BC 2010 ve CT trong diem (5nam)_Bieu du thao QD von ho tro co MT 2 2 3" xfId="8683"/>
    <cellStyle name="1_BC 2010 ve CT trong diem (5nam)_Bieu du thao QD von ho tro co MT 2 2 4" xfId="8684"/>
    <cellStyle name="1_BC 2010 ve CT trong diem (5nam)_Bieu du thao QD von ho tro co MT 2 3" xfId="8685"/>
    <cellStyle name="1_BC 2010 ve CT trong diem (5nam)_Bieu du thao QD von ho tro co MT 2 4" xfId="8686"/>
    <cellStyle name="1_BC 2010 ve CT trong diem (5nam)_Bieu du thao QD von ho tro co MT 2 5" xfId="8687"/>
    <cellStyle name="1_BC 2010 ve CT trong diem (5nam)_Bieu du thao QD von ho tro co MT 3" xfId="8688"/>
    <cellStyle name="1_BC 2010 ve CT trong diem (5nam)_Bieu du thao QD von ho tro co MT 3 2" xfId="8689"/>
    <cellStyle name="1_BC 2010 ve CT trong diem (5nam)_Bieu du thao QD von ho tro co MT 3 3" xfId="8690"/>
    <cellStyle name="1_BC 2010 ve CT trong diem (5nam)_Bieu du thao QD von ho tro co MT 3 4" xfId="8691"/>
    <cellStyle name="1_BC 2010 ve CT trong diem (5nam)_Bieu du thao QD von ho tro co MT 4" xfId="8692"/>
    <cellStyle name="1_BC 2010 ve CT trong diem (5nam)_Bieu du thao QD von ho tro co MT 5" xfId="8693"/>
    <cellStyle name="1_BC 2010 ve CT trong diem (5nam)_Bieu du thao QD von ho tro co MT 6" xfId="8694"/>
    <cellStyle name="1_BC 2010 ve CT trong diem (5nam)_Ke hoach 2012 (theo doi)" xfId="1445"/>
    <cellStyle name="1_BC 2010 ve CT trong diem (5nam)_Ke hoach 2012 (theo doi) 2" xfId="1446"/>
    <cellStyle name="1_BC 2010 ve CT trong diem (5nam)_Ke hoach 2012 (theo doi) 2 2" xfId="8695"/>
    <cellStyle name="1_BC 2010 ve CT trong diem (5nam)_Ke hoach 2012 (theo doi) 2 2 2" xfId="8696"/>
    <cellStyle name="1_BC 2010 ve CT trong diem (5nam)_Ke hoach 2012 (theo doi) 2 2 3" xfId="8697"/>
    <cellStyle name="1_BC 2010 ve CT trong diem (5nam)_Ke hoach 2012 (theo doi) 2 2 4" xfId="8698"/>
    <cellStyle name="1_BC 2010 ve CT trong diem (5nam)_Ke hoach 2012 (theo doi) 2 3" xfId="8699"/>
    <cellStyle name="1_BC 2010 ve CT trong diem (5nam)_Ke hoach 2012 (theo doi) 2 4" xfId="8700"/>
    <cellStyle name="1_BC 2010 ve CT trong diem (5nam)_Ke hoach 2012 (theo doi) 2 5" xfId="8701"/>
    <cellStyle name="1_BC 2010 ve CT trong diem (5nam)_Ke hoach 2012 (theo doi) 3" xfId="8702"/>
    <cellStyle name="1_BC 2010 ve CT trong diem (5nam)_Ke hoach 2012 (theo doi) 3 2" xfId="8703"/>
    <cellStyle name="1_BC 2010 ve CT trong diem (5nam)_Ke hoach 2012 (theo doi) 3 3" xfId="8704"/>
    <cellStyle name="1_BC 2010 ve CT trong diem (5nam)_Ke hoach 2012 (theo doi) 3 4" xfId="8705"/>
    <cellStyle name="1_BC 2010 ve CT trong diem (5nam)_Ke hoach 2012 (theo doi) 4" xfId="8706"/>
    <cellStyle name="1_BC 2010 ve CT trong diem (5nam)_Ke hoach 2012 (theo doi) 5" xfId="8707"/>
    <cellStyle name="1_BC 2010 ve CT trong diem (5nam)_Ke hoach 2012 (theo doi) 6" xfId="8708"/>
    <cellStyle name="1_BC 2010 ve CT trong diem (5nam)_Ke hoach 2012 theo doi (giai ngan 30.6.12)" xfId="1447"/>
    <cellStyle name="1_BC 2010 ve CT trong diem (5nam)_Ke hoach 2012 theo doi (giai ngan 30.6.12) 2" xfId="1448"/>
    <cellStyle name="1_BC 2010 ve CT trong diem (5nam)_Ke hoach 2012 theo doi (giai ngan 30.6.12) 2 2" xfId="8709"/>
    <cellStyle name="1_BC 2010 ve CT trong diem (5nam)_Ke hoach 2012 theo doi (giai ngan 30.6.12) 2 2 2" xfId="8710"/>
    <cellStyle name="1_BC 2010 ve CT trong diem (5nam)_Ke hoach 2012 theo doi (giai ngan 30.6.12) 2 2 3" xfId="8711"/>
    <cellStyle name="1_BC 2010 ve CT trong diem (5nam)_Ke hoach 2012 theo doi (giai ngan 30.6.12) 2 2 4" xfId="8712"/>
    <cellStyle name="1_BC 2010 ve CT trong diem (5nam)_Ke hoach 2012 theo doi (giai ngan 30.6.12) 2 3" xfId="8713"/>
    <cellStyle name="1_BC 2010 ve CT trong diem (5nam)_Ke hoach 2012 theo doi (giai ngan 30.6.12) 2 4" xfId="8714"/>
    <cellStyle name="1_BC 2010 ve CT trong diem (5nam)_Ke hoach 2012 theo doi (giai ngan 30.6.12) 2 5" xfId="8715"/>
    <cellStyle name="1_BC 2010 ve CT trong diem (5nam)_Ke hoach 2012 theo doi (giai ngan 30.6.12) 3" xfId="8716"/>
    <cellStyle name="1_BC 2010 ve CT trong diem (5nam)_Ke hoach 2012 theo doi (giai ngan 30.6.12) 3 2" xfId="8717"/>
    <cellStyle name="1_BC 2010 ve CT trong diem (5nam)_Ke hoach 2012 theo doi (giai ngan 30.6.12) 3 3" xfId="8718"/>
    <cellStyle name="1_BC 2010 ve CT trong diem (5nam)_Ke hoach 2012 theo doi (giai ngan 30.6.12) 3 4" xfId="8719"/>
    <cellStyle name="1_BC 2010 ve CT trong diem (5nam)_Ke hoach 2012 theo doi (giai ngan 30.6.12) 4" xfId="8720"/>
    <cellStyle name="1_BC 2010 ve CT trong diem (5nam)_Ke hoach 2012 theo doi (giai ngan 30.6.12) 5" xfId="8721"/>
    <cellStyle name="1_BC 2010 ve CT trong diem (5nam)_Ke hoach 2012 theo doi (giai ngan 30.6.12) 6" xfId="8722"/>
    <cellStyle name="1_BC 8 thang 2009 ve CT trong diem 5nam" xfId="1449"/>
    <cellStyle name="1_BC 8 thang 2009 ve CT trong diem 5nam 2" xfId="8723"/>
    <cellStyle name="1_BC 8 thang 2009 ve CT trong diem 5nam 2 2" xfId="8724"/>
    <cellStyle name="1_BC 8 thang 2009 ve CT trong diem 5nam 2 3" xfId="8725"/>
    <cellStyle name="1_BC 8 thang 2009 ve CT trong diem 5nam 2 4" xfId="8726"/>
    <cellStyle name="1_BC 8 thang 2009 ve CT trong diem 5nam 3" xfId="8727"/>
    <cellStyle name="1_BC 8 thang 2009 ve CT trong diem 5nam 4" xfId="8728"/>
    <cellStyle name="1_BC 8 thang 2009 ve CT trong diem 5nam 5" xfId="8729"/>
    <cellStyle name="1_BC 8 thang 2009 ve CT trong diem 5nam_1 Bieu 6 thang nam 2011" xfId="1450"/>
    <cellStyle name="1_BC 8 thang 2009 ve CT trong diem 5nam_1 Bieu 6 thang nam 2011 2" xfId="1451"/>
    <cellStyle name="1_BC 8 thang 2009 ve CT trong diem 5nam_1 Bieu 6 thang nam 2011 2 2" xfId="8730"/>
    <cellStyle name="1_BC 8 thang 2009 ve CT trong diem 5nam_1 Bieu 6 thang nam 2011 2 2 2" xfId="8731"/>
    <cellStyle name="1_BC 8 thang 2009 ve CT trong diem 5nam_1 Bieu 6 thang nam 2011 2 2 3" xfId="8732"/>
    <cellStyle name="1_BC 8 thang 2009 ve CT trong diem 5nam_1 Bieu 6 thang nam 2011 2 2 4" xfId="8733"/>
    <cellStyle name="1_BC 8 thang 2009 ve CT trong diem 5nam_1 Bieu 6 thang nam 2011 2 3" xfId="8734"/>
    <cellStyle name="1_BC 8 thang 2009 ve CT trong diem 5nam_1 Bieu 6 thang nam 2011 2 4" xfId="8735"/>
    <cellStyle name="1_BC 8 thang 2009 ve CT trong diem 5nam_1 Bieu 6 thang nam 2011 2 5" xfId="8736"/>
    <cellStyle name="1_BC 8 thang 2009 ve CT trong diem 5nam_1 Bieu 6 thang nam 2011 3" xfId="8737"/>
    <cellStyle name="1_BC 8 thang 2009 ve CT trong diem 5nam_1 Bieu 6 thang nam 2011 3 2" xfId="8738"/>
    <cellStyle name="1_BC 8 thang 2009 ve CT trong diem 5nam_1 Bieu 6 thang nam 2011 3 3" xfId="8739"/>
    <cellStyle name="1_BC 8 thang 2009 ve CT trong diem 5nam_1 Bieu 6 thang nam 2011 3 4" xfId="8740"/>
    <cellStyle name="1_BC 8 thang 2009 ve CT trong diem 5nam_1 Bieu 6 thang nam 2011 4" xfId="8741"/>
    <cellStyle name="1_BC 8 thang 2009 ve CT trong diem 5nam_1 Bieu 6 thang nam 2011 5" xfId="8742"/>
    <cellStyle name="1_BC 8 thang 2009 ve CT trong diem 5nam_1 Bieu 6 thang nam 2011 6" xfId="8743"/>
    <cellStyle name="1_BC 8 thang 2009 ve CT trong diem 5nam_1 Bieu 6 thang nam 2011_BC von DTPT 6 thang 2012" xfId="1452"/>
    <cellStyle name="1_BC 8 thang 2009 ve CT trong diem 5nam_1 Bieu 6 thang nam 2011_BC von DTPT 6 thang 2012 2" xfId="1453"/>
    <cellStyle name="1_BC 8 thang 2009 ve CT trong diem 5nam_1 Bieu 6 thang nam 2011_BC von DTPT 6 thang 2012 2 2" xfId="8744"/>
    <cellStyle name="1_BC 8 thang 2009 ve CT trong diem 5nam_1 Bieu 6 thang nam 2011_BC von DTPT 6 thang 2012 2 2 2" xfId="8745"/>
    <cellStyle name="1_BC 8 thang 2009 ve CT trong diem 5nam_1 Bieu 6 thang nam 2011_BC von DTPT 6 thang 2012 2 2 3" xfId="8746"/>
    <cellStyle name="1_BC 8 thang 2009 ve CT trong diem 5nam_1 Bieu 6 thang nam 2011_BC von DTPT 6 thang 2012 2 2 4" xfId="8747"/>
    <cellStyle name="1_BC 8 thang 2009 ve CT trong diem 5nam_1 Bieu 6 thang nam 2011_BC von DTPT 6 thang 2012 2 3" xfId="8748"/>
    <cellStyle name="1_BC 8 thang 2009 ve CT trong diem 5nam_1 Bieu 6 thang nam 2011_BC von DTPT 6 thang 2012 2 4" xfId="8749"/>
    <cellStyle name="1_BC 8 thang 2009 ve CT trong diem 5nam_1 Bieu 6 thang nam 2011_BC von DTPT 6 thang 2012 2 5" xfId="8750"/>
    <cellStyle name="1_BC 8 thang 2009 ve CT trong diem 5nam_1 Bieu 6 thang nam 2011_BC von DTPT 6 thang 2012 3" xfId="8751"/>
    <cellStyle name="1_BC 8 thang 2009 ve CT trong diem 5nam_1 Bieu 6 thang nam 2011_BC von DTPT 6 thang 2012 3 2" xfId="8752"/>
    <cellStyle name="1_BC 8 thang 2009 ve CT trong diem 5nam_1 Bieu 6 thang nam 2011_BC von DTPT 6 thang 2012 3 3" xfId="8753"/>
    <cellStyle name="1_BC 8 thang 2009 ve CT trong diem 5nam_1 Bieu 6 thang nam 2011_BC von DTPT 6 thang 2012 3 4" xfId="8754"/>
    <cellStyle name="1_BC 8 thang 2009 ve CT trong diem 5nam_1 Bieu 6 thang nam 2011_BC von DTPT 6 thang 2012 4" xfId="8755"/>
    <cellStyle name="1_BC 8 thang 2009 ve CT trong diem 5nam_1 Bieu 6 thang nam 2011_BC von DTPT 6 thang 2012 5" xfId="8756"/>
    <cellStyle name="1_BC 8 thang 2009 ve CT trong diem 5nam_1 Bieu 6 thang nam 2011_BC von DTPT 6 thang 2012 6" xfId="8757"/>
    <cellStyle name="1_BC 8 thang 2009 ve CT trong diem 5nam_1 Bieu 6 thang nam 2011_Bieu du thao QD von ho tro co MT" xfId="1454"/>
    <cellStyle name="1_BC 8 thang 2009 ve CT trong diem 5nam_1 Bieu 6 thang nam 2011_Bieu du thao QD von ho tro co MT 2" xfId="1455"/>
    <cellStyle name="1_BC 8 thang 2009 ve CT trong diem 5nam_1 Bieu 6 thang nam 2011_Bieu du thao QD von ho tro co MT 2 2" xfId="8758"/>
    <cellStyle name="1_BC 8 thang 2009 ve CT trong diem 5nam_1 Bieu 6 thang nam 2011_Bieu du thao QD von ho tro co MT 2 2 2" xfId="8759"/>
    <cellStyle name="1_BC 8 thang 2009 ve CT trong diem 5nam_1 Bieu 6 thang nam 2011_Bieu du thao QD von ho tro co MT 2 2 3" xfId="8760"/>
    <cellStyle name="1_BC 8 thang 2009 ve CT trong diem 5nam_1 Bieu 6 thang nam 2011_Bieu du thao QD von ho tro co MT 2 2 4" xfId="8761"/>
    <cellStyle name="1_BC 8 thang 2009 ve CT trong diem 5nam_1 Bieu 6 thang nam 2011_Bieu du thao QD von ho tro co MT 2 3" xfId="8762"/>
    <cellStyle name="1_BC 8 thang 2009 ve CT trong diem 5nam_1 Bieu 6 thang nam 2011_Bieu du thao QD von ho tro co MT 2 4" xfId="8763"/>
    <cellStyle name="1_BC 8 thang 2009 ve CT trong diem 5nam_1 Bieu 6 thang nam 2011_Bieu du thao QD von ho tro co MT 2 5" xfId="8764"/>
    <cellStyle name="1_BC 8 thang 2009 ve CT trong diem 5nam_1 Bieu 6 thang nam 2011_Bieu du thao QD von ho tro co MT 3" xfId="8765"/>
    <cellStyle name="1_BC 8 thang 2009 ve CT trong diem 5nam_1 Bieu 6 thang nam 2011_Bieu du thao QD von ho tro co MT 3 2" xfId="8766"/>
    <cellStyle name="1_BC 8 thang 2009 ve CT trong diem 5nam_1 Bieu 6 thang nam 2011_Bieu du thao QD von ho tro co MT 3 3" xfId="8767"/>
    <cellStyle name="1_BC 8 thang 2009 ve CT trong diem 5nam_1 Bieu 6 thang nam 2011_Bieu du thao QD von ho tro co MT 3 4" xfId="8768"/>
    <cellStyle name="1_BC 8 thang 2009 ve CT trong diem 5nam_1 Bieu 6 thang nam 2011_Bieu du thao QD von ho tro co MT 4" xfId="8769"/>
    <cellStyle name="1_BC 8 thang 2009 ve CT trong diem 5nam_1 Bieu 6 thang nam 2011_Bieu du thao QD von ho tro co MT 5" xfId="8770"/>
    <cellStyle name="1_BC 8 thang 2009 ve CT trong diem 5nam_1 Bieu 6 thang nam 2011_Bieu du thao QD von ho tro co MT 6" xfId="8771"/>
    <cellStyle name="1_BC 8 thang 2009 ve CT trong diem 5nam_1 Bieu 6 thang nam 2011_Ke hoach 2012 (theo doi)" xfId="1456"/>
    <cellStyle name="1_BC 8 thang 2009 ve CT trong diem 5nam_1 Bieu 6 thang nam 2011_Ke hoach 2012 (theo doi) 2" xfId="1457"/>
    <cellStyle name="1_BC 8 thang 2009 ve CT trong diem 5nam_1 Bieu 6 thang nam 2011_Ke hoach 2012 (theo doi) 2 2" xfId="8772"/>
    <cellStyle name="1_BC 8 thang 2009 ve CT trong diem 5nam_1 Bieu 6 thang nam 2011_Ke hoach 2012 (theo doi) 2 2 2" xfId="8773"/>
    <cellStyle name="1_BC 8 thang 2009 ve CT trong diem 5nam_1 Bieu 6 thang nam 2011_Ke hoach 2012 (theo doi) 2 2 3" xfId="8774"/>
    <cellStyle name="1_BC 8 thang 2009 ve CT trong diem 5nam_1 Bieu 6 thang nam 2011_Ke hoach 2012 (theo doi) 2 2 4" xfId="8775"/>
    <cellStyle name="1_BC 8 thang 2009 ve CT trong diem 5nam_1 Bieu 6 thang nam 2011_Ke hoach 2012 (theo doi) 2 3" xfId="8776"/>
    <cellStyle name="1_BC 8 thang 2009 ve CT trong diem 5nam_1 Bieu 6 thang nam 2011_Ke hoach 2012 (theo doi) 2 4" xfId="8777"/>
    <cellStyle name="1_BC 8 thang 2009 ve CT trong diem 5nam_1 Bieu 6 thang nam 2011_Ke hoach 2012 (theo doi) 2 5" xfId="8778"/>
    <cellStyle name="1_BC 8 thang 2009 ve CT trong diem 5nam_1 Bieu 6 thang nam 2011_Ke hoach 2012 (theo doi) 3" xfId="8779"/>
    <cellStyle name="1_BC 8 thang 2009 ve CT trong diem 5nam_1 Bieu 6 thang nam 2011_Ke hoach 2012 (theo doi) 3 2" xfId="8780"/>
    <cellStyle name="1_BC 8 thang 2009 ve CT trong diem 5nam_1 Bieu 6 thang nam 2011_Ke hoach 2012 (theo doi) 3 3" xfId="8781"/>
    <cellStyle name="1_BC 8 thang 2009 ve CT trong diem 5nam_1 Bieu 6 thang nam 2011_Ke hoach 2012 (theo doi) 3 4" xfId="8782"/>
    <cellStyle name="1_BC 8 thang 2009 ve CT trong diem 5nam_1 Bieu 6 thang nam 2011_Ke hoach 2012 (theo doi) 4" xfId="8783"/>
    <cellStyle name="1_BC 8 thang 2009 ve CT trong diem 5nam_1 Bieu 6 thang nam 2011_Ke hoach 2012 (theo doi) 5" xfId="8784"/>
    <cellStyle name="1_BC 8 thang 2009 ve CT trong diem 5nam_1 Bieu 6 thang nam 2011_Ke hoach 2012 (theo doi) 6" xfId="8785"/>
    <cellStyle name="1_BC 8 thang 2009 ve CT trong diem 5nam_1 Bieu 6 thang nam 2011_Ke hoach 2012 theo doi (giai ngan 30.6.12)" xfId="1458"/>
    <cellStyle name="1_BC 8 thang 2009 ve CT trong diem 5nam_1 Bieu 6 thang nam 2011_Ke hoach 2012 theo doi (giai ngan 30.6.12) 2" xfId="1459"/>
    <cellStyle name="1_BC 8 thang 2009 ve CT trong diem 5nam_1 Bieu 6 thang nam 2011_Ke hoach 2012 theo doi (giai ngan 30.6.12) 2 2" xfId="8786"/>
    <cellStyle name="1_BC 8 thang 2009 ve CT trong diem 5nam_1 Bieu 6 thang nam 2011_Ke hoach 2012 theo doi (giai ngan 30.6.12) 2 2 2" xfId="8787"/>
    <cellStyle name="1_BC 8 thang 2009 ve CT trong diem 5nam_1 Bieu 6 thang nam 2011_Ke hoach 2012 theo doi (giai ngan 30.6.12) 2 2 3" xfId="8788"/>
    <cellStyle name="1_BC 8 thang 2009 ve CT trong diem 5nam_1 Bieu 6 thang nam 2011_Ke hoach 2012 theo doi (giai ngan 30.6.12) 2 2 4" xfId="8789"/>
    <cellStyle name="1_BC 8 thang 2009 ve CT trong diem 5nam_1 Bieu 6 thang nam 2011_Ke hoach 2012 theo doi (giai ngan 30.6.12) 2 3" xfId="8790"/>
    <cellStyle name="1_BC 8 thang 2009 ve CT trong diem 5nam_1 Bieu 6 thang nam 2011_Ke hoach 2012 theo doi (giai ngan 30.6.12) 2 4" xfId="8791"/>
    <cellStyle name="1_BC 8 thang 2009 ve CT trong diem 5nam_1 Bieu 6 thang nam 2011_Ke hoach 2012 theo doi (giai ngan 30.6.12) 2 5" xfId="8792"/>
    <cellStyle name="1_BC 8 thang 2009 ve CT trong diem 5nam_1 Bieu 6 thang nam 2011_Ke hoach 2012 theo doi (giai ngan 30.6.12) 3" xfId="8793"/>
    <cellStyle name="1_BC 8 thang 2009 ve CT trong diem 5nam_1 Bieu 6 thang nam 2011_Ke hoach 2012 theo doi (giai ngan 30.6.12) 3 2" xfId="8794"/>
    <cellStyle name="1_BC 8 thang 2009 ve CT trong diem 5nam_1 Bieu 6 thang nam 2011_Ke hoach 2012 theo doi (giai ngan 30.6.12) 3 3" xfId="8795"/>
    <cellStyle name="1_BC 8 thang 2009 ve CT trong diem 5nam_1 Bieu 6 thang nam 2011_Ke hoach 2012 theo doi (giai ngan 30.6.12) 3 4" xfId="8796"/>
    <cellStyle name="1_BC 8 thang 2009 ve CT trong diem 5nam_1 Bieu 6 thang nam 2011_Ke hoach 2012 theo doi (giai ngan 30.6.12) 4" xfId="8797"/>
    <cellStyle name="1_BC 8 thang 2009 ve CT trong diem 5nam_1 Bieu 6 thang nam 2011_Ke hoach 2012 theo doi (giai ngan 30.6.12) 5" xfId="8798"/>
    <cellStyle name="1_BC 8 thang 2009 ve CT trong diem 5nam_1 Bieu 6 thang nam 2011_Ke hoach 2012 theo doi (giai ngan 30.6.12) 6" xfId="8799"/>
    <cellStyle name="1_BC 8 thang 2009 ve CT trong diem 5nam_Bao cao doan cong tac cua Bo thang 4-2010" xfId="1460"/>
    <cellStyle name="1_BC 8 thang 2009 ve CT trong diem 5nam_Bao cao doan cong tac cua Bo thang 4-2010 2" xfId="8800"/>
    <cellStyle name="1_BC 8 thang 2009 ve CT trong diem 5nam_Bao cao doan cong tac cua Bo thang 4-2010 2 2" xfId="8801"/>
    <cellStyle name="1_BC 8 thang 2009 ve CT trong diem 5nam_Bao cao doan cong tac cua Bo thang 4-2010 2 3" xfId="8802"/>
    <cellStyle name="1_BC 8 thang 2009 ve CT trong diem 5nam_Bao cao doan cong tac cua Bo thang 4-2010 2 4" xfId="8803"/>
    <cellStyle name="1_BC 8 thang 2009 ve CT trong diem 5nam_Bao cao doan cong tac cua Bo thang 4-2010 3" xfId="8804"/>
    <cellStyle name="1_BC 8 thang 2009 ve CT trong diem 5nam_Bao cao doan cong tac cua Bo thang 4-2010 4" xfId="8805"/>
    <cellStyle name="1_BC 8 thang 2009 ve CT trong diem 5nam_Bao cao doan cong tac cua Bo thang 4-2010 5" xfId="8806"/>
    <cellStyle name="1_BC 8 thang 2009 ve CT trong diem 5nam_Bao cao doan cong tac cua Bo thang 4-2010_BC von DTPT 6 thang 2012" xfId="1461"/>
    <cellStyle name="1_BC 8 thang 2009 ve CT trong diem 5nam_Bao cao doan cong tac cua Bo thang 4-2010_BC von DTPT 6 thang 2012 2" xfId="8807"/>
    <cellStyle name="1_BC 8 thang 2009 ve CT trong diem 5nam_Bao cao doan cong tac cua Bo thang 4-2010_BC von DTPT 6 thang 2012 2 2" xfId="8808"/>
    <cellStyle name="1_BC 8 thang 2009 ve CT trong diem 5nam_Bao cao doan cong tac cua Bo thang 4-2010_BC von DTPT 6 thang 2012 2 3" xfId="8809"/>
    <cellStyle name="1_BC 8 thang 2009 ve CT trong diem 5nam_Bao cao doan cong tac cua Bo thang 4-2010_BC von DTPT 6 thang 2012 2 4" xfId="8810"/>
    <cellStyle name="1_BC 8 thang 2009 ve CT trong diem 5nam_Bao cao doan cong tac cua Bo thang 4-2010_BC von DTPT 6 thang 2012 3" xfId="8811"/>
    <cellStyle name="1_BC 8 thang 2009 ve CT trong diem 5nam_Bao cao doan cong tac cua Bo thang 4-2010_BC von DTPT 6 thang 2012 4" xfId="8812"/>
    <cellStyle name="1_BC 8 thang 2009 ve CT trong diem 5nam_Bao cao doan cong tac cua Bo thang 4-2010_BC von DTPT 6 thang 2012 5" xfId="8813"/>
    <cellStyle name="1_BC 8 thang 2009 ve CT trong diem 5nam_Bao cao doan cong tac cua Bo thang 4-2010_Bieu du thao QD von ho tro co MT" xfId="1462"/>
    <cellStyle name="1_BC 8 thang 2009 ve CT trong diem 5nam_Bao cao doan cong tac cua Bo thang 4-2010_Bieu du thao QD von ho tro co MT 2" xfId="8814"/>
    <cellStyle name="1_BC 8 thang 2009 ve CT trong diem 5nam_Bao cao doan cong tac cua Bo thang 4-2010_Bieu du thao QD von ho tro co MT 2 2" xfId="8815"/>
    <cellStyle name="1_BC 8 thang 2009 ve CT trong diem 5nam_Bao cao doan cong tac cua Bo thang 4-2010_Bieu du thao QD von ho tro co MT 2 3" xfId="8816"/>
    <cellStyle name="1_BC 8 thang 2009 ve CT trong diem 5nam_Bao cao doan cong tac cua Bo thang 4-2010_Bieu du thao QD von ho tro co MT 2 4" xfId="8817"/>
    <cellStyle name="1_BC 8 thang 2009 ve CT trong diem 5nam_Bao cao doan cong tac cua Bo thang 4-2010_Bieu du thao QD von ho tro co MT 3" xfId="8818"/>
    <cellStyle name="1_BC 8 thang 2009 ve CT trong diem 5nam_Bao cao doan cong tac cua Bo thang 4-2010_Bieu du thao QD von ho tro co MT 4" xfId="8819"/>
    <cellStyle name="1_BC 8 thang 2009 ve CT trong diem 5nam_Bao cao doan cong tac cua Bo thang 4-2010_Bieu du thao QD von ho tro co MT 5" xfId="8820"/>
    <cellStyle name="1_BC 8 thang 2009 ve CT trong diem 5nam_Bao cao doan cong tac cua Bo thang 4-2010_Dang ky phan khai von ODA (gui Bo)" xfId="1463"/>
    <cellStyle name="1_BC 8 thang 2009 ve CT trong diem 5nam_Bao cao doan cong tac cua Bo thang 4-2010_Dang ky phan khai von ODA (gui Bo) 2" xfId="8821"/>
    <cellStyle name="1_BC 8 thang 2009 ve CT trong diem 5nam_Bao cao doan cong tac cua Bo thang 4-2010_Dang ky phan khai von ODA (gui Bo) 2 2" xfId="8822"/>
    <cellStyle name="1_BC 8 thang 2009 ve CT trong diem 5nam_Bao cao doan cong tac cua Bo thang 4-2010_Dang ky phan khai von ODA (gui Bo) 2 3" xfId="8823"/>
    <cellStyle name="1_BC 8 thang 2009 ve CT trong diem 5nam_Bao cao doan cong tac cua Bo thang 4-2010_Dang ky phan khai von ODA (gui Bo) 2 4" xfId="8824"/>
    <cellStyle name="1_BC 8 thang 2009 ve CT trong diem 5nam_Bao cao doan cong tac cua Bo thang 4-2010_Dang ky phan khai von ODA (gui Bo) 3" xfId="8825"/>
    <cellStyle name="1_BC 8 thang 2009 ve CT trong diem 5nam_Bao cao doan cong tac cua Bo thang 4-2010_Dang ky phan khai von ODA (gui Bo) 4" xfId="8826"/>
    <cellStyle name="1_BC 8 thang 2009 ve CT trong diem 5nam_Bao cao doan cong tac cua Bo thang 4-2010_Dang ky phan khai von ODA (gui Bo) 5" xfId="8827"/>
    <cellStyle name="1_BC 8 thang 2009 ve CT trong diem 5nam_Bao cao doan cong tac cua Bo thang 4-2010_Dang ky phan khai von ODA (gui Bo)_BC von DTPT 6 thang 2012" xfId="1464"/>
    <cellStyle name="1_BC 8 thang 2009 ve CT trong diem 5nam_Bao cao doan cong tac cua Bo thang 4-2010_Dang ky phan khai von ODA (gui Bo)_BC von DTPT 6 thang 2012 2" xfId="8828"/>
    <cellStyle name="1_BC 8 thang 2009 ve CT trong diem 5nam_Bao cao doan cong tac cua Bo thang 4-2010_Dang ky phan khai von ODA (gui Bo)_BC von DTPT 6 thang 2012 2 2" xfId="8829"/>
    <cellStyle name="1_BC 8 thang 2009 ve CT trong diem 5nam_Bao cao doan cong tac cua Bo thang 4-2010_Dang ky phan khai von ODA (gui Bo)_BC von DTPT 6 thang 2012 2 3" xfId="8830"/>
    <cellStyle name="1_BC 8 thang 2009 ve CT trong diem 5nam_Bao cao doan cong tac cua Bo thang 4-2010_Dang ky phan khai von ODA (gui Bo)_BC von DTPT 6 thang 2012 2 4" xfId="8831"/>
    <cellStyle name="1_BC 8 thang 2009 ve CT trong diem 5nam_Bao cao doan cong tac cua Bo thang 4-2010_Dang ky phan khai von ODA (gui Bo)_BC von DTPT 6 thang 2012 3" xfId="8832"/>
    <cellStyle name="1_BC 8 thang 2009 ve CT trong diem 5nam_Bao cao doan cong tac cua Bo thang 4-2010_Dang ky phan khai von ODA (gui Bo)_BC von DTPT 6 thang 2012 4" xfId="8833"/>
    <cellStyle name="1_BC 8 thang 2009 ve CT trong diem 5nam_Bao cao doan cong tac cua Bo thang 4-2010_Dang ky phan khai von ODA (gui Bo)_BC von DTPT 6 thang 2012 5" xfId="8834"/>
    <cellStyle name="1_BC 8 thang 2009 ve CT trong diem 5nam_Bao cao doan cong tac cua Bo thang 4-2010_Dang ky phan khai von ODA (gui Bo)_Bieu du thao QD von ho tro co MT" xfId="1465"/>
    <cellStyle name="1_BC 8 thang 2009 ve CT trong diem 5nam_Bao cao doan cong tac cua Bo thang 4-2010_Dang ky phan khai von ODA (gui Bo)_Bieu du thao QD von ho tro co MT 2" xfId="8835"/>
    <cellStyle name="1_BC 8 thang 2009 ve CT trong diem 5nam_Bao cao doan cong tac cua Bo thang 4-2010_Dang ky phan khai von ODA (gui Bo)_Bieu du thao QD von ho tro co MT 2 2" xfId="8836"/>
    <cellStyle name="1_BC 8 thang 2009 ve CT trong diem 5nam_Bao cao doan cong tac cua Bo thang 4-2010_Dang ky phan khai von ODA (gui Bo)_Bieu du thao QD von ho tro co MT 2 3" xfId="8837"/>
    <cellStyle name="1_BC 8 thang 2009 ve CT trong diem 5nam_Bao cao doan cong tac cua Bo thang 4-2010_Dang ky phan khai von ODA (gui Bo)_Bieu du thao QD von ho tro co MT 2 4" xfId="8838"/>
    <cellStyle name="1_BC 8 thang 2009 ve CT trong diem 5nam_Bao cao doan cong tac cua Bo thang 4-2010_Dang ky phan khai von ODA (gui Bo)_Bieu du thao QD von ho tro co MT 3" xfId="8839"/>
    <cellStyle name="1_BC 8 thang 2009 ve CT trong diem 5nam_Bao cao doan cong tac cua Bo thang 4-2010_Dang ky phan khai von ODA (gui Bo)_Bieu du thao QD von ho tro co MT 4" xfId="8840"/>
    <cellStyle name="1_BC 8 thang 2009 ve CT trong diem 5nam_Bao cao doan cong tac cua Bo thang 4-2010_Dang ky phan khai von ODA (gui Bo)_Bieu du thao QD von ho tro co MT 5" xfId="8841"/>
    <cellStyle name="1_BC 8 thang 2009 ve CT trong diem 5nam_Bao cao doan cong tac cua Bo thang 4-2010_Dang ky phan khai von ODA (gui Bo)_Ke hoach 2012 theo doi (giai ngan 30.6.12)" xfId="1466"/>
    <cellStyle name="1_BC 8 thang 2009 ve CT trong diem 5nam_Bao cao doan cong tac cua Bo thang 4-2010_Dang ky phan khai von ODA (gui Bo)_Ke hoach 2012 theo doi (giai ngan 30.6.12) 2" xfId="8842"/>
    <cellStyle name="1_BC 8 thang 2009 ve CT trong diem 5nam_Bao cao doan cong tac cua Bo thang 4-2010_Dang ky phan khai von ODA (gui Bo)_Ke hoach 2012 theo doi (giai ngan 30.6.12) 2 2" xfId="8843"/>
    <cellStyle name="1_BC 8 thang 2009 ve CT trong diem 5nam_Bao cao doan cong tac cua Bo thang 4-2010_Dang ky phan khai von ODA (gui Bo)_Ke hoach 2012 theo doi (giai ngan 30.6.12) 2 3" xfId="8844"/>
    <cellStyle name="1_BC 8 thang 2009 ve CT trong diem 5nam_Bao cao doan cong tac cua Bo thang 4-2010_Dang ky phan khai von ODA (gui Bo)_Ke hoach 2012 theo doi (giai ngan 30.6.12) 2 4" xfId="8845"/>
    <cellStyle name="1_BC 8 thang 2009 ve CT trong diem 5nam_Bao cao doan cong tac cua Bo thang 4-2010_Dang ky phan khai von ODA (gui Bo)_Ke hoach 2012 theo doi (giai ngan 30.6.12) 3" xfId="8846"/>
    <cellStyle name="1_BC 8 thang 2009 ve CT trong diem 5nam_Bao cao doan cong tac cua Bo thang 4-2010_Dang ky phan khai von ODA (gui Bo)_Ke hoach 2012 theo doi (giai ngan 30.6.12) 4" xfId="8847"/>
    <cellStyle name="1_BC 8 thang 2009 ve CT trong diem 5nam_Bao cao doan cong tac cua Bo thang 4-2010_Dang ky phan khai von ODA (gui Bo)_Ke hoach 2012 theo doi (giai ngan 30.6.12) 5" xfId="8848"/>
    <cellStyle name="1_BC 8 thang 2009 ve CT trong diem 5nam_Bao cao doan cong tac cua Bo thang 4-2010_Ke hoach 2012 (theo doi)" xfId="1467"/>
    <cellStyle name="1_BC 8 thang 2009 ve CT trong diem 5nam_Bao cao doan cong tac cua Bo thang 4-2010_Ke hoach 2012 (theo doi) 2" xfId="8849"/>
    <cellStyle name="1_BC 8 thang 2009 ve CT trong diem 5nam_Bao cao doan cong tac cua Bo thang 4-2010_Ke hoach 2012 (theo doi) 2 2" xfId="8850"/>
    <cellStyle name="1_BC 8 thang 2009 ve CT trong diem 5nam_Bao cao doan cong tac cua Bo thang 4-2010_Ke hoach 2012 (theo doi) 2 3" xfId="8851"/>
    <cellStyle name="1_BC 8 thang 2009 ve CT trong diem 5nam_Bao cao doan cong tac cua Bo thang 4-2010_Ke hoach 2012 (theo doi) 2 4" xfId="8852"/>
    <cellStyle name="1_BC 8 thang 2009 ve CT trong diem 5nam_Bao cao doan cong tac cua Bo thang 4-2010_Ke hoach 2012 (theo doi) 3" xfId="8853"/>
    <cellStyle name="1_BC 8 thang 2009 ve CT trong diem 5nam_Bao cao doan cong tac cua Bo thang 4-2010_Ke hoach 2012 (theo doi) 4" xfId="8854"/>
    <cellStyle name="1_BC 8 thang 2009 ve CT trong diem 5nam_Bao cao doan cong tac cua Bo thang 4-2010_Ke hoach 2012 (theo doi) 5" xfId="8855"/>
    <cellStyle name="1_BC 8 thang 2009 ve CT trong diem 5nam_Bao cao doan cong tac cua Bo thang 4-2010_Ke hoach 2012 theo doi (giai ngan 30.6.12)" xfId="1468"/>
    <cellStyle name="1_BC 8 thang 2009 ve CT trong diem 5nam_Bao cao doan cong tac cua Bo thang 4-2010_Ke hoach 2012 theo doi (giai ngan 30.6.12) 2" xfId="8856"/>
    <cellStyle name="1_BC 8 thang 2009 ve CT trong diem 5nam_Bao cao doan cong tac cua Bo thang 4-2010_Ke hoach 2012 theo doi (giai ngan 30.6.12) 2 2" xfId="8857"/>
    <cellStyle name="1_BC 8 thang 2009 ve CT trong diem 5nam_Bao cao doan cong tac cua Bo thang 4-2010_Ke hoach 2012 theo doi (giai ngan 30.6.12) 2 3" xfId="8858"/>
    <cellStyle name="1_BC 8 thang 2009 ve CT trong diem 5nam_Bao cao doan cong tac cua Bo thang 4-2010_Ke hoach 2012 theo doi (giai ngan 30.6.12) 2 4" xfId="8859"/>
    <cellStyle name="1_BC 8 thang 2009 ve CT trong diem 5nam_Bao cao doan cong tac cua Bo thang 4-2010_Ke hoach 2012 theo doi (giai ngan 30.6.12) 3" xfId="8860"/>
    <cellStyle name="1_BC 8 thang 2009 ve CT trong diem 5nam_Bao cao doan cong tac cua Bo thang 4-2010_Ke hoach 2012 theo doi (giai ngan 30.6.12) 4" xfId="8861"/>
    <cellStyle name="1_BC 8 thang 2009 ve CT trong diem 5nam_Bao cao doan cong tac cua Bo thang 4-2010_Ke hoach 2012 theo doi (giai ngan 30.6.12) 5" xfId="8862"/>
    <cellStyle name="1_BC 8 thang 2009 ve CT trong diem 5nam_BC cong trinh trong diem" xfId="1469"/>
    <cellStyle name="1_BC 8 thang 2009 ve CT trong diem 5nam_BC cong trinh trong diem 2" xfId="1470"/>
    <cellStyle name="1_BC 8 thang 2009 ve CT trong diem 5nam_BC cong trinh trong diem 2 2" xfId="8863"/>
    <cellStyle name="1_BC 8 thang 2009 ve CT trong diem 5nam_BC cong trinh trong diem 2 2 2" xfId="8864"/>
    <cellStyle name="1_BC 8 thang 2009 ve CT trong diem 5nam_BC cong trinh trong diem 2 2 3" xfId="8865"/>
    <cellStyle name="1_BC 8 thang 2009 ve CT trong diem 5nam_BC cong trinh trong diem 2 2 4" xfId="8866"/>
    <cellStyle name="1_BC 8 thang 2009 ve CT trong diem 5nam_BC cong trinh trong diem 2 3" xfId="8867"/>
    <cellStyle name="1_BC 8 thang 2009 ve CT trong diem 5nam_BC cong trinh trong diem 2 4" xfId="8868"/>
    <cellStyle name="1_BC 8 thang 2009 ve CT trong diem 5nam_BC cong trinh trong diem 2 5" xfId="8869"/>
    <cellStyle name="1_BC 8 thang 2009 ve CT trong diem 5nam_BC cong trinh trong diem 3" xfId="8870"/>
    <cellStyle name="1_BC 8 thang 2009 ve CT trong diem 5nam_BC cong trinh trong diem 3 2" xfId="8871"/>
    <cellStyle name="1_BC 8 thang 2009 ve CT trong diem 5nam_BC cong trinh trong diem 3 3" xfId="8872"/>
    <cellStyle name="1_BC 8 thang 2009 ve CT trong diem 5nam_BC cong trinh trong diem 3 4" xfId="8873"/>
    <cellStyle name="1_BC 8 thang 2009 ve CT trong diem 5nam_BC cong trinh trong diem 4" xfId="8874"/>
    <cellStyle name="1_BC 8 thang 2009 ve CT trong diem 5nam_BC cong trinh trong diem 5" xfId="8875"/>
    <cellStyle name="1_BC 8 thang 2009 ve CT trong diem 5nam_BC cong trinh trong diem 6" xfId="8876"/>
    <cellStyle name="1_BC 8 thang 2009 ve CT trong diem 5nam_BC cong trinh trong diem_BC von DTPT 6 thang 2012" xfId="1471"/>
    <cellStyle name="1_BC 8 thang 2009 ve CT trong diem 5nam_BC cong trinh trong diem_BC von DTPT 6 thang 2012 2" xfId="1472"/>
    <cellStyle name="1_BC 8 thang 2009 ve CT trong diem 5nam_BC cong trinh trong diem_BC von DTPT 6 thang 2012 2 2" xfId="8877"/>
    <cellStyle name="1_BC 8 thang 2009 ve CT trong diem 5nam_BC cong trinh trong diem_BC von DTPT 6 thang 2012 2 2 2" xfId="8878"/>
    <cellStyle name="1_BC 8 thang 2009 ve CT trong diem 5nam_BC cong trinh trong diem_BC von DTPT 6 thang 2012 2 2 3" xfId="8879"/>
    <cellStyle name="1_BC 8 thang 2009 ve CT trong diem 5nam_BC cong trinh trong diem_BC von DTPT 6 thang 2012 2 2 4" xfId="8880"/>
    <cellStyle name="1_BC 8 thang 2009 ve CT trong diem 5nam_BC cong trinh trong diem_BC von DTPT 6 thang 2012 2 3" xfId="8881"/>
    <cellStyle name="1_BC 8 thang 2009 ve CT trong diem 5nam_BC cong trinh trong diem_BC von DTPT 6 thang 2012 2 4" xfId="8882"/>
    <cellStyle name="1_BC 8 thang 2009 ve CT trong diem 5nam_BC cong trinh trong diem_BC von DTPT 6 thang 2012 2 5" xfId="8883"/>
    <cellStyle name="1_BC 8 thang 2009 ve CT trong diem 5nam_BC cong trinh trong diem_BC von DTPT 6 thang 2012 3" xfId="8884"/>
    <cellStyle name="1_BC 8 thang 2009 ve CT trong diem 5nam_BC cong trinh trong diem_BC von DTPT 6 thang 2012 3 2" xfId="8885"/>
    <cellStyle name="1_BC 8 thang 2009 ve CT trong diem 5nam_BC cong trinh trong diem_BC von DTPT 6 thang 2012 3 3" xfId="8886"/>
    <cellStyle name="1_BC 8 thang 2009 ve CT trong diem 5nam_BC cong trinh trong diem_BC von DTPT 6 thang 2012 3 4" xfId="8887"/>
    <cellStyle name="1_BC 8 thang 2009 ve CT trong diem 5nam_BC cong trinh trong diem_BC von DTPT 6 thang 2012 4" xfId="8888"/>
    <cellStyle name="1_BC 8 thang 2009 ve CT trong diem 5nam_BC cong trinh trong diem_BC von DTPT 6 thang 2012 5" xfId="8889"/>
    <cellStyle name="1_BC 8 thang 2009 ve CT trong diem 5nam_BC cong trinh trong diem_BC von DTPT 6 thang 2012 6" xfId="8890"/>
    <cellStyle name="1_BC 8 thang 2009 ve CT trong diem 5nam_BC cong trinh trong diem_Bieu du thao QD von ho tro co MT" xfId="1473"/>
    <cellStyle name="1_BC 8 thang 2009 ve CT trong diem 5nam_BC cong trinh trong diem_Bieu du thao QD von ho tro co MT 2" xfId="1474"/>
    <cellStyle name="1_BC 8 thang 2009 ve CT trong diem 5nam_BC cong trinh trong diem_Bieu du thao QD von ho tro co MT 2 2" xfId="8891"/>
    <cellStyle name="1_BC 8 thang 2009 ve CT trong diem 5nam_BC cong trinh trong diem_Bieu du thao QD von ho tro co MT 2 2 2" xfId="8892"/>
    <cellStyle name="1_BC 8 thang 2009 ve CT trong diem 5nam_BC cong trinh trong diem_Bieu du thao QD von ho tro co MT 2 2 3" xfId="8893"/>
    <cellStyle name="1_BC 8 thang 2009 ve CT trong diem 5nam_BC cong trinh trong diem_Bieu du thao QD von ho tro co MT 2 2 4" xfId="8894"/>
    <cellStyle name="1_BC 8 thang 2009 ve CT trong diem 5nam_BC cong trinh trong diem_Bieu du thao QD von ho tro co MT 2 3" xfId="8895"/>
    <cellStyle name="1_BC 8 thang 2009 ve CT trong diem 5nam_BC cong trinh trong diem_Bieu du thao QD von ho tro co MT 2 4" xfId="8896"/>
    <cellStyle name="1_BC 8 thang 2009 ve CT trong diem 5nam_BC cong trinh trong diem_Bieu du thao QD von ho tro co MT 2 5" xfId="8897"/>
    <cellStyle name="1_BC 8 thang 2009 ve CT trong diem 5nam_BC cong trinh trong diem_Bieu du thao QD von ho tro co MT 3" xfId="8898"/>
    <cellStyle name="1_BC 8 thang 2009 ve CT trong diem 5nam_BC cong trinh trong diem_Bieu du thao QD von ho tro co MT 3 2" xfId="8899"/>
    <cellStyle name="1_BC 8 thang 2009 ve CT trong diem 5nam_BC cong trinh trong diem_Bieu du thao QD von ho tro co MT 3 3" xfId="8900"/>
    <cellStyle name="1_BC 8 thang 2009 ve CT trong diem 5nam_BC cong trinh trong diem_Bieu du thao QD von ho tro co MT 3 4" xfId="8901"/>
    <cellStyle name="1_BC 8 thang 2009 ve CT trong diem 5nam_BC cong trinh trong diem_Bieu du thao QD von ho tro co MT 4" xfId="8902"/>
    <cellStyle name="1_BC 8 thang 2009 ve CT trong diem 5nam_BC cong trinh trong diem_Bieu du thao QD von ho tro co MT 5" xfId="8903"/>
    <cellStyle name="1_BC 8 thang 2009 ve CT trong diem 5nam_BC cong trinh trong diem_Bieu du thao QD von ho tro co MT 6" xfId="8904"/>
    <cellStyle name="1_BC 8 thang 2009 ve CT trong diem 5nam_BC cong trinh trong diem_Ke hoach 2012 (theo doi)" xfId="1475"/>
    <cellStyle name="1_BC 8 thang 2009 ve CT trong diem 5nam_BC cong trinh trong diem_Ke hoach 2012 (theo doi) 2" xfId="1476"/>
    <cellStyle name="1_BC 8 thang 2009 ve CT trong diem 5nam_BC cong trinh trong diem_Ke hoach 2012 (theo doi) 2 2" xfId="8905"/>
    <cellStyle name="1_BC 8 thang 2009 ve CT trong diem 5nam_BC cong trinh trong diem_Ke hoach 2012 (theo doi) 2 2 2" xfId="8906"/>
    <cellStyle name="1_BC 8 thang 2009 ve CT trong diem 5nam_BC cong trinh trong diem_Ke hoach 2012 (theo doi) 2 2 3" xfId="8907"/>
    <cellStyle name="1_BC 8 thang 2009 ve CT trong diem 5nam_BC cong trinh trong diem_Ke hoach 2012 (theo doi) 2 2 4" xfId="8908"/>
    <cellStyle name="1_BC 8 thang 2009 ve CT trong diem 5nam_BC cong trinh trong diem_Ke hoach 2012 (theo doi) 2 3" xfId="8909"/>
    <cellStyle name="1_BC 8 thang 2009 ve CT trong diem 5nam_BC cong trinh trong diem_Ke hoach 2012 (theo doi) 2 4" xfId="8910"/>
    <cellStyle name="1_BC 8 thang 2009 ve CT trong diem 5nam_BC cong trinh trong diem_Ke hoach 2012 (theo doi) 2 5" xfId="8911"/>
    <cellStyle name="1_BC 8 thang 2009 ve CT trong diem 5nam_BC cong trinh trong diem_Ke hoach 2012 (theo doi) 3" xfId="8912"/>
    <cellStyle name="1_BC 8 thang 2009 ve CT trong diem 5nam_BC cong trinh trong diem_Ke hoach 2012 (theo doi) 3 2" xfId="8913"/>
    <cellStyle name="1_BC 8 thang 2009 ve CT trong diem 5nam_BC cong trinh trong diem_Ke hoach 2012 (theo doi) 3 3" xfId="8914"/>
    <cellStyle name="1_BC 8 thang 2009 ve CT trong diem 5nam_BC cong trinh trong diem_Ke hoach 2012 (theo doi) 3 4" xfId="8915"/>
    <cellStyle name="1_BC 8 thang 2009 ve CT trong diem 5nam_BC cong trinh trong diem_Ke hoach 2012 (theo doi) 4" xfId="8916"/>
    <cellStyle name="1_BC 8 thang 2009 ve CT trong diem 5nam_BC cong trinh trong diem_Ke hoach 2012 (theo doi) 5" xfId="8917"/>
    <cellStyle name="1_BC 8 thang 2009 ve CT trong diem 5nam_BC cong trinh trong diem_Ke hoach 2012 (theo doi) 6" xfId="8918"/>
    <cellStyle name="1_BC 8 thang 2009 ve CT trong diem 5nam_BC cong trinh trong diem_Ke hoach 2012 theo doi (giai ngan 30.6.12)" xfId="1477"/>
    <cellStyle name="1_BC 8 thang 2009 ve CT trong diem 5nam_BC cong trinh trong diem_Ke hoach 2012 theo doi (giai ngan 30.6.12) 2" xfId="1478"/>
    <cellStyle name="1_BC 8 thang 2009 ve CT trong diem 5nam_BC cong trinh trong diem_Ke hoach 2012 theo doi (giai ngan 30.6.12) 2 2" xfId="8919"/>
    <cellStyle name="1_BC 8 thang 2009 ve CT trong diem 5nam_BC cong trinh trong diem_Ke hoach 2012 theo doi (giai ngan 30.6.12) 2 2 2" xfId="8920"/>
    <cellStyle name="1_BC 8 thang 2009 ve CT trong diem 5nam_BC cong trinh trong diem_Ke hoach 2012 theo doi (giai ngan 30.6.12) 2 2 3" xfId="8921"/>
    <cellStyle name="1_BC 8 thang 2009 ve CT trong diem 5nam_BC cong trinh trong diem_Ke hoach 2012 theo doi (giai ngan 30.6.12) 2 2 4" xfId="8922"/>
    <cellStyle name="1_BC 8 thang 2009 ve CT trong diem 5nam_BC cong trinh trong diem_Ke hoach 2012 theo doi (giai ngan 30.6.12) 2 3" xfId="8923"/>
    <cellStyle name="1_BC 8 thang 2009 ve CT trong diem 5nam_BC cong trinh trong diem_Ke hoach 2012 theo doi (giai ngan 30.6.12) 2 4" xfId="8924"/>
    <cellStyle name="1_BC 8 thang 2009 ve CT trong diem 5nam_BC cong trinh trong diem_Ke hoach 2012 theo doi (giai ngan 30.6.12) 2 5" xfId="8925"/>
    <cellStyle name="1_BC 8 thang 2009 ve CT trong diem 5nam_BC cong trinh trong diem_Ke hoach 2012 theo doi (giai ngan 30.6.12) 3" xfId="8926"/>
    <cellStyle name="1_BC 8 thang 2009 ve CT trong diem 5nam_BC cong trinh trong diem_Ke hoach 2012 theo doi (giai ngan 30.6.12) 3 2" xfId="8927"/>
    <cellStyle name="1_BC 8 thang 2009 ve CT trong diem 5nam_BC cong trinh trong diem_Ke hoach 2012 theo doi (giai ngan 30.6.12) 3 3" xfId="8928"/>
    <cellStyle name="1_BC 8 thang 2009 ve CT trong diem 5nam_BC cong trinh trong diem_Ke hoach 2012 theo doi (giai ngan 30.6.12) 3 4" xfId="8929"/>
    <cellStyle name="1_BC 8 thang 2009 ve CT trong diem 5nam_BC cong trinh trong diem_Ke hoach 2012 theo doi (giai ngan 30.6.12) 4" xfId="8930"/>
    <cellStyle name="1_BC 8 thang 2009 ve CT trong diem 5nam_BC cong trinh trong diem_Ke hoach 2012 theo doi (giai ngan 30.6.12) 5" xfId="8931"/>
    <cellStyle name="1_BC 8 thang 2009 ve CT trong diem 5nam_BC cong trinh trong diem_Ke hoach 2012 theo doi (giai ngan 30.6.12) 6" xfId="8932"/>
    <cellStyle name="1_BC 8 thang 2009 ve CT trong diem 5nam_BC von DTPT 6 thang 2012" xfId="1479"/>
    <cellStyle name="1_BC 8 thang 2009 ve CT trong diem 5nam_BC von DTPT 6 thang 2012 2" xfId="8933"/>
    <cellStyle name="1_BC 8 thang 2009 ve CT trong diem 5nam_BC von DTPT 6 thang 2012 2 2" xfId="8934"/>
    <cellStyle name="1_BC 8 thang 2009 ve CT trong diem 5nam_BC von DTPT 6 thang 2012 2 3" xfId="8935"/>
    <cellStyle name="1_BC 8 thang 2009 ve CT trong diem 5nam_BC von DTPT 6 thang 2012 2 4" xfId="8936"/>
    <cellStyle name="1_BC 8 thang 2009 ve CT trong diem 5nam_BC von DTPT 6 thang 2012 3" xfId="8937"/>
    <cellStyle name="1_BC 8 thang 2009 ve CT trong diem 5nam_BC von DTPT 6 thang 2012 4" xfId="8938"/>
    <cellStyle name="1_BC 8 thang 2009 ve CT trong diem 5nam_BC von DTPT 6 thang 2012 5" xfId="8939"/>
    <cellStyle name="1_BC 8 thang 2009 ve CT trong diem 5nam_bieu 01" xfId="1480"/>
    <cellStyle name="1_BC 8 thang 2009 ve CT trong diem 5nam_bieu 01 2" xfId="8940"/>
    <cellStyle name="1_BC 8 thang 2009 ve CT trong diem 5nam_bieu 01 2 2" xfId="8941"/>
    <cellStyle name="1_BC 8 thang 2009 ve CT trong diem 5nam_bieu 01 2 3" xfId="8942"/>
    <cellStyle name="1_BC 8 thang 2009 ve CT trong diem 5nam_bieu 01 2 4" xfId="8943"/>
    <cellStyle name="1_BC 8 thang 2009 ve CT trong diem 5nam_bieu 01 3" xfId="8944"/>
    <cellStyle name="1_BC 8 thang 2009 ve CT trong diem 5nam_bieu 01 4" xfId="8945"/>
    <cellStyle name="1_BC 8 thang 2009 ve CT trong diem 5nam_bieu 01 5" xfId="8946"/>
    <cellStyle name="1_BC 8 thang 2009 ve CT trong diem 5nam_Bieu 01 UB(hung)" xfId="1481"/>
    <cellStyle name="1_BC 8 thang 2009 ve CT trong diem 5nam_Bieu 01 UB(hung) 2" xfId="1482"/>
    <cellStyle name="1_BC 8 thang 2009 ve CT trong diem 5nam_Bieu 01 UB(hung) 2 2" xfId="8947"/>
    <cellStyle name="1_BC 8 thang 2009 ve CT trong diem 5nam_Bieu 01 UB(hung) 2 2 2" xfId="8948"/>
    <cellStyle name="1_BC 8 thang 2009 ve CT trong diem 5nam_Bieu 01 UB(hung) 2 2 3" xfId="8949"/>
    <cellStyle name="1_BC 8 thang 2009 ve CT trong diem 5nam_Bieu 01 UB(hung) 2 2 4" xfId="8950"/>
    <cellStyle name="1_BC 8 thang 2009 ve CT trong diem 5nam_Bieu 01 UB(hung) 2 3" xfId="8951"/>
    <cellStyle name="1_BC 8 thang 2009 ve CT trong diem 5nam_Bieu 01 UB(hung) 2 4" xfId="8952"/>
    <cellStyle name="1_BC 8 thang 2009 ve CT trong diem 5nam_Bieu 01 UB(hung) 2 5" xfId="8953"/>
    <cellStyle name="1_BC 8 thang 2009 ve CT trong diem 5nam_Bieu 01 UB(hung) 3" xfId="8954"/>
    <cellStyle name="1_BC 8 thang 2009 ve CT trong diem 5nam_Bieu 01 UB(hung) 3 2" xfId="8955"/>
    <cellStyle name="1_BC 8 thang 2009 ve CT trong diem 5nam_Bieu 01 UB(hung) 3 3" xfId="8956"/>
    <cellStyle name="1_BC 8 thang 2009 ve CT trong diem 5nam_Bieu 01 UB(hung) 3 4" xfId="8957"/>
    <cellStyle name="1_BC 8 thang 2009 ve CT trong diem 5nam_Bieu 01 UB(hung) 4" xfId="8958"/>
    <cellStyle name="1_BC 8 thang 2009 ve CT trong diem 5nam_Bieu 01 UB(hung) 5" xfId="8959"/>
    <cellStyle name="1_BC 8 thang 2009 ve CT trong diem 5nam_Bieu 01 UB(hung) 6" xfId="8960"/>
    <cellStyle name="1_BC 8 thang 2009 ve CT trong diem 5nam_bieu 01_Bao cao doan cong tac cua Bo thang 4-2010" xfId="1483"/>
    <cellStyle name="1_BC 8 thang 2009 ve CT trong diem 5nam_bieu 01_Bao cao doan cong tac cua Bo thang 4-2010 2" xfId="8961"/>
    <cellStyle name="1_BC 8 thang 2009 ve CT trong diem 5nam_bieu 01_Bao cao doan cong tac cua Bo thang 4-2010 2 2" xfId="8962"/>
    <cellStyle name="1_BC 8 thang 2009 ve CT trong diem 5nam_bieu 01_Bao cao doan cong tac cua Bo thang 4-2010 2 3" xfId="8963"/>
    <cellStyle name="1_BC 8 thang 2009 ve CT trong diem 5nam_bieu 01_Bao cao doan cong tac cua Bo thang 4-2010 2 4" xfId="8964"/>
    <cellStyle name="1_BC 8 thang 2009 ve CT trong diem 5nam_bieu 01_Bao cao doan cong tac cua Bo thang 4-2010 3" xfId="8965"/>
    <cellStyle name="1_BC 8 thang 2009 ve CT trong diem 5nam_bieu 01_Bao cao doan cong tac cua Bo thang 4-2010 4" xfId="8966"/>
    <cellStyle name="1_BC 8 thang 2009 ve CT trong diem 5nam_bieu 01_Bao cao doan cong tac cua Bo thang 4-2010 5" xfId="8967"/>
    <cellStyle name="1_BC 8 thang 2009 ve CT trong diem 5nam_bieu 01_Bao cao doan cong tac cua Bo thang 4-2010_BC von DTPT 6 thang 2012" xfId="1484"/>
    <cellStyle name="1_BC 8 thang 2009 ve CT trong diem 5nam_bieu 01_Bao cao doan cong tac cua Bo thang 4-2010_BC von DTPT 6 thang 2012 2" xfId="8968"/>
    <cellStyle name="1_BC 8 thang 2009 ve CT trong diem 5nam_bieu 01_Bao cao doan cong tac cua Bo thang 4-2010_BC von DTPT 6 thang 2012 2 2" xfId="8969"/>
    <cellStyle name="1_BC 8 thang 2009 ve CT trong diem 5nam_bieu 01_Bao cao doan cong tac cua Bo thang 4-2010_BC von DTPT 6 thang 2012 2 3" xfId="8970"/>
    <cellStyle name="1_BC 8 thang 2009 ve CT trong diem 5nam_bieu 01_Bao cao doan cong tac cua Bo thang 4-2010_BC von DTPT 6 thang 2012 2 4" xfId="8971"/>
    <cellStyle name="1_BC 8 thang 2009 ve CT trong diem 5nam_bieu 01_Bao cao doan cong tac cua Bo thang 4-2010_BC von DTPT 6 thang 2012 3" xfId="8972"/>
    <cellStyle name="1_BC 8 thang 2009 ve CT trong diem 5nam_bieu 01_Bao cao doan cong tac cua Bo thang 4-2010_BC von DTPT 6 thang 2012 4" xfId="8973"/>
    <cellStyle name="1_BC 8 thang 2009 ve CT trong diem 5nam_bieu 01_Bao cao doan cong tac cua Bo thang 4-2010_BC von DTPT 6 thang 2012 5" xfId="8974"/>
    <cellStyle name="1_BC 8 thang 2009 ve CT trong diem 5nam_bieu 01_Bao cao doan cong tac cua Bo thang 4-2010_Bieu du thao QD von ho tro co MT" xfId="1485"/>
    <cellStyle name="1_BC 8 thang 2009 ve CT trong diem 5nam_bieu 01_Bao cao doan cong tac cua Bo thang 4-2010_Bieu du thao QD von ho tro co MT 2" xfId="8975"/>
    <cellStyle name="1_BC 8 thang 2009 ve CT trong diem 5nam_bieu 01_Bao cao doan cong tac cua Bo thang 4-2010_Bieu du thao QD von ho tro co MT 2 2" xfId="8976"/>
    <cellStyle name="1_BC 8 thang 2009 ve CT trong diem 5nam_bieu 01_Bao cao doan cong tac cua Bo thang 4-2010_Bieu du thao QD von ho tro co MT 2 3" xfId="8977"/>
    <cellStyle name="1_BC 8 thang 2009 ve CT trong diem 5nam_bieu 01_Bao cao doan cong tac cua Bo thang 4-2010_Bieu du thao QD von ho tro co MT 2 4" xfId="8978"/>
    <cellStyle name="1_BC 8 thang 2009 ve CT trong diem 5nam_bieu 01_Bao cao doan cong tac cua Bo thang 4-2010_Bieu du thao QD von ho tro co MT 3" xfId="8979"/>
    <cellStyle name="1_BC 8 thang 2009 ve CT trong diem 5nam_bieu 01_Bao cao doan cong tac cua Bo thang 4-2010_Bieu du thao QD von ho tro co MT 4" xfId="8980"/>
    <cellStyle name="1_BC 8 thang 2009 ve CT trong diem 5nam_bieu 01_Bao cao doan cong tac cua Bo thang 4-2010_Bieu du thao QD von ho tro co MT 5" xfId="8981"/>
    <cellStyle name="1_BC 8 thang 2009 ve CT trong diem 5nam_bieu 01_Bao cao doan cong tac cua Bo thang 4-2010_Dang ky phan khai von ODA (gui Bo)" xfId="1486"/>
    <cellStyle name="1_BC 8 thang 2009 ve CT trong diem 5nam_bieu 01_Bao cao doan cong tac cua Bo thang 4-2010_Dang ky phan khai von ODA (gui Bo) 2" xfId="8982"/>
    <cellStyle name="1_BC 8 thang 2009 ve CT trong diem 5nam_bieu 01_Bao cao doan cong tac cua Bo thang 4-2010_Dang ky phan khai von ODA (gui Bo) 2 2" xfId="8983"/>
    <cellStyle name="1_BC 8 thang 2009 ve CT trong diem 5nam_bieu 01_Bao cao doan cong tac cua Bo thang 4-2010_Dang ky phan khai von ODA (gui Bo) 2 3" xfId="8984"/>
    <cellStyle name="1_BC 8 thang 2009 ve CT trong diem 5nam_bieu 01_Bao cao doan cong tac cua Bo thang 4-2010_Dang ky phan khai von ODA (gui Bo) 2 4" xfId="8985"/>
    <cellStyle name="1_BC 8 thang 2009 ve CT trong diem 5nam_bieu 01_Bao cao doan cong tac cua Bo thang 4-2010_Dang ky phan khai von ODA (gui Bo) 3" xfId="8986"/>
    <cellStyle name="1_BC 8 thang 2009 ve CT trong diem 5nam_bieu 01_Bao cao doan cong tac cua Bo thang 4-2010_Dang ky phan khai von ODA (gui Bo) 4" xfId="8987"/>
    <cellStyle name="1_BC 8 thang 2009 ve CT trong diem 5nam_bieu 01_Bao cao doan cong tac cua Bo thang 4-2010_Dang ky phan khai von ODA (gui Bo) 5" xfId="8988"/>
    <cellStyle name="1_BC 8 thang 2009 ve CT trong diem 5nam_bieu 01_Bao cao doan cong tac cua Bo thang 4-2010_Dang ky phan khai von ODA (gui Bo)_BC von DTPT 6 thang 2012" xfId="1487"/>
    <cellStyle name="1_BC 8 thang 2009 ve CT trong diem 5nam_bieu 01_Bao cao doan cong tac cua Bo thang 4-2010_Dang ky phan khai von ODA (gui Bo)_BC von DTPT 6 thang 2012 2" xfId="8989"/>
    <cellStyle name="1_BC 8 thang 2009 ve CT trong diem 5nam_bieu 01_Bao cao doan cong tac cua Bo thang 4-2010_Dang ky phan khai von ODA (gui Bo)_BC von DTPT 6 thang 2012 2 2" xfId="8990"/>
    <cellStyle name="1_BC 8 thang 2009 ve CT trong diem 5nam_bieu 01_Bao cao doan cong tac cua Bo thang 4-2010_Dang ky phan khai von ODA (gui Bo)_BC von DTPT 6 thang 2012 2 3" xfId="8991"/>
    <cellStyle name="1_BC 8 thang 2009 ve CT trong diem 5nam_bieu 01_Bao cao doan cong tac cua Bo thang 4-2010_Dang ky phan khai von ODA (gui Bo)_BC von DTPT 6 thang 2012 2 4" xfId="8992"/>
    <cellStyle name="1_BC 8 thang 2009 ve CT trong diem 5nam_bieu 01_Bao cao doan cong tac cua Bo thang 4-2010_Dang ky phan khai von ODA (gui Bo)_BC von DTPT 6 thang 2012 3" xfId="8993"/>
    <cellStyle name="1_BC 8 thang 2009 ve CT trong diem 5nam_bieu 01_Bao cao doan cong tac cua Bo thang 4-2010_Dang ky phan khai von ODA (gui Bo)_BC von DTPT 6 thang 2012 4" xfId="8994"/>
    <cellStyle name="1_BC 8 thang 2009 ve CT trong diem 5nam_bieu 01_Bao cao doan cong tac cua Bo thang 4-2010_Dang ky phan khai von ODA (gui Bo)_BC von DTPT 6 thang 2012 5" xfId="8995"/>
    <cellStyle name="1_BC 8 thang 2009 ve CT trong diem 5nam_bieu 01_Bao cao doan cong tac cua Bo thang 4-2010_Dang ky phan khai von ODA (gui Bo)_Bieu du thao QD von ho tro co MT" xfId="1488"/>
    <cellStyle name="1_BC 8 thang 2009 ve CT trong diem 5nam_bieu 01_Bao cao doan cong tac cua Bo thang 4-2010_Dang ky phan khai von ODA (gui Bo)_Bieu du thao QD von ho tro co MT 2" xfId="8996"/>
    <cellStyle name="1_BC 8 thang 2009 ve CT trong diem 5nam_bieu 01_Bao cao doan cong tac cua Bo thang 4-2010_Dang ky phan khai von ODA (gui Bo)_Bieu du thao QD von ho tro co MT 2 2" xfId="8997"/>
    <cellStyle name="1_BC 8 thang 2009 ve CT trong diem 5nam_bieu 01_Bao cao doan cong tac cua Bo thang 4-2010_Dang ky phan khai von ODA (gui Bo)_Bieu du thao QD von ho tro co MT 2 3" xfId="8998"/>
    <cellStyle name="1_BC 8 thang 2009 ve CT trong diem 5nam_bieu 01_Bao cao doan cong tac cua Bo thang 4-2010_Dang ky phan khai von ODA (gui Bo)_Bieu du thao QD von ho tro co MT 2 4" xfId="8999"/>
    <cellStyle name="1_BC 8 thang 2009 ve CT trong diem 5nam_bieu 01_Bao cao doan cong tac cua Bo thang 4-2010_Dang ky phan khai von ODA (gui Bo)_Bieu du thao QD von ho tro co MT 3" xfId="9000"/>
    <cellStyle name="1_BC 8 thang 2009 ve CT trong diem 5nam_bieu 01_Bao cao doan cong tac cua Bo thang 4-2010_Dang ky phan khai von ODA (gui Bo)_Bieu du thao QD von ho tro co MT 4" xfId="9001"/>
    <cellStyle name="1_BC 8 thang 2009 ve CT trong diem 5nam_bieu 01_Bao cao doan cong tac cua Bo thang 4-2010_Dang ky phan khai von ODA (gui Bo)_Bieu du thao QD von ho tro co MT 5" xfId="9002"/>
    <cellStyle name="1_BC 8 thang 2009 ve CT trong diem 5nam_bieu 01_Bao cao doan cong tac cua Bo thang 4-2010_Dang ky phan khai von ODA (gui Bo)_Ke hoach 2012 theo doi (giai ngan 30.6.12)" xfId="1489"/>
    <cellStyle name="1_BC 8 thang 2009 ve CT trong diem 5nam_bieu 01_Bao cao doan cong tac cua Bo thang 4-2010_Dang ky phan khai von ODA (gui Bo)_Ke hoach 2012 theo doi (giai ngan 30.6.12) 2" xfId="9003"/>
    <cellStyle name="1_BC 8 thang 2009 ve CT trong diem 5nam_bieu 01_Bao cao doan cong tac cua Bo thang 4-2010_Dang ky phan khai von ODA (gui Bo)_Ke hoach 2012 theo doi (giai ngan 30.6.12) 2 2" xfId="9004"/>
    <cellStyle name="1_BC 8 thang 2009 ve CT trong diem 5nam_bieu 01_Bao cao doan cong tac cua Bo thang 4-2010_Dang ky phan khai von ODA (gui Bo)_Ke hoach 2012 theo doi (giai ngan 30.6.12) 2 3" xfId="9005"/>
    <cellStyle name="1_BC 8 thang 2009 ve CT trong diem 5nam_bieu 01_Bao cao doan cong tac cua Bo thang 4-2010_Dang ky phan khai von ODA (gui Bo)_Ke hoach 2012 theo doi (giai ngan 30.6.12) 2 4" xfId="9006"/>
    <cellStyle name="1_BC 8 thang 2009 ve CT trong diem 5nam_bieu 01_Bao cao doan cong tac cua Bo thang 4-2010_Dang ky phan khai von ODA (gui Bo)_Ke hoach 2012 theo doi (giai ngan 30.6.12) 3" xfId="9007"/>
    <cellStyle name="1_BC 8 thang 2009 ve CT trong diem 5nam_bieu 01_Bao cao doan cong tac cua Bo thang 4-2010_Dang ky phan khai von ODA (gui Bo)_Ke hoach 2012 theo doi (giai ngan 30.6.12) 4" xfId="9008"/>
    <cellStyle name="1_BC 8 thang 2009 ve CT trong diem 5nam_bieu 01_Bao cao doan cong tac cua Bo thang 4-2010_Dang ky phan khai von ODA (gui Bo)_Ke hoach 2012 theo doi (giai ngan 30.6.12) 5" xfId="9009"/>
    <cellStyle name="1_BC 8 thang 2009 ve CT trong diem 5nam_bieu 01_Bao cao doan cong tac cua Bo thang 4-2010_Ke hoach 2012 (theo doi)" xfId="1490"/>
    <cellStyle name="1_BC 8 thang 2009 ve CT trong diem 5nam_bieu 01_Bao cao doan cong tac cua Bo thang 4-2010_Ke hoach 2012 (theo doi) 2" xfId="9010"/>
    <cellStyle name="1_BC 8 thang 2009 ve CT trong diem 5nam_bieu 01_Bao cao doan cong tac cua Bo thang 4-2010_Ke hoach 2012 (theo doi) 2 2" xfId="9011"/>
    <cellStyle name="1_BC 8 thang 2009 ve CT trong diem 5nam_bieu 01_Bao cao doan cong tac cua Bo thang 4-2010_Ke hoach 2012 (theo doi) 2 3" xfId="9012"/>
    <cellStyle name="1_BC 8 thang 2009 ve CT trong diem 5nam_bieu 01_Bao cao doan cong tac cua Bo thang 4-2010_Ke hoach 2012 (theo doi) 2 4" xfId="9013"/>
    <cellStyle name="1_BC 8 thang 2009 ve CT trong diem 5nam_bieu 01_Bao cao doan cong tac cua Bo thang 4-2010_Ke hoach 2012 (theo doi) 3" xfId="9014"/>
    <cellStyle name="1_BC 8 thang 2009 ve CT trong diem 5nam_bieu 01_Bao cao doan cong tac cua Bo thang 4-2010_Ke hoach 2012 (theo doi) 4" xfId="9015"/>
    <cellStyle name="1_BC 8 thang 2009 ve CT trong diem 5nam_bieu 01_Bao cao doan cong tac cua Bo thang 4-2010_Ke hoach 2012 (theo doi) 5" xfId="9016"/>
    <cellStyle name="1_BC 8 thang 2009 ve CT trong diem 5nam_bieu 01_Bao cao doan cong tac cua Bo thang 4-2010_Ke hoach 2012 theo doi (giai ngan 30.6.12)" xfId="1491"/>
    <cellStyle name="1_BC 8 thang 2009 ve CT trong diem 5nam_bieu 01_Bao cao doan cong tac cua Bo thang 4-2010_Ke hoach 2012 theo doi (giai ngan 30.6.12) 2" xfId="9017"/>
    <cellStyle name="1_BC 8 thang 2009 ve CT trong diem 5nam_bieu 01_Bao cao doan cong tac cua Bo thang 4-2010_Ke hoach 2012 theo doi (giai ngan 30.6.12) 2 2" xfId="9018"/>
    <cellStyle name="1_BC 8 thang 2009 ve CT trong diem 5nam_bieu 01_Bao cao doan cong tac cua Bo thang 4-2010_Ke hoach 2012 theo doi (giai ngan 30.6.12) 2 3" xfId="9019"/>
    <cellStyle name="1_BC 8 thang 2009 ve CT trong diem 5nam_bieu 01_Bao cao doan cong tac cua Bo thang 4-2010_Ke hoach 2012 theo doi (giai ngan 30.6.12) 2 4" xfId="9020"/>
    <cellStyle name="1_BC 8 thang 2009 ve CT trong diem 5nam_bieu 01_Bao cao doan cong tac cua Bo thang 4-2010_Ke hoach 2012 theo doi (giai ngan 30.6.12) 3" xfId="9021"/>
    <cellStyle name="1_BC 8 thang 2009 ve CT trong diem 5nam_bieu 01_Bao cao doan cong tac cua Bo thang 4-2010_Ke hoach 2012 theo doi (giai ngan 30.6.12) 4" xfId="9022"/>
    <cellStyle name="1_BC 8 thang 2009 ve CT trong diem 5nam_bieu 01_Bao cao doan cong tac cua Bo thang 4-2010_Ke hoach 2012 theo doi (giai ngan 30.6.12) 5" xfId="9023"/>
    <cellStyle name="1_BC 8 thang 2009 ve CT trong diem 5nam_bieu 01_BC von DTPT 6 thang 2012" xfId="1492"/>
    <cellStyle name="1_BC 8 thang 2009 ve CT trong diem 5nam_bieu 01_BC von DTPT 6 thang 2012 2" xfId="9024"/>
    <cellStyle name="1_BC 8 thang 2009 ve CT trong diem 5nam_bieu 01_BC von DTPT 6 thang 2012 2 2" xfId="9025"/>
    <cellStyle name="1_BC 8 thang 2009 ve CT trong diem 5nam_bieu 01_BC von DTPT 6 thang 2012 2 3" xfId="9026"/>
    <cellStyle name="1_BC 8 thang 2009 ve CT trong diem 5nam_bieu 01_BC von DTPT 6 thang 2012 2 4" xfId="9027"/>
    <cellStyle name="1_BC 8 thang 2009 ve CT trong diem 5nam_bieu 01_BC von DTPT 6 thang 2012 3" xfId="9028"/>
    <cellStyle name="1_BC 8 thang 2009 ve CT trong diem 5nam_bieu 01_BC von DTPT 6 thang 2012 4" xfId="9029"/>
    <cellStyle name="1_BC 8 thang 2009 ve CT trong diem 5nam_bieu 01_BC von DTPT 6 thang 2012 5" xfId="9030"/>
    <cellStyle name="1_BC 8 thang 2009 ve CT trong diem 5nam_bieu 01_Bieu du thao QD von ho tro co MT" xfId="1493"/>
    <cellStyle name="1_BC 8 thang 2009 ve CT trong diem 5nam_bieu 01_Bieu du thao QD von ho tro co MT 2" xfId="9031"/>
    <cellStyle name="1_BC 8 thang 2009 ve CT trong diem 5nam_bieu 01_Bieu du thao QD von ho tro co MT 2 2" xfId="9032"/>
    <cellStyle name="1_BC 8 thang 2009 ve CT trong diem 5nam_bieu 01_Bieu du thao QD von ho tro co MT 2 3" xfId="9033"/>
    <cellStyle name="1_BC 8 thang 2009 ve CT trong diem 5nam_bieu 01_Bieu du thao QD von ho tro co MT 2 4" xfId="9034"/>
    <cellStyle name="1_BC 8 thang 2009 ve CT trong diem 5nam_bieu 01_Bieu du thao QD von ho tro co MT 3" xfId="9035"/>
    <cellStyle name="1_BC 8 thang 2009 ve CT trong diem 5nam_bieu 01_Bieu du thao QD von ho tro co MT 4" xfId="9036"/>
    <cellStyle name="1_BC 8 thang 2009 ve CT trong diem 5nam_bieu 01_Bieu du thao QD von ho tro co MT 5" xfId="9037"/>
    <cellStyle name="1_BC 8 thang 2009 ve CT trong diem 5nam_bieu 01_Book1" xfId="1494"/>
    <cellStyle name="1_BC 8 thang 2009 ve CT trong diem 5nam_bieu 01_Book1 2" xfId="1495"/>
    <cellStyle name="1_BC 8 thang 2009 ve CT trong diem 5nam_bieu 01_Book1 2 2" xfId="9038"/>
    <cellStyle name="1_BC 8 thang 2009 ve CT trong diem 5nam_bieu 01_Book1 2 3" xfId="9039"/>
    <cellStyle name="1_BC 8 thang 2009 ve CT trong diem 5nam_bieu 01_Book1 2 4" xfId="9040"/>
    <cellStyle name="1_BC 8 thang 2009 ve CT trong diem 5nam_bieu 01_Book1 3" xfId="9041"/>
    <cellStyle name="1_BC 8 thang 2009 ve CT trong diem 5nam_bieu 01_Book1 3 2" xfId="9042"/>
    <cellStyle name="1_BC 8 thang 2009 ve CT trong diem 5nam_bieu 01_Book1 3 3" xfId="9043"/>
    <cellStyle name="1_BC 8 thang 2009 ve CT trong diem 5nam_bieu 01_Book1 3 4" xfId="9044"/>
    <cellStyle name="1_BC 8 thang 2009 ve CT trong diem 5nam_bieu 01_Book1 4" xfId="9045"/>
    <cellStyle name="1_BC 8 thang 2009 ve CT trong diem 5nam_bieu 01_Book1 5" xfId="9046"/>
    <cellStyle name="1_BC 8 thang 2009 ve CT trong diem 5nam_bieu 01_Book1 6" xfId="9047"/>
    <cellStyle name="1_BC 8 thang 2009 ve CT trong diem 5nam_bieu 01_Book1_BC von DTPT 6 thang 2012" xfId="1496"/>
    <cellStyle name="1_BC 8 thang 2009 ve CT trong diem 5nam_bieu 01_Book1_BC von DTPT 6 thang 2012 2" xfId="1497"/>
    <cellStyle name="1_BC 8 thang 2009 ve CT trong diem 5nam_bieu 01_Book1_BC von DTPT 6 thang 2012 2 2" xfId="9048"/>
    <cellStyle name="1_BC 8 thang 2009 ve CT trong diem 5nam_bieu 01_Book1_BC von DTPT 6 thang 2012 2 3" xfId="9049"/>
    <cellStyle name="1_BC 8 thang 2009 ve CT trong diem 5nam_bieu 01_Book1_BC von DTPT 6 thang 2012 2 4" xfId="9050"/>
    <cellStyle name="1_BC 8 thang 2009 ve CT trong diem 5nam_bieu 01_Book1_BC von DTPT 6 thang 2012 3" xfId="9051"/>
    <cellStyle name="1_BC 8 thang 2009 ve CT trong diem 5nam_bieu 01_Book1_BC von DTPT 6 thang 2012 3 2" xfId="9052"/>
    <cellStyle name="1_BC 8 thang 2009 ve CT trong diem 5nam_bieu 01_Book1_BC von DTPT 6 thang 2012 3 3" xfId="9053"/>
    <cellStyle name="1_BC 8 thang 2009 ve CT trong diem 5nam_bieu 01_Book1_BC von DTPT 6 thang 2012 3 4" xfId="9054"/>
    <cellStyle name="1_BC 8 thang 2009 ve CT trong diem 5nam_bieu 01_Book1_BC von DTPT 6 thang 2012 4" xfId="9055"/>
    <cellStyle name="1_BC 8 thang 2009 ve CT trong diem 5nam_bieu 01_Book1_BC von DTPT 6 thang 2012 5" xfId="9056"/>
    <cellStyle name="1_BC 8 thang 2009 ve CT trong diem 5nam_bieu 01_Book1_BC von DTPT 6 thang 2012 6" xfId="9057"/>
    <cellStyle name="1_BC 8 thang 2009 ve CT trong diem 5nam_bieu 01_Book1_Bieu du thao QD von ho tro co MT" xfId="1498"/>
    <cellStyle name="1_BC 8 thang 2009 ve CT trong diem 5nam_bieu 01_Book1_Bieu du thao QD von ho tro co MT 2" xfId="1499"/>
    <cellStyle name="1_BC 8 thang 2009 ve CT trong diem 5nam_bieu 01_Book1_Bieu du thao QD von ho tro co MT 2 2" xfId="9058"/>
    <cellStyle name="1_BC 8 thang 2009 ve CT trong diem 5nam_bieu 01_Book1_Bieu du thao QD von ho tro co MT 2 3" xfId="9059"/>
    <cellStyle name="1_BC 8 thang 2009 ve CT trong diem 5nam_bieu 01_Book1_Bieu du thao QD von ho tro co MT 2 4" xfId="9060"/>
    <cellStyle name="1_BC 8 thang 2009 ve CT trong diem 5nam_bieu 01_Book1_Bieu du thao QD von ho tro co MT 3" xfId="9061"/>
    <cellStyle name="1_BC 8 thang 2009 ve CT trong diem 5nam_bieu 01_Book1_Bieu du thao QD von ho tro co MT 3 2" xfId="9062"/>
    <cellStyle name="1_BC 8 thang 2009 ve CT trong diem 5nam_bieu 01_Book1_Bieu du thao QD von ho tro co MT 3 3" xfId="9063"/>
    <cellStyle name="1_BC 8 thang 2009 ve CT trong diem 5nam_bieu 01_Book1_Bieu du thao QD von ho tro co MT 3 4" xfId="9064"/>
    <cellStyle name="1_BC 8 thang 2009 ve CT trong diem 5nam_bieu 01_Book1_Bieu du thao QD von ho tro co MT 4" xfId="9065"/>
    <cellStyle name="1_BC 8 thang 2009 ve CT trong diem 5nam_bieu 01_Book1_Bieu du thao QD von ho tro co MT 5" xfId="9066"/>
    <cellStyle name="1_BC 8 thang 2009 ve CT trong diem 5nam_bieu 01_Book1_Bieu du thao QD von ho tro co MT 6" xfId="9067"/>
    <cellStyle name="1_BC 8 thang 2009 ve CT trong diem 5nam_bieu 01_Book1_Hoan chinh KH 2012 (o nha)" xfId="1500"/>
    <cellStyle name="1_BC 8 thang 2009 ve CT trong diem 5nam_bieu 01_Book1_Hoan chinh KH 2012 (o nha) 2" xfId="1501"/>
    <cellStyle name="1_BC 8 thang 2009 ve CT trong diem 5nam_bieu 01_Book1_Hoan chinh KH 2012 (o nha) 2 2" xfId="9068"/>
    <cellStyle name="1_BC 8 thang 2009 ve CT trong diem 5nam_bieu 01_Book1_Hoan chinh KH 2012 (o nha) 2 3" xfId="9069"/>
    <cellStyle name="1_BC 8 thang 2009 ve CT trong diem 5nam_bieu 01_Book1_Hoan chinh KH 2012 (o nha) 2 4" xfId="9070"/>
    <cellStyle name="1_BC 8 thang 2009 ve CT trong diem 5nam_bieu 01_Book1_Hoan chinh KH 2012 (o nha) 3" xfId="9071"/>
    <cellStyle name="1_BC 8 thang 2009 ve CT trong diem 5nam_bieu 01_Book1_Hoan chinh KH 2012 (o nha) 3 2" xfId="9072"/>
    <cellStyle name="1_BC 8 thang 2009 ve CT trong diem 5nam_bieu 01_Book1_Hoan chinh KH 2012 (o nha) 3 3" xfId="9073"/>
    <cellStyle name="1_BC 8 thang 2009 ve CT trong diem 5nam_bieu 01_Book1_Hoan chinh KH 2012 (o nha) 3 4" xfId="9074"/>
    <cellStyle name="1_BC 8 thang 2009 ve CT trong diem 5nam_bieu 01_Book1_Hoan chinh KH 2012 (o nha) 4" xfId="9075"/>
    <cellStyle name="1_BC 8 thang 2009 ve CT trong diem 5nam_bieu 01_Book1_Hoan chinh KH 2012 (o nha) 5" xfId="9076"/>
    <cellStyle name="1_BC 8 thang 2009 ve CT trong diem 5nam_bieu 01_Book1_Hoan chinh KH 2012 (o nha) 6" xfId="9077"/>
    <cellStyle name="1_BC 8 thang 2009 ve CT trong diem 5nam_bieu 01_Book1_Hoan chinh KH 2012 (o nha)_Bao cao giai ngan quy I" xfId="1502"/>
    <cellStyle name="1_BC 8 thang 2009 ve CT trong diem 5nam_bieu 01_Book1_Hoan chinh KH 2012 (o nha)_Bao cao giai ngan quy I 2" xfId="1503"/>
    <cellStyle name="1_BC 8 thang 2009 ve CT trong diem 5nam_bieu 01_Book1_Hoan chinh KH 2012 (o nha)_Bao cao giai ngan quy I 2 2" xfId="9078"/>
    <cellStyle name="1_BC 8 thang 2009 ve CT trong diem 5nam_bieu 01_Book1_Hoan chinh KH 2012 (o nha)_Bao cao giai ngan quy I 2 3" xfId="9079"/>
    <cellStyle name="1_BC 8 thang 2009 ve CT trong diem 5nam_bieu 01_Book1_Hoan chinh KH 2012 (o nha)_Bao cao giai ngan quy I 2 4" xfId="9080"/>
    <cellStyle name="1_BC 8 thang 2009 ve CT trong diem 5nam_bieu 01_Book1_Hoan chinh KH 2012 (o nha)_Bao cao giai ngan quy I 3" xfId="9081"/>
    <cellStyle name="1_BC 8 thang 2009 ve CT trong diem 5nam_bieu 01_Book1_Hoan chinh KH 2012 (o nha)_Bao cao giai ngan quy I 3 2" xfId="9082"/>
    <cellStyle name="1_BC 8 thang 2009 ve CT trong diem 5nam_bieu 01_Book1_Hoan chinh KH 2012 (o nha)_Bao cao giai ngan quy I 3 3" xfId="9083"/>
    <cellStyle name="1_BC 8 thang 2009 ve CT trong diem 5nam_bieu 01_Book1_Hoan chinh KH 2012 (o nha)_Bao cao giai ngan quy I 3 4" xfId="9084"/>
    <cellStyle name="1_BC 8 thang 2009 ve CT trong diem 5nam_bieu 01_Book1_Hoan chinh KH 2012 (o nha)_Bao cao giai ngan quy I 4" xfId="9085"/>
    <cellStyle name="1_BC 8 thang 2009 ve CT trong diem 5nam_bieu 01_Book1_Hoan chinh KH 2012 (o nha)_Bao cao giai ngan quy I 5" xfId="9086"/>
    <cellStyle name="1_BC 8 thang 2009 ve CT trong diem 5nam_bieu 01_Book1_Hoan chinh KH 2012 (o nha)_Bao cao giai ngan quy I 6" xfId="9087"/>
    <cellStyle name="1_BC 8 thang 2009 ve CT trong diem 5nam_bieu 01_Book1_Hoan chinh KH 2012 (o nha)_BC von DTPT 6 thang 2012" xfId="1504"/>
    <cellStyle name="1_BC 8 thang 2009 ve CT trong diem 5nam_bieu 01_Book1_Hoan chinh KH 2012 (o nha)_BC von DTPT 6 thang 2012 2" xfId="1505"/>
    <cellStyle name="1_BC 8 thang 2009 ve CT trong diem 5nam_bieu 01_Book1_Hoan chinh KH 2012 (o nha)_BC von DTPT 6 thang 2012 2 2" xfId="9088"/>
    <cellStyle name="1_BC 8 thang 2009 ve CT trong diem 5nam_bieu 01_Book1_Hoan chinh KH 2012 (o nha)_BC von DTPT 6 thang 2012 2 3" xfId="9089"/>
    <cellStyle name="1_BC 8 thang 2009 ve CT trong diem 5nam_bieu 01_Book1_Hoan chinh KH 2012 (o nha)_BC von DTPT 6 thang 2012 2 4" xfId="9090"/>
    <cellStyle name="1_BC 8 thang 2009 ve CT trong diem 5nam_bieu 01_Book1_Hoan chinh KH 2012 (o nha)_BC von DTPT 6 thang 2012 3" xfId="9091"/>
    <cellStyle name="1_BC 8 thang 2009 ve CT trong diem 5nam_bieu 01_Book1_Hoan chinh KH 2012 (o nha)_BC von DTPT 6 thang 2012 3 2" xfId="9092"/>
    <cellStyle name="1_BC 8 thang 2009 ve CT trong diem 5nam_bieu 01_Book1_Hoan chinh KH 2012 (o nha)_BC von DTPT 6 thang 2012 3 3" xfId="9093"/>
    <cellStyle name="1_BC 8 thang 2009 ve CT trong diem 5nam_bieu 01_Book1_Hoan chinh KH 2012 (o nha)_BC von DTPT 6 thang 2012 3 4" xfId="9094"/>
    <cellStyle name="1_BC 8 thang 2009 ve CT trong diem 5nam_bieu 01_Book1_Hoan chinh KH 2012 (o nha)_BC von DTPT 6 thang 2012 4" xfId="9095"/>
    <cellStyle name="1_BC 8 thang 2009 ve CT trong diem 5nam_bieu 01_Book1_Hoan chinh KH 2012 (o nha)_BC von DTPT 6 thang 2012 5" xfId="9096"/>
    <cellStyle name="1_BC 8 thang 2009 ve CT trong diem 5nam_bieu 01_Book1_Hoan chinh KH 2012 (o nha)_BC von DTPT 6 thang 2012 6" xfId="9097"/>
    <cellStyle name="1_BC 8 thang 2009 ve CT trong diem 5nam_bieu 01_Book1_Hoan chinh KH 2012 (o nha)_Bieu du thao QD von ho tro co MT" xfId="1506"/>
    <cellStyle name="1_BC 8 thang 2009 ve CT trong diem 5nam_bieu 01_Book1_Hoan chinh KH 2012 (o nha)_Bieu du thao QD von ho tro co MT 2" xfId="1507"/>
    <cellStyle name="1_BC 8 thang 2009 ve CT trong diem 5nam_bieu 01_Book1_Hoan chinh KH 2012 (o nha)_Bieu du thao QD von ho tro co MT 2 2" xfId="9098"/>
    <cellStyle name="1_BC 8 thang 2009 ve CT trong diem 5nam_bieu 01_Book1_Hoan chinh KH 2012 (o nha)_Bieu du thao QD von ho tro co MT 2 3" xfId="9099"/>
    <cellStyle name="1_BC 8 thang 2009 ve CT trong diem 5nam_bieu 01_Book1_Hoan chinh KH 2012 (o nha)_Bieu du thao QD von ho tro co MT 2 4" xfId="9100"/>
    <cellStyle name="1_BC 8 thang 2009 ve CT trong diem 5nam_bieu 01_Book1_Hoan chinh KH 2012 (o nha)_Bieu du thao QD von ho tro co MT 3" xfId="9101"/>
    <cellStyle name="1_BC 8 thang 2009 ve CT trong diem 5nam_bieu 01_Book1_Hoan chinh KH 2012 (o nha)_Bieu du thao QD von ho tro co MT 3 2" xfId="9102"/>
    <cellStyle name="1_BC 8 thang 2009 ve CT trong diem 5nam_bieu 01_Book1_Hoan chinh KH 2012 (o nha)_Bieu du thao QD von ho tro co MT 3 3" xfId="9103"/>
    <cellStyle name="1_BC 8 thang 2009 ve CT trong diem 5nam_bieu 01_Book1_Hoan chinh KH 2012 (o nha)_Bieu du thao QD von ho tro co MT 3 4" xfId="9104"/>
    <cellStyle name="1_BC 8 thang 2009 ve CT trong diem 5nam_bieu 01_Book1_Hoan chinh KH 2012 (o nha)_Bieu du thao QD von ho tro co MT 4" xfId="9105"/>
    <cellStyle name="1_BC 8 thang 2009 ve CT trong diem 5nam_bieu 01_Book1_Hoan chinh KH 2012 (o nha)_Bieu du thao QD von ho tro co MT 5" xfId="9106"/>
    <cellStyle name="1_BC 8 thang 2009 ve CT trong diem 5nam_bieu 01_Book1_Hoan chinh KH 2012 (o nha)_Bieu du thao QD von ho tro co MT 6" xfId="9107"/>
    <cellStyle name="1_BC 8 thang 2009 ve CT trong diem 5nam_bieu 01_Book1_Hoan chinh KH 2012 (o nha)_Ke hoach 2012 theo doi (giai ngan 30.6.12)" xfId="1508"/>
    <cellStyle name="1_BC 8 thang 2009 ve CT trong diem 5nam_bieu 01_Book1_Hoan chinh KH 2012 (o nha)_Ke hoach 2012 theo doi (giai ngan 30.6.12) 2" xfId="1509"/>
    <cellStyle name="1_BC 8 thang 2009 ve CT trong diem 5nam_bieu 01_Book1_Hoan chinh KH 2012 (o nha)_Ke hoach 2012 theo doi (giai ngan 30.6.12) 2 2" xfId="9108"/>
    <cellStyle name="1_BC 8 thang 2009 ve CT trong diem 5nam_bieu 01_Book1_Hoan chinh KH 2012 (o nha)_Ke hoach 2012 theo doi (giai ngan 30.6.12) 2 3" xfId="9109"/>
    <cellStyle name="1_BC 8 thang 2009 ve CT trong diem 5nam_bieu 01_Book1_Hoan chinh KH 2012 (o nha)_Ke hoach 2012 theo doi (giai ngan 30.6.12) 2 4" xfId="9110"/>
    <cellStyle name="1_BC 8 thang 2009 ve CT trong diem 5nam_bieu 01_Book1_Hoan chinh KH 2012 (o nha)_Ke hoach 2012 theo doi (giai ngan 30.6.12) 3" xfId="9111"/>
    <cellStyle name="1_BC 8 thang 2009 ve CT trong diem 5nam_bieu 01_Book1_Hoan chinh KH 2012 (o nha)_Ke hoach 2012 theo doi (giai ngan 30.6.12) 3 2" xfId="9112"/>
    <cellStyle name="1_BC 8 thang 2009 ve CT trong diem 5nam_bieu 01_Book1_Hoan chinh KH 2012 (o nha)_Ke hoach 2012 theo doi (giai ngan 30.6.12) 3 3" xfId="9113"/>
    <cellStyle name="1_BC 8 thang 2009 ve CT trong diem 5nam_bieu 01_Book1_Hoan chinh KH 2012 (o nha)_Ke hoach 2012 theo doi (giai ngan 30.6.12) 3 4" xfId="9114"/>
    <cellStyle name="1_BC 8 thang 2009 ve CT trong diem 5nam_bieu 01_Book1_Hoan chinh KH 2012 (o nha)_Ke hoach 2012 theo doi (giai ngan 30.6.12) 4" xfId="9115"/>
    <cellStyle name="1_BC 8 thang 2009 ve CT trong diem 5nam_bieu 01_Book1_Hoan chinh KH 2012 (o nha)_Ke hoach 2012 theo doi (giai ngan 30.6.12) 5" xfId="9116"/>
    <cellStyle name="1_BC 8 thang 2009 ve CT trong diem 5nam_bieu 01_Book1_Hoan chinh KH 2012 (o nha)_Ke hoach 2012 theo doi (giai ngan 30.6.12) 6" xfId="9117"/>
    <cellStyle name="1_BC 8 thang 2009 ve CT trong diem 5nam_bieu 01_Book1_Hoan chinh KH 2012 Von ho tro co MT" xfId="1510"/>
    <cellStyle name="1_BC 8 thang 2009 ve CT trong diem 5nam_bieu 01_Book1_Hoan chinh KH 2012 Von ho tro co MT (chi tiet)" xfId="1511"/>
    <cellStyle name="1_BC 8 thang 2009 ve CT trong diem 5nam_bieu 01_Book1_Hoan chinh KH 2012 Von ho tro co MT (chi tiet) 2" xfId="1512"/>
    <cellStyle name="1_BC 8 thang 2009 ve CT trong diem 5nam_bieu 01_Book1_Hoan chinh KH 2012 Von ho tro co MT (chi tiet) 2 2" xfId="9118"/>
    <cellStyle name="1_BC 8 thang 2009 ve CT trong diem 5nam_bieu 01_Book1_Hoan chinh KH 2012 Von ho tro co MT (chi tiet) 2 3" xfId="9119"/>
    <cellStyle name="1_BC 8 thang 2009 ve CT trong diem 5nam_bieu 01_Book1_Hoan chinh KH 2012 Von ho tro co MT (chi tiet) 2 4" xfId="9120"/>
    <cellStyle name="1_BC 8 thang 2009 ve CT trong diem 5nam_bieu 01_Book1_Hoan chinh KH 2012 Von ho tro co MT (chi tiet) 3" xfId="9121"/>
    <cellStyle name="1_BC 8 thang 2009 ve CT trong diem 5nam_bieu 01_Book1_Hoan chinh KH 2012 Von ho tro co MT (chi tiet) 3 2" xfId="9122"/>
    <cellStyle name="1_BC 8 thang 2009 ve CT trong diem 5nam_bieu 01_Book1_Hoan chinh KH 2012 Von ho tro co MT (chi tiet) 3 3" xfId="9123"/>
    <cellStyle name="1_BC 8 thang 2009 ve CT trong diem 5nam_bieu 01_Book1_Hoan chinh KH 2012 Von ho tro co MT (chi tiet) 3 4" xfId="9124"/>
    <cellStyle name="1_BC 8 thang 2009 ve CT trong diem 5nam_bieu 01_Book1_Hoan chinh KH 2012 Von ho tro co MT (chi tiet) 4" xfId="9125"/>
    <cellStyle name="1_BC 8 thang 2009 ve CT trong diem 5nam_bieu 01_Book1_Hoan chinh KH 2012 Von ho tro co MT (chi tiet) 5" xfId="9126"/>
    <cellStyle name="1_BC 8 thang 2009 ve CT trong diem 5nam_bieu 01_Book1_Hoan chinh KH 2012 Von ho tro co MT (chi tiet) 6" xfId="9127"/>
    <cellStyle name="1_BC 8 thang 2009 ve CT trong diem 5nam_bieu 01_Book1_Hoan chinh KH 2012 Von ho tro co MT 10" xfId="9128"/>
    <cellStyle name="1_BC 8 thang 2009 ve CT trong diem 5nam_bieu 01_Book1_Hoan chinh KH 2012 Von ho tro co MT 10 2" xfId="9129"/>
    <cellStyle name="1_BC 8 thang 2009 ve CT trong diem 5nam_bieu 01_Book1_Hoan chinh KH 2012 Von ho tro co MT 10 3" xfId="9130"/>
    <cellStyle name="1_BC 8 thang 2009 ve CT trong diem 5nam_bieu 01_Book1_Hoan chinh KH 2012 Von ho tro co MT 10 4" xfId="9131"/>
    <cellStyle name="1_BC 8 thang 2009 ve CT trong diem 5nam_bieu 01_Book1_Hoan chinh KH 2012 Von ho tro co MT 11" xfId="9132"/>
    <cellStyle name="1_BC 8 thang 2009 ve CT trong diem 5nam_bieu 01_Book1_Hoan chinh KH 2012 Von ho tro co MT 11 2" xfId="9133"/>
    <cellStyle name="1_BC 8 thang 2009 ve CT trong diem 5nam_bieu 01_Book1_Hoan chinh KH 2012 Von ho tro co MT 11 3" xfId="9134"/>
    <cellStyle name="1_BC 8 thang 2009 ve CT trong diem 5nam_bieu 01_Book1_Hoan chinh KH 2012 Von ho tro co MT 11 4" xfId="9135"/>
    <cellStyle name="1_BC 8 thang 2009 ve CT trong diem 5nam_bieu 01_Book1_Hoan chinh KH 2012 Von ho tro co MT 12" xfId="9136"/>
    <cellStyle name="1_BC 8 thang 2009 ve CT trong diem 5nam_bieu 01_Book1_Hoan chinh KH 2012 Von ho tro co MT 12 2" xfId="9137"/>
    <cellStyle name="1_BC 8 thang 2009 ve CT trong diem 5nam_bieu 01_Book1_Hoan chinh KH 2012 Von ho tro co MT 12 3" xfId="9138"/>
    <cellStyle name="1_BC 8 thang 2009 ve CT trong diem 5nam_bieu 01_Book1_Hoan chinh KH 2012 Von ho tro co MT 12 4" xfId="9139"/>
    <cellStyle name="1_BC 8 thang 2009 ve CT trong diem 5nam_bieu 01_Book1_Hoan chinh KH 2012 Von ho tro co MT 13" xfId="9140"/>
    <cellStyle name="1_BC 8 thang 2009 ve CT trong diem 5nam_bieu 01_Book1_Hoan chinh KH 2012 Von ho tro co MT 13 2" xfId="9141"/>
    <cellStyle name="1_BC 8 thang 2009 ve CT trong diem 5nam_bieu 01_Book1_Hoan chinh KH 2012 Von ho tro co MT 13 3" xfId="9142"/>
    <cellStyle name="1_BC 8 thang 2009 ve CT trong diem 5nam_bieu 01_Book1_Hoan chinh KH 2012 Von ho tro co MT 13 4" xfId="9143"/>
    <cellStyle name="1_BC 8 thang 2009 ve CT trong diem 5nam_bieu 01_Book1_Hoan chinh KH 2012 Von ho tro co MT 14" xfId="9144"/>
    <cellStyle name="1_BC 8 thang 2009 ve CT trong diem 5nam_bieu 01_Book1_Hoan chinh KH 2012 Von ho tro co MT 14 2" xfId="9145"/>
    <cellStyle name="1_BC 8 thang 2009 ve CT trong diem 5nam_bieu 01_Book1_Hoan chinh KH 2012 Von ho tro co MT 14 3" xfId="9146"/>
    <cellStyle name="1_BC 8 thang 2009 ve CT trong diem 5nam_bieu 01_Book1_Hoan chinh KH 2012 Von ho tro co MT 14 4" xfId="9147"/>
    <cellStyle name="1_BC 8 thang 2009 ve CT trong diem 5nam_bieu 01_Book1_Hoan chinh KH 2012 Von ho tro co MT 15" xfId="9148"/>
    <cellStyle name="1_BC 8 thang 2009 ve CT trong diem 5nam_bieu 01_Book1_Hoan chinh KH 2012 Von ho tro co MT 15 2" xfId="9149"/>
    <cellStyle name="1_BC 8 thang 2009 ve CT trong diem 5nam_bieu 01_Book1_Hoan chinh KH 2012 Von ho tro co MT 15 3" xfId="9150"/>
    <cellStyle name="1_BC 8 thang 2009 ve CT trong diem 5nam_bieu 01_Book1_Hoan chinh KH 2012 Von ho tro co MT 15 4" xfId="9151"/>
    <cellStyle name="1_BC 8 thang 2009 ve CT trong diem 5nam_bieu 01_Book1_Hoan chinh KH 2012 Von ho tro co MT 16" xfId="9152"/>
    <cellStyle name="1_BC 8 thang 2009 ve CT trong diem 5nam_bieu 01_Book1_Hoan chinh KH 2012 Von ho tro co MT 16 2" xfId="9153"/>
    <cellStyle name="1_BC 8 thang 2009 ve CT trong diem 5nam_bieu 01_Book1_Hoan chinh KH 2012 Von ho tro co MT 16 3" xfId="9154"/>
    <cellStyle name="1_BC 8 thang 2009 ve CT trong diem 5nam_bieu 01_Book1_Hoan chinh KH 2012 Von ho tro co MT 16 4" xfId="9155"/>
    <cellStyle name="1_BC 8 thang 2009 ve CT trong diem 5nam_bieu 01_Book1_Hoan chinh KH 2012 Von ho tro co MT 17" xfId="9156"/>
    <cellStyle name="1_BC 8 thang 2009 ve CT trong diem 5nam_bieu 01_Book1_Hoan chinh KH 2012 Von ho tro co MT 17 2" xfId="9157"/>
    <cellStyle name="1_BC 8 thang 2009 ve CT trong diem 5nam_bieu 01_Book1_Hoan chinh KH 2012 Von ho tro co MT 17 3" xfId="9158"/>
    <cellStyle name="1_BC 8 thang 2009 ve CT trong diem 5nam_bieu 01_Book1_Hoan chinh KH 2012 Von ho tro co MT 17 4" xfId="9159"/>
    <cellStyle name="1_BC 8 thang 2009 ve CT trong diem 5nam_bieu 01_Book1_Hoan chinh KH 2012 Von ho tro co MT 18" xfId="9160"/>
    <cellStyle name="1_BC 8 thang 2009 ve CT trong diem 5nam_bieu 01_Book1_Hoan chinh KH 2012 Von ho tro co MT 19" xfId="9161"/>
    <cellStyle name="1_BC 8 thang 2009 ve CT trong diem 5nam_bieu 01_Book1_Hoan chinh KH 2012 Von ho tro co MT 2" xfId="1513"/>
    <cellStyle name="1_BC 8 thang 2009 ve CT trong diem 5nam_bieu 01_Book1_Hoan chinh KH 2012 Von ho tro co MT 2 2" xfId="9162"/>
    <cellStyle name="1_BC 8 thang 2009 ve CT trong diem 5nam_bieu 01_Book1_Hoan chinh KH 2012 Von ho tro co MT 2 3" xfId="9163"/>
    <cellStyle name="1_BC 8 thang 2009 ve CT trong diem 5nam_bieu 01_Book1_Hoan chinh KH 2012 Von ho tro co MT 2 4" xfId="9164"/>
    <cellStyle name="1_BC 8 thang 2009 ve CT trong diem 5nam_bieu 01_Book1_Hoan chinh KH 2012 Von ho tro co MT 20" xfId="9165"/>
    <cellStyle name="1_BC 8 thang 2009 ve CT trong diem 5nam_bieu 01_Book1_Hoan chinh KH 2012 Von ho tro co MT 3" xfId="9166"/>
    <cellStyle name="1_BC 8 thang 2009 ve CT trong diem 5nam_bieu 01_Book1_Hoan chinh KH 2012 Von ho tro co MT 3 2" xfId="9167"/>
    <cellStyle name="1_BC 8 thang 2009 ve CT trong diem 5nam_bieu 01_Book1_Hoan chinh KH 2012 Von ho tro co MT 3 3" xfId="9168"/>
    <cellStyle name="1_BC 8 thang 2009 ve CT trong diem 5nam_bieu 01_Book1_Hoan chinh KH 2012 Von ho tro co MT 3 4" xfId="9169"/>
    <cellStyle name="1_BC 8 thang 2009 ve CT trong diem 5nam_bieu 01_Book1_Hoan chinh KH 2012 Von ho tro co MT 4" xfId="9170"/>
    <cellStyle name="1_BC 8 thang 2009 ve CT trong diem 5nam_bieu 01_Book1_Hoan chinh KH 2012 Von ho tro co MT 4 2" xfId="9171"/>
    <cellStyle name="1_BC 8 thang 2009 ve CT trong diem 5nam_bieu 01_Book1_Hoan chinh KH 2012 Von ho tro co MT 4 3" xfId="9172"/>
    <cellStyle name="1_BC 8 thang 2009 ve CT trong diem 5nam_bieu 01_Book1_Hoan chinh KH 2012 Von ho tro co MT 4 4" xfId="9173"/>
    <cellStyle name="1_BC 8 thang 2009 ve CT trong diem 5nam_bieu 01_Book1_Hoan chinh KH 2012 Von ho tro co MT 5" xfId="9174"/>
    <cellStyle name="1_BC 8 thang 2009 ve CT trong diem 5nam_bieu 01_Book1_Hoan chinh KH 2012 Von ho tro co MT 5 2" xfId="9175"/>
    <cellStyle name="1_BC 8 thang 2009 ve CT trong diem 5nam_bieu 01_Book1_Hoan chinh KH 2012 Von ho tro co MT 5 3" xfId="9176"/>
    <cellStyle name="1_BC 8 thang 2009 ve CT trong diem 5nam_bieu 01_Book1_Hoan chinh KH 2012 Von ho tro co MT 5 4" xfId="9177"/>
    <cellStyle name="1_BC 8 thang 2009 ve CT trong diem 5nam_bieu 01_Book1_Hoan chinh KH 2012 Von ho tro co MT 6" xfId="9178"/>
    <cellStyle name="1_BC 8 thang 2009 ve CT trong diem 5nam_bieu 01_Book1_Hoan chinh KH 2012 Von ho tro co MT 6 2" xfId="9179"/>
    <cellStyle name="1_BC 8 thang 2009 ve CT trong diem 5nam_bieu 01_Book1_Hoan chinh KH 2012 Von ho tro co MT 6 3" xfId="9180"/>
    <cellStyle name="1_BC 8 thang 2009 ve CT trong diem 5nam_bieu 01_Book1_Hoan chinh KH 2012 Von ho tro co MT 6 4" xfId="9181"/>
    <cellStyle name="1_BC 8 thang 2009 ve CT trong diem 5nam_bieu 01_Book1_Hoan chinh KH 2012 Von ho tro co MT 7" xfId="9182"/>
    <cellStyle name="1_BC 8 thang 2009 ve CT trong diem 5nam_bieu 01_Book1_Hoan chinh KH 2012 Von ho tro co MT 7 2" xfId="9183"/>
    <cellStyle name="1_BC 8 thang 2009 ve CT trong diem 5nam_bieu 01_Book1_Hoan chinh KH 2012 Von ho tro co MT 7 3" xfId="9184"/>
    <cellStyle name="1_BC 8 thang 2009 ve CT trong diem 5nam_bieu 01_Book1_Hoan chinh KH 2012 Von ho tro co MT 7 4" xfId="9185"/>
    <cellStyle name="1_BC 8 thang 2009 ve CT trong diem 5nam_bieu 01_Book1_Hoan chinh KH 2012 Von ho tro co MT 8" xfId="9186"/>
    <cellStyle name="1_BC 8 thang 2009 ve CT trong diem 5nam_bieu 01_Book1_Hoan chinh KH 2012 Von ho tro co MT 8 2" xfId="9187"/>
    <cellStyle name="1_BC 8 thang 2009 ve CT trong diem 5nam_bieu 01_Book1_Hoan chinh KH 2012 Von ho tro co MT 8 3" xfId="9188"/>
    <cellStyle name="1_BC 8 thang 2009 ve CT trong diem 5nam_bieu 01_Book1_Hoan chinh KH 2012 Von ho tro co MT 8 4" xfId="9189"/>
    <cellStyle name="1_BC 8 thang 2009 ve CT trong diem 5nam_bieu 01_Book1_Hoan chinh KH 2012 Von ho tro co MT 9" xfId="9190"/>
    <cellStyle name="1_BC 8 thang 2009 ve CT trong diem 5nam_bieu 01_Book1_Hoan chinh KH 2012 Von ho tro co MT 9 2" xfId="9191"/>
    <cellStyle name="1_BC 8 thang 2009 ve CT trong diem 5nam_bieu 01_Book1_Hoan chinh KH 2012 Von ho tro co MT 9 3" xfId="9192"/>
    <cellStyle name="1_BC 8 thang 2009 ve CT trong diem 5nam_bieu 01_Book1_Hoan chinh KH 2012 Von ho tro co MT 9 4" xfId="9193"/>
    <cellStyle name="1_BC 8 thang 2009 ve CT trong diem 5nam_bieu 01_Book1_Hoan chinh KH 2012 Von ho tro co MT_Bao cao giai ngan quy I" xfId="1514"/>
    <cellStyle name="1_BC 8 thang 2009 ve CT trong diem 5nam_bieu 01_Book1_Hoan chinh KH 2012 Von ho tro co MT_Bao cao giai ngan quy I 2" xfId="1515"/>
    <cellStyle name="1_BC 8 thang 2009 ve CT trong diem 5nam_bieu 01_Book1_Hoan chinh KH 2012 Von ho tro co MT_Bao cao giai ngan quy I 2 2" xfId="9194"/>
    <cellStyle name="1_BC 8 thang 2009 ve CT trong diem 5nam_bieu 01_Book1_Hoan chinh KH 2012 Von ho tro co MT_Bao cao giai ngan quy I 2 3" xfId="9195"/>
    <cellStyle name="1_BC 8 thang 2009 ve CT trong diem 5nam_bieu 01_Book1_Hoan chinh KH 2012 Von ho tro co MT_Bao cao giai ngan quy I 2 4" xfId="9196"/>
    <cellStyle name="1_BC 8 thang 2009 ve CT trong diem 5nam_bieu 01_Book1_Hoan chinh KH 2012 Von ho tro co MT_Bao cao giai ngan quy I 3" xfId="9197"/>
    <cellStyle name="1_BC 8 thang 2009 ve CT trong diem 5nam_bieu 01_Book1_Hoan chinh KH 2012 Von ho tro co MT_Bao cao giai ngan quy I 3 2" xfId="9198"/>
    <cellStyle name="1_BC 8 thang 2009 ve CT trong diem 5nam_bieu 01_Book1_Hoan chinh KH 2012 Von ho tro co MT_Bao cao giai ngan quy I 3 3" xfId="9199"/>
    <cellStyle name="1_BC 8 thang 2009 ve CT trong diem 5nam_bieu 01_Book1_Hoan chinh KH 2012 Von ho tro co MT_Bao cao giai ngan quy I 3 4" xfId="9200"/>
    <cellStyle name="1_BC 8 thang 2009 ve CT trong diem 5nam_bieu 01_Book1_Hoan chinh KH 2012 Von ho tro co MT_Bao cao giai ngan quy I 4" xfId="9201"/>
    <cellStyle name="1_BC 8 thang 2009 ve CT trong diem 5nam_bieu 01_Book1_Hoan chinh KH 2012 Von ho tro co MT_Bao cao giai ngan quy I 5" xfId="9202"/>
    <cellStyle name="1_BC 8 thang 2009 ve CT trong diem 5nam_bieu 01_Book1_Hoan chinh KH 2012 Von ho tro co MT_Bao cao giai ngan quy I 6" xfId="9203"/>
    <cellStyle name="1_BC 8 thang 2009 ve CT trong diem 5nam_bieu 01_Book1_Hoan chinh KH 2012 Von ho tro co MT_BC von DTPT 6 thang 2012" xfId="1516"/>
    <cellStyle name="1_BC 8 thang 2009 ve CT trong diem 5nam_bieu 01_Book1_Hoan chinh KH 2012 Von ho tro co MT_BC von DTPT 6 thang 2012 2" xfId="1517"/>
    <cellStyle name="1_BC 8 thang 2009 ve CT trong diem 5nam_bieu 01_Book1_Hoan chinh KH 2012 Von ho tro co MT_BC von DTPT 6 thang 2012 2 2" xfId="9204"/>
    <cellStyle name="1_BC 8 thang 2009 ve CT trong diem 5nam_bieu 01_Book1_Hoan chinh KH 2012 Von ho tro co MT_BC von DTPT 6 thang 2012 2 3" xfId="9205"/>
    <cellStyle name="1_BC 8 thang 2009 ve CT trong diem 5nam_bieu 01_Book1_Hoan chinh KH 2012 Von ho tro co MT_BC von DTPT 6 thang 2012 2 4" xfId="9206"/>
    <cellStyle name="1_BC 8 thang 2009 ve CT trong diem 5nam_bieu 01_Book1_Hoan chinh KH 2012 Von ho tro co MT_BC von DTPT 6 thang 2012 3" xfId="9207"/>
    <cellStyle name="1_BC 8 thang 2009 ve CT trong diem 5nam_bieu 01_Book1_Hoan chinh KH 2012 Von ho tro co MT_BC von DTPT 6 thang 2012 3 2" xfId="9208"/>
    <cellStyle name="1_BC 8 thang 2009 ve CT trong diem 5nam_bieu 01_Book1_Hoan chinh KH 2012 Von ho tro co MT_BC von DTPT 6 thang 2012 3 3" xfId="9209"/>
    <cellStyle name="1_BC 8 thang 2009 ve CT trong diem 5nam_bieu 01_Book1_Hoan chinh KH 2012 Von ho tro co MT_BC von DTPT 6 thang 2012 3 4" xfId="9210"/>
    <cellStyle name="1_BC 8 thang 2009 ve CT trong diem 5nam_bieu 01_Book1_Hoan chinh KH 2012 Von ho tro co MT_BC von DTPT 6 thang 2012 4" xfId="9211"/>
    <cellStyle name="1_BC 8 thang 2009 ve CT trong diem 5nam_bieu 01_Book1_Hoan chinh KH 2012 Von ho tro co MT_BC von DTPT 6 thang 2012 5" xfId="9212"/>
    <cellStyle name="1_BC 8 thang 2009 ve CT trong diem 5nam_bieu 01_Book1_Hoan chinh KH 2012 Von ho tro co MT_BC von DTPT 6 thang 2012 6" xfId="9213"/>
    <cellStyle name="1_BC 8 thang 2009 ve CT trong diem 5nam_bieu 01_Book1_Hoan chinh KH 2012 Von ho tro co MT_Bieu du thao QD von ho tro co MT" xfId="1518"/>
    <cellStyle name="1_BC 8 thang 2009 ve CT trong diem 5nam_bieu 01_Book1_Hoan chinh KH 2012 Von ho tro co MT_Bieu du thao QD von ho tro co MT 2" xfId="1519"/>
    <cellStyle name="1_BC 8 thang 2009 ve CT trong diem 5nam_bieu 01_Book1_Hoan chinh KH 2012 Von ho tro co MT_Bieu du thao QD von ho tro co MT 2 2" xfId="9214"/>
    <cellStyle name="1_BC 8 thang 2009 ve CT trong diem 5nam_bieu 01_Book1_Hoan chinh KH 2012 Von ho tro co MT_Bieu du thao QD von ho tro co MT 2 3" xfId="9215"/>
    <cellStyle name="1_BC 8 thang 2009 ve CT trong diem 5nam_bieu 01_Book1_Hoan chinh KH 2012 Von ho tro co MT_Bieu du thao QD von ho tro co MT 2 4" xfId="9216"/>
    <cellStyle name="1_BC 8 thang 2009 ve CT trong diem 5nam_bieu 01_Book1_Hoan chinh KH 2012 Von ho tro co MT_Bieu du thao QD von ho tro co MT 3" xfId="9217"/>
    <cellStyle name="1_BC 8 thang 2009 ve CT trong diem 5nam_bieu 01_Book1_Hoan chinh KH 2012 Von ho tro co MT_Bieu du thao QD von ho tro co MT 3 2" xfId="9218"/>
    <cellStyle name="1_BC 8 thang 2009 ve CT trong diem 5nam_bieu 01_Book1_Hoan chinh KH 2012 Von ho tro co MT_Bieu du thao QD von ho tro co MT 3 3" xfId="9219"/>
    <cellStyle name="1_BC 8 thang 2009 ve CT trong diem 5nam_bieu 01_Book1_Hoan chinh KH 2012 Von ho tro co MT_Bieu du thao QD von ho tro co MT 3 4" xfId="9220"/>
    <cellStyle name="1_BC 8 thang 2009 ve CT trong diem 5nam_bieu 01_Book1_Hoan chinh KH 2012 Von ho tro co MT_Bieu du thao QD von ho tro co MT 4" xfId="9221"/>
    <cellStyle name="1_BC 8 thang 2009 ve CT trong diem 5nam_bieu 01_Book1_Hoan chinh KH 2012 Von ho tro co MT_Bieu du thao QD von ho tro co MT 5" xfId="9222"/>
    <cellStyle name="1_BC 8 thang 2009 ve CT trong diem 5nam_bieu 01_Book1_Hoan chinh KH 2012 Von ho tro co MT_Bieu du thao QD von ho tro co MT 6" xfId="9223"/>
    <cellStyle name="1_BC 8 thang 2009 ve CT trong diem 5nam_bieu 01_Book1_Hoan chinh KH 2012 Von ho tro co MT_Ke hoach 2012 theo doi (giai ngan 30.6.12)" xfId="1520"/>
    <cellStyle name="1_BC 8 thang 2009 ve CT trong diem 5nam_bieu 01_Book1_Hoan chinh KH 2012 Von ho tro co MT_Ke hoach 2012 theo doi (giai ngan 30.6.12) 2" xfId="1521"/>
    <cellStyle name="1_BC 8 thang 2009 ve CT trong diem 5nam_bieu 01_Book1_Hoan chinh KH 2012 Von ho tro co MT_Ke hoach 2012 theo doi (giai ngan 30.6.12) 2 2" xfId="9224"/>
    <cellStyle name="1_BC 8 thang 2009 ve CT trong diem 5nam_bieu 01_Book1_Hoan chinh KH 2012 Von ho tro co MT_Ke hoach 2012 theo doi (giai ngan 30.6.12) 2 3" xfId="9225"/>
    <cellStyle name="1_BC 8 thang 2009 ve CT trong diem 5nam_bieu 01_Book1_Hoan chinh KH 2012 Von ho tro co MT_Ke hoach 2012 theo doi (giai ngan 30.6.12) 2 4" xfId="9226"/>
    <cellStyle name="1_BC 8 thang 2009 ve CT trong diem 5nam_bieu 01_Book1_Hoan chinh KH 2012 Von ho tro co MT_Ke hoach 2012 theo doi (giai ngan 30.6.12) 3" xfId="9227"/>
    <cellStyle name="1_BC 8 thang 2009 ve CT trong diem 5nam_bieu 01_Book1_Hoan chinh KH 2012 Von ho tro co MT_Ke hoach 2012 theo doi (giai ngan 30.6.12) 3 2" xfId="9228"/>
    <cellStyle name="1_BC 8 thang 2009 ve CT trong diem 5nam_bieu 01_Book1_Hoan chinh KH 2012 Von ho tro co MT_Ke hoach 2012 theo doi (giai ngan 30.6.12) 3 3" xfId="9229"/>
    <cellStyle name="1_BC 8 thang 2009 ve CT trong diem 5nam_bieu 01_Book1_Hoan chinh KH 2012 Von ho tro co MT_Ke hoach 2012 theo doi (giai ngan 30.6.12) 3 4" xfId="9230"/>
    <cellStyle name="1_BC 8 thang 2009 ve CT trong diem 5nam_bieu 01_Book1_Hoan chinh KH 2012 Von ho tro co MT_Ke hoach 2012 theo doi (giai ngan 30.6.12) 4" xfId="9231"/>
    <cellStyle name="1_BC 8 thang 2009 ve CT trong diem 5nam_bieu 01_Book1_Hoan chinh KH 2012 Von ho tro co MT_Ke hoach 2012 theo doi (giai ngan 30.6.12) 5" xfId="9232"/>
    <cellStyle name="1_BC 8 thang 2009 ve CT trong diem 5nam_bieu 01_Book1_Hoan chinh KH 2012 Von ho tro co MT_Ke hoach 2012 theo doi (giai ngan 30.6.12) 6" xfId="9233"/>
    <cellStyle name="1_BC 8 thang 2009 ve CT trong diem 5nam_bieu 01_Book1_Ke hoach 2012 (theo doi)" xfId="1522"/>
    <cellStyle name="1_BC 8 thang 2009 ve CT trong diem 5nam_bieu 01_Book1_Ke hoach 2012 (theo doi) 2" xfId="1523"/>
    <cellStyle name="1_BC 8 thang 2009 ve CT trong diem 5nam_bieu 01_Book1_Ke hoach 2012 (theo doi) 2 2" xfId="9234"/>
    <cellStyle name="1_BC 8 thang 2009 ve CT trong diem 5nam_bieu 01_Book1_Ke hoach 2012 (theo doi) 2 3" xfId="9235"/>
    <cellStyle name="1_BC 8 thang 2009 ve CT trong diem 5nam_bieu 01_Book1_Ke hoach 2012 (theo doi) 2 4" xfId="9236"/>
    <cellStyle name="1_BC 8 thang 2009 ve CT trong diem 5nam_bieu 01_Book1_Ke hoach 2012 (theo doi) 3" xfId="9237"/>
    <cellStyle name="1_BC 8 thang 2009 ve CT trong diem 5nam_bieu 01_Book1_Ke hoach 2012 (theo doi) 3 2" xfId="9238"/>
    <cellStyle name="1_BC 8 thang 2009 ve CT trong diem 5nam_bieu 01_Book1_Ke hoach 2012 (theo doi) 3 3" xfId="9239"/>
    <cellStyle name="1_BC 8 thang 2009 ve CT trong diem 5nam_bieu 01_Book1_Ke hoach 2012 (theo doi) 3 4" xfId="9240"/>
    <cellStyle name="1_BC 8 thang 2009 ve CT trong diem 5nam_bieu 01_Book1_Ke hoach 2012 (theo doi) 4" xfId="9241"/>
    <cellStyle name="1_BC 8 thang 2009 ve CT trong diem 5nam_bieu 01_Book1_Ke hoach 2012 (theo doi) 5" xfId="9242"/>
    <cellStyle name="1_BC 8 thang 2009 ve CT trong diem 5nam_bieu 01_Book1_Ke hoach 2012 (theo doi) 6" xfId="9243"/>
    <cellStyle name="1_BC 8 thang 2009 ve CT trong diem 5nam_bieu 01_Book1_Ke hoach 2012 theo doi (giai ngan 30.6.12)" xfId="1524"/>
    <cellStyle name="1_BC 8 thang 2009 ve CT trong diem 5nam_bieu 01_Book1_Ke hoach 2012 theo doi (giai ngan 30.6.12) 2" xfId="1525"/>
    <cellStyle name="1_BC 8 thang 2009 ve CT trong diem 5nam_bieu 01_Book1_Ke hoach 2012 theo doi (giai ngan 30.6.12) 2 2" xfId="9244"/>
    <cellStyle name="1_BC 8 thang 2009 ve CT trong diem 5nam_bieu 01_Book1_Ke hoach 2012 theo doi (giai ngan 30.6.12) 2 3" xfId="9245"/>
    <cellStyle name="1_BC 8 thang 2009 ve CT trong diem 5nam_bieu 01_Book1_Ke hoach 2012 theo doi (giai ngan 30.6.12) 2 4" xfId="9246"/>
    <cellStyle name="1_BC 8 thang 2009 ve CT trong diem 5nam_bieu 01_Book1_Ke hoach 2012 theo doi (giai ngan 30.6.12) 3" xfId="9247"/>
    <cellStyle name="1_BC 8 thang 2009 ve CT trong diem 5nam_bieu 01_Book1_Ke hoach 2012 theo doi (giai ngan 30.6.12) 3 2" xfId="9248"/>
    <cellStyle name="1_BC 8 thang 2009 ve CT trong diem 5nam_bieu 01_Book1_Ke hoach 2012 theo doi (giai ngan 30.6.12) 3 3" xfId="9249"/>
    <cellStyle name="1_BC 8 thang 2009 ve CT trong diem 5nam_bieu 01_Book1_Ke hoach 2012 theo doi (giai ngan 30.6.12) 3 4" xfId="9250"/>
    <cellStyle name="1_BC 8 thang 2009 ve CT trong diem 5nam_bieu 01_Book1_Ke hoach 2012 theo doi (giai ngan 30.6.12) 4" xfId="9251"/>
    <cellStyle name="1_BC 8 thang 2009 ve CT trong diem 5nam_bieu 01_Book1_Ke hoach 2012 theo doi (giai ngan 30.6.12) 5" xfId="9252"/>
    <cellStyle name="1_BC 8 thang 2009 ve CT trong diem 5nam_bieu 01_Book1_Ke hoach 2012 theo doi (giai ngan 30.6.12) 6" xfId="9253"/>
    <cellStyle name="1_BC 8 thang 2009 ve CT trong diem 5nam_bieu 01_Dang ky phan khai von ODA (gui Bo)" xfId="1526"/>
    <cellStyle name="1_BC 8 thang 2009 ve CT trong diem 5nam_bieu 01_Dang ky phan khai von ODA (gui Bo) 2" xfId="9254"/>
    <cellStyle name="1_BC 8 thang 2009 ve CT trong diem 5nam_bieu 01_Dang ky phan khai von ODA (gui Bo) 2 2" xfId="9255"/>
    <cellStyle name="1_BC 8 thang 2009 ve CT trong diem 5nam_bieu 01_Dang ky phan khai von ODA (gui Bo) 2 3" xfId="9256"/>
    <cellStyle name="1_BC 8 thang 2009 ve CT trong diem 5nam_bieu 01_Dang ky phan khai von ODA (gui Bo) 2 4" xfId="9257"/>
    <cellStyle name="1_BC 8 thang 2009 ve CT trong diem 5nam_bieu 01_Dang ky phan khai von ODA (gui Bo) 3" xfId="9258"/>
    <cellStyle name="1_BC 8 thang 2009 ve CT trong diem 5nam_bieu 01_Dang ky phan khai von ODA (gui Bo) 4" xfId="9259"/>
    <cellStyle name="1_BC 8 thang 2009 ve CT trong diem 5nam_bieu 01_Dang ky phan khai von ODA (gui Bo) 5" xfId="9260"/>
    <cellStyle name="1_BC 8 thang 2009 ve CT trong diem 5nam_bieu 01_Dang ky phan khai von ODA (gui Bo)_BC von DTPT 6 thang 2012" xfId="1527"/>
    <cellStyle name="1_BC 8 thang 2009 ve CT trong diem 5nam_bieu 01_Dang ky phan khai von ODA (gui Bo)_BC von DTPT 6 thang 2012 2" xfId="9261"/>
    <cellStyle name="1_BC 8 thang 2009 ve CT trong diem 5nam_bieu 01_Dang ky phan khai von ODA (gui Bo)_BC von DTPT 6 thang 2012 2 2" xfId="9262"/>
    <cellStyle name="1_BC 8 thang 2009 ve CT trong diem 5nam_bieu 01_Dang ky phan khai von ODA (gui Bo)_BC von DTPT 6 thang 2012 2 3" xfId="9263"/>
    <cellStyle name="1_BC 8 thang 2009 ve CT trong diem 5nam_bieu 01_Dang ky phan khai von ODA (gui Bo)_BC von DTPT 6 thang 2012 2 4" xfId="9264"/>
    <cellStyle name="1_BC 8 thang 2009 ve CT trong diem 5nam_bieu 01_Dang ky phan khai von ODA (gui Bo)_BC von DTPT 6 thang 2012 3" xfId="9265"/>
    <cellStyle name="1_BC 8 thang 2009 ve CT trong diem 5nam_bieu 01_Dang ky phan khai von ODA (gui Bo)_BC von DTPT 6 thang 2012 4" xfId="9266"/>
    <cellStyle name="1_BC 8 thang 2009 ve CT trong diem 5nam_bieu 01_Dang ky phan khai von ODA (gui Bo)_BC von DTPT 6 thang 2012 5" xfId="9267"/>
    <cellStyle name="1_BC 8 thang 2009 ve CT trong diem 5nam_bieu 01_Dang ky phan khai von ODA (gui Bo)_Bieu du thao QD von ho tro co MT" xfId="1528"/>
    <cellStyle name="1_BC 8 thang 2009 ve CT trong diem 5nam_bieu 01_Dang ky phan khai von ODA (gui Bo)_Bieu du thao QD von ho tro co MT 2" xfId="9268"/>
    <cellStyle name="1_BC 8 thang 2009 ve CT trong diem 5nam_bieu 01_Dang ky phan khai von ODA (gui Bo)_Bieu du thao QD von ho tro co MT 2 2" xfId="9269"/>
    <cellStyle name="1_BC 8 thang 2009 ve CT trong diem 5nam_bieu 01_Dang ky phan khai von ODA (gui Bo)_Bieu du thao QD von ho tro co MT 2 3" xfId="9270"/>
    <cellStyle name="1_BC 8 thang 2009 ve CT trong diem 5nam_bieu 01_Dang ky phan khai von ODA (gui Bo)_Bieu du thao QD von ho tro co MT 2 4" xfId="9271"/>
    <cellStyle name="1_BC 8 thang 2009 ve CT trong diem 5nam_bieu 01_Dang ky phan khai von ODA (gui Bo)_Bieu du thao QD von ho tro co MT 3" xfId="9272"/>
    <cellStyle name="1_BC 8 thang 2009 ve CT trong diem 5nam_bieu 01_Dang ky phan khai von ODA (gui Bo)_Bieu du thao QD von ho tro co MT 4" xfId="9273"/>
    <cellStyle name="1_BC 8 thang 2009 ve CT trong diem 5nam_bieu 01_Dang ky phan khai von ODA (gui Bo)_Bieu du thao QD von ho tro co MT 5" xfId="9274"/>
    <cellStyle name="1_BC 8 thang 2009 ve CT trong diem 5nam_bieu 01_Dang ky phan khai von ODA (gui Bo)_Ke hoach 2012 theo doi (giai ngan 30.6.12)" xfId="1529"/>
    <cellStyle name="1_BC 8 thang 2009 ve CT trong diem 5nam_bieu 01_Dang ky phan khai von ODA (gui Bo)_Ke hoach 2012 theo doi (giai ngan 30.6.12) 2" xfId="9275"/>
    <cellStyle name="1_BC 8 thang 2009 ve CT trong diem 5nam_bieu 01_Dang ky phan khai von ODA (gui Bo)_Ke hoach 2012 theo doi (giai ngan 30.6.12) 2 2" xfId="9276"/>
    <cellStyle name="1_BC 8 thang 2009 ve CT trong diem 5nam_bieu 01_Dang ky phan khai von ODA (gui Bo)_Ke hoach 2012 theo doi (giai ngan 30.6.12) 2 3" xfId="9277"/>
    <cellStyle name="1_BC 8 thang 2009 ve CT trong diem 5nam_bieu 01_Dang ky phan khai von ODA (gui Bo)_Ke hoach 2012 theo doi (giai ngan 30.6.12) 2 4" xfId="9278"/>
    <cellStyle name="1_BC 8 thang 2009 ve CT trong diem 5nam_bieu 01_Dang ky phan khai von ODA (gui Bo)_Ke hoach 2012 theo doi (giai ngan 30.6.12) 3" xfId="9279"/>
    <cellStyle name="1_BC 8 thang 2009 ve CT trong diem 5nam_bieu 01_Dang ky phan khai von ODA (gui Bo)_Ke hoach 2012 theo doi (giai ngan 30.6.12) 4" xfId="9280"/>
    <cellStyle name="1_BC 8 thang 2009 ve CT trong diem 5nam_bieu 01_Dang ky phan khai von ODA (gui Bo)_Ke hoach 2012 theo doi (giai ngan 30.6.12) 5" xfId="9281"/>
    <cellStyle name="1_BC 8 thang 2009 ve CT trong diem 5nam_bieu 01_Ke hoach 2010 (theo doi)" xfId="1530"/>
    <cellStyle name="1_BC 8 thang 2009 ve CT trong diem 5nam_bieu 01_Ke hoach 2010 (theo doi) 2" xfId="9282"/>
    <cellStyle name="1_BC 8 thang 2009 ve CT trong diem 5nam_bieu 01_Ke hoach 2010 (theo doi) 2 2" xfId="9283"/>
    <cellStyle name="1_BC 8 thang 2009 ve CT trong diem 5nam_bieu 01_Ke hoach 2010 (theo doi) 2 3" xfId="9284"/>
    <cellStyle name="1_BC 8 thang 2009 ve CT trong diem 5nam_bieu 01_Ke hoach 2010 (theo doi) 2 4" xfId="9285"/>
    <cellStyle name="1_BC 8 thang 2009 ve CT trong diem 5nam_bieu 01_Ke hoach 2010 (theo doi) 3" xfId="9286"/>
    <cellStyle name="1_BC 8 thang 2009 ve CT trong diem 5nam_bieu 01_Ke hoach 2010 (theo doi) 4" xfId="9287"/>
    <cellStyle name="1_BC 8 thang 2009 ve CT trong diem 5nam_bieu 01_Ke hoach 2010 (theo doi) 5" xfId="9288"/>
    <cellStyle name="1_BC 8 thang 2009 ve CT trong diem 5nam_bieu 01_Ke hoach 2010 (theo doi)_BC von DTPT 6 thang 2012" xfId="1531"/>
    <cellStyle name="1_BC 8 thang 2009 ve CT trong diem 5nam_bieu 01_Ke hoach 2010 (theo doi)_BC von DTPT 6 thang 2012 2" xfId="9289"/>
    <cellStyle name="1_BC 8 thang 2009 ve CT trong diem 5nam_bieu 01_Ke hoach 2010 (theo doi)_BC von DTPT 6 thang 2012 2 2" xfId="9290"/>
    <cellStyle name="1_BC 8 thang 2009 ve CT trong diem 5nam_bieu 01_Ke hoach 2010 (theo doi)_BC von DTPT 6 thang 2012 2 3" xfId="9291"/>
    <cellStyle name="1_BC 8 thang 2009 ve CT trong diem 5nam_bieu 01_Ke hoach 2010 (theo doi)_BC von DTPT 6 thang 2012 2 4" xfId="9292"/>
    <cellStyle name="1_BC 8 thang 2009 ve CT trong diem 5nam_bieu 01_Ke hoach 2010 (theo doi)_BC von DTPT 6 thang 2012 3" xfId="9293"/>
    <cellStyle name="1_BC 8 thang 2009 ve CT trong diem 5nam_bieu 01_Ke hoach 2010 (theo doi)_BC von DTPT 6 thang 2012 4" xfId="9294"/>
    <cellStyle name="1_BC 8 thang 2009 ve CT trong diem 5nam_bieu 01_Ke hoach 2010 (theo doi)_BC von DTPT 6 thang 2012 5" xfId="9295"/>
    <cellStyle name="1_BC 8 thang 2009 ve CT trong diem 5nam_bieu 01_Ke hoach 2010 (theo doi)_Bieu du thao QD von ho tro co MT" xfId="1532"/>
    <cellStyle name="1_BC 8 thang 2009 ve CT trong diem 5nam_bieu 01_Ke hoach 2010 (theo doi)_Bieu du thao QD von ho tro co MT 2" xfId="9296"/>
    <cellStyle name="1_BC 8 thang 2009 ve CT trong diem 5nam_bieu 01_Ke hoach 2010 (theo doi)_Bieu du thao QD von ho tro co MT 2 2" xfId="9297"/>
    <cellStyle name="1_BC 8 thang 2009 ve CT trong diem 5nam_bieu 01_Ke hoach 2010 (theo doi)_Bieu du thao QD von ho tro co MT 2 3" xfId="9298"/>
    <cellStyle name="1_BC 8 thang 2009 ve CT trong diem 5nam_bieu 01_Ke hoach 2010 (theo doi)_Bieu du thao QD von ho tro co MT 2 4" xfId="9299"/>
    <cellStyle name="1_BC 8 thang 2009 ve CT trong diem 5nam_bieu 01_Ke hoach 2010 (theo doi)_Bieu du thao QD von ho tro co MT 3" xfId="9300"/>
    <cellStyle name="1_BC 8 thang 2009 ve CT trong diem 5nam_bieu 01_Ke hoach 2010 (theo doi)_Bieu du thao QD von ho tro co MT 4" xfId="9301"/>
    <cellStyle name="1_BC 8 thang 2009 ve CT trong diem 5nam_bieu 01_Ke hoach 2010 (theo doi)_Bieu du thao QD von ho tro co MT 5" xfId="9302"/>
    <cellStyle name="1_BC 8 thang 2009 ve CT trong diem 5nam_bieu 01_Ke hoach 2010 (theo doi)_Ke hoach 2012 (theo doi)" xfId="1533"/>
    <cellStyle name="1_BC 8 thang 2009 ve CT trong diem 5nam_bieu 01_Ke hoach 2010 (theo doi)_Ke hoach 2012 (theo doi) 2" xfId="9303"/>
    <cellStyle name="1_BC 8 thang 2009 ve CT trong diem 5nam_bieu 01_Ke hoach 2010 (theo doi)_Ke hoach 2012 (theo doi) 2 2" xfId="9304"/>
    <cellStyle name="1_BC 8 thang 2009 ve CT trong diem 5nam_bieu 01_Ke hoach 2010 (theo doi)_Ke hoach 2012 (theo doi) 2 3" xfId="9305"/>
    <cellStyle name="1_BC 8 thang 2009 ve CT trong diem 5nam_bieu 01_Ke hoach 2010 (theo doi)_Ke hoach 2012 (theo doi) 2 4" xfId="9306"/>
    <cellStyle name="1_BC 8 thang 2009 ve CT trong diem 5nam_bieu 01_Ke hoach 2010 (theo doi)_Ke hoach 2012 (theo doi) 3" xfId="9307"/>
    <cellStyle name="1_BC 8 thang 2009 ve CT trong diem 5nam_bieu 01_Ke hoach 2010 (theo doi)_Ke hoach 2012 (theo doi) 4" xfId="9308"/>
    <cellStyle name="1_BC 8 thang 2009 ve CT trong diem 5nam_bieu 01_Ke hoach 2010 (theo doi)_Ke hoach 2012 (theo doi) 5" xfId="9309"/>
    <cellStyle name="1_BC 8 thang 2009 ve CT trong diem 5nam_bieu 01_Ke hoach 2010 (theo doi)_Ke hoach 2012 theo doi (giai ngan 30.6.12)" xfId="1534"/>
    <cellStyle name="1_BC 8 thang 2009 ve CT trong diem 5nam_bieu 01_Ke hoach 2010 (theo doi)_Ke hoach 2012 theo doi (giai ngan 30.6.12) 2" xfId="9310"/>
    <cellStyle name="1_BC 8 thang 2009 ve CT trong diem 5nam_bieu 01_Ke hoach 2010 (theo doi)_Ke hoach 2012 theo doi (giai ngan 30.6.12) 2 2" xfId="9311"/>
    <cellStyle name="1_BC 8 thang 2009 ve CT trong diem 5nam_bieu 01_Ke hoach 2010 (theo doi)_Ke hoach 2012 theo doi (giai ngan 30.6.12) 2 3" xfId="9312"/>
    <cellStyle name="1_BC 8 thang 2009 ve CT trong diem 5nam_bieu 01_Ke hoach 2010 (theo doi)_Ke hoach 2012 theo doi (giai ngan 30.6.12) 2 4" xfId="9313"/>
    <cellStyle name="1_BC 8 thang 2009 ve CT trong diem 5nam_bieu 01_Ke hoach 2010 (theo doi)_Ke hoach 2012 theo doi (giai ngan 30.6.12) 3" xfId="9314"/>
    <cellStyle name="1_BC 8 thang 2009 ve CT trong diem 5nam_bieu 01_Ke hoach 2010 (theo doi)_Ke hoach 2012 theo doi (giai ngan 30.6.12) 4" xfId="9315"/>
    <cellStyle name="1_BC 8 thang 2009 ve CT trong diem 5nam_bieu 01_Ke hoach 2010 (theo doi)_Ke hoach 2012 theo doi (giai ngan 30.6.12) 5" xfId="9316"/>
    <cellStyle name="1_BC 8 thang 2009 ve CT trong diem 5nam_bieu 01_Ke hoach 2012 (theo doi)" xfId="1535"/>
    <cellStyle name="1_BC 8 thang 2009 ve CT trong diem 5nam_bieu 01_Ke hoach 2012 (theo doi) 2" xfId="9317"/>
    <cellStyle name="1_BC 8 thang 2009 ve CT trong diem 5nam_bieu 01_Ke hoach 2012 (theo doi) 2 2" xfId="9318"/>
    <cellStyle name="1_BC 8 thang 2009 ve CT trong diem 5nam_bieu 01_Ke hoach 2012 (theo doi) 2 3" xfId="9319"/>
    <cellStyle name="1_BC 8 thang 2009 ve CT trong diem 5nam_bieu 01_Ke hoach 2012 (theo doi) 2 4" xfId="9320"/>
    <cellStyle name="1_BC 8 thang 2009 ve CT trong diem 5nam_bieu 01_Ke hoach 2012 (theo doi) 3" xfId="9321"/>
    <cellStyle name="1_BC 8 thang 2009 ve CT trong diem 5nam_bieu 01_Ke hoach 2012 (theo doi) 4" xfId="9322"/>
    <cellStyle name="1_BC 8 thang 2009 ve CT trong diem 5nam_bieu 01_Ke hoach 2012 (theo doi) 5" xfId="9323"/>
    <cellStyle name="1_BC 8 thang 2009 ve CT trong diem 5nam_bieu 01_Ke hoach 2012 theo doi (giai ngan 30.6.12)" xfId="1536"/>
    <cellStyle name="1_BC 8 thang 2009 ve CT trong diem 5nam_bieu 01_Ke hoach 2012 theo doi (giai ngan 30.6.12) 2" xfId="9324"/>
    <cellStyle name="1_BC 8 thang 2009 ve CT trong diem 5nam_bieu 01_Ke hoach 2012 theo doi (giai ngan 30.6.12) 2 2" xfId="9325"/>
    <cellStyle name="1_BC 8 thang 2009 ve CT trong diem 5nam_bieu 01_Ke hoach 2012 theo doi (giai ngan 30.6.12) 2 3" xfId="9326"/>
    <cellStyle name="1_BC 8 thang 2009 ve CT trong diem 5nam_bieu 01_Ke hoach 2012 theo doi (giai ngan 30.6.12) 2 4" xfId="9327"/>
    <cellStyle name="1_BC 8 thang 2009 ve CT trong diem 5nam_bieu 01_Ke hoach 2012 theo doi (giai ngan 30.6.12) 3" xfId="9328"/>
    <cellStyle name="1_BC 8 thang 2009 ve CT trong diem 5nam_bieu 01_Ke hoach 2012 theo doi (giai ngan 30.6.12) 4" xfId="9329"/>
    <cellStyle name="1_BC 8 thang 2009 ve CT trong diem 5nam_bieu 01_Ke hoach 2012 theo doi (giai ngan 30.6.12) 5" xfId="9330"/>
    <cellStyle name="1_BC 8 thang 2009 ve CT trong diem 5nam_bieu 01_Ke hoach nam 2013 nguon MT(theo doi) den 31-5-13" xfId="1537"/>
    <cellStyle name="1_BC 8 thang 2009 ve CT trong diem 5nam_bieu 01_Ke hoach nam 2013 nguon MT(theo doi) den 31-5-13 2" xfId="9331"/>
    <cellStyle name="1_BC 8 thang 2009 ve CT trong diem 5nam_bieu 01_Ke hoach nam 2013 nguon MT(theo doi) den 31-5-13 2 2" xfId="9332"/>
    <cellStyle name="1_BC 8 thang 2009 ve CT trong diem 5nam_bieu 01_Ke hoach nam 2013 nguon MT(theo doi) den 31-5-13 2 3" xfId="9333"/>
    <cellStyle name="1_BC 8 thang 2009 ve CT trong diem 5nam_bieu 01_Ke hoach nam 2013 nguon MT(theo doi) den 31-5-13 2 4" xfId="9334"/>
    <cellStyle name="1_BC 8 thang 2009 ve CT trong diem 5nam_bieu 01_Ke hoach nam 2013 nguon MT(theo doi) den 31-5-13 3" xfId="9335"/>
    <cellStyle name="1_BC 8 thang 2009 ve CT trong diem 5nam_bieu 01_Ke hoach nam 2013 nguon MT(theo doi) den 31-5-13 4" xfId="9336"/>
    <cellStyle name="1_BC 8 thang 2009 ve CT trong diem 5nam_bieu 01_Ke hoach nam 2013 nguon MT(theo doi) den 31-5-13 5" xfId="9337"/>
    <cellStyle name="1_BC 8 thang 2009 ve CT trong diem 5nam_bieu 01_Worksheet in D: My Documents Ke Hoach KH cac nam Nam 2014 Bao cao ve Ke hoach nam 2014 ( Hoan chinh sau TL voi Bo KH)" xfId="1538"/>
    <cellStyle name="1_BC 8 thang 2009 ve CT trong diem 5nam_bieu 01_Worksheet in D: My Documents Ke Hoach KH cac nam Nam 2014 Bao cao ve Ke hoach nam 2014 ( Hoan chinh sau TL voi Bo KH) 2" xfId="9338"/>
    <cellStyle name="1_BC 8 thang 2009 ve CT trong diem 5nam_bieu 01_Worksheet in D: My Documents Ke Hoach KH cac nam Nam 2014 Bao cao ve Ke hoach nam 2014 ( Hoan chinh sau TL voi Bo KH) 2 2" xfId="9339"/>
    <cellStyle name="1_BC 8 thang 2009 ve CT trong diem 5nam_bieu 01_Worksheet in D: My Documents Ke Hoach KH cac nam Nam 2014 Bao cao ve Ke hoach nam 2014 ( Hoan chinh sau TL voi Bo KH) 2 3" xfId="9340"/>
    <cellStyle name="1_BC 8 thang 2009 ve CT trong diem 5nam_bieu 01_Worksheet in D: My Documents Ke Hoach KH cac nam Nam 2014 Bao cao ve Ke hoach nam 2014 ( Hoan chinh sau TL voi Bo KH) 2 4" xfId="9341"/>
    <cellStyle name="1_BC 8 thang 2009 ve CT trong diem 5nam_bieu 01_Worksheet in D: My Documents Ke Hoach KH cac nam Nam 2014 Bao cao ve Ke hoach nam 2014 ( Hoan chinh sau TL voi Bo KH) 3" xfId="9342"/>
    <cellStyle name="1_BC 8 thang 2009 ve CT trong diem 5nam_bieu 01_Worksheet in D: My Documents Ke Hoach KH cac nam Nam 2014 Bao cao ve Ke hoach nam 2014 ( Hoan chinh sau TL voi Bo KH) 4" xfId="9343"/>
    <cellStyle name="1_BC 8 thang 2009 ve CT trong diem 5nam_bieu 01_Worksheet in D: My Documents Ke Hoach KH cac nam Nam 2014 Bao cao ve Ke hoach nam 2014 ( Hoan chinh sau TL voi Bo KH) 5" xfId="9344"/>
    <cellStyle name="1_BC 8 thang 2009 ve CT trong diem 5nam_Bieu du thao QD von ho tro co MT" xfId="1539"/>
    <cellStyle name="1_BC 8 thang 2009 ve CT trong diem 5nam_Bieu du thao QD von ho tro co MT 2" xfId="9345"/>
    <cellStyle name="1_BC 8 thang 2009 ve CT trong diem 5nam_Bieu du thao QD von ho tro co MT 2 2" xfId="9346"/>
    <cellStyle name="1_BC 8 thang 2009 ve CT trong diem 5nam_Bieu du thao QD von ho tro co MT 2 3" xfId="9347"/>
    <cellStyle name="1_BC 8 thang 2009 ve CT trong diem 5nam_Bieu du thao QD von ho tro co MT 2 4" xfId="9348"/>
    <cellStyle name="1_BC 8 thang 2009 ve CT trong diem 5nam_Bieu du thao QD von ho tro co MT 3" xfId="9349"/>
    <cellStyle name="1_BC 8 thang 2009 ve CT trong diem 5nam_Bieu du thao QD von ho tro co MT 4" xfId="9350"/>
    <cellStyle name="1_BC 8 thang 2009 ve CT trong diem 5nam_Bieu du thao QD von ho tro co MT 5" xfId="9351"/>
    <cellStyle name="1_BC 8 thang 2009 ve CT trong diem 5nam_Book1" xfId="1540"/>
    <cellStyle name="1_BC 8 thang 2009 ve CT trong diem 5nam_Book1 2" xfId="1541"/>
    <cellStyle name="1_BC 8 thang 2009 ve CT trong diem 5nam_Book1 2 2" xfId="9352"/>
    <cellStyle name="1_BC 8 thang 2009 ve CT trong diem 5nam_Book1 2 3" xfId="9353"/>
    <cellStyle name="1_BC 8 thang 2009 ve CT trong diem 5nam_Book1 2 4" xfId="9354"/>
    <cellStyle name="1_BC 8 thang 2009 ve CT trong diem 5nam_Book1 3" xfId="9355"/>
    <cellStyle name="1_BC 8 thang 2009 ve CT trong diem 5nam_Book1 3 2" xfId="9356"/>
    <cellStyle name="1_BC 8 thang 2009 ve CT trong diem 5nam_Book1 3 3" xfId="9357"/>
    <cellStyle name="1_BC 8 thang 2009 ve CT trong diem 5nam_Book1 3 4" xfId="9358"/>
    <cellStyle name="1_BC 8 thang 2009 ve CT trong diem 5nam_Book1 4" xfId="9359"/>
    <cellStyle name="1_BC 8 thang 2009 ve CT trong diem 5nam_Book1 5" xfId="9360"/>
    <cellStyle name="1_BC 8 thang 2009 ve CT trong diem 5nam_Book1 6" xfId="9361"/>
    <cellStyle name="1_BC 8 thang 2009 ve CT trong diem 5nam_Book1_BC von DTPT 6 thang 2012" xfId="1542"/>
    <cellStyle name="1_BC 8 thang 2009 ve CT trong diem 5nam_Book1_BC von DTPT 6 thang 2012 2" xfId="1543"/>
    <cellStyle name="1_BC 8 thang 2009 ve CT trong diem 5nam_Book1_BC von DTPT 6 thang 2012 2 2" xfId="9362"/>
    <cellStyle name="1_BC 8 thang 2009 ve CT trong diem 5nam_Book1_BC von DTPT 6 thang 2012 2 3" xfId="9363"/>
    <cellStyle name="1_BC 8 thang 2009 ve CT trong diem 5nam_Book1_BC von DTPT 6 thang 2012 2 4" xfId="9364"/>
    <cellStyle name="1_BC 8 thang 2009 ve CT trong diem 5nam_Book1_BC von DTPT 6 thang 2012 3" xfId="9365"/>
    <cellStyle name="1_BC 8 thang 2009 ve CT trong diem 5nam_Book1_BC von DTPT 6 thang 2012 3 2" xfId="9366"/>
    <cellStyle name="1_BC 8 thang 2009 ve CT trong diem 5nam_Book1_BC von DTPT 6 thang 2012 3 3" xfId="9367"/>
    <cellStyle name="1_BC 8 thang 2009 ve CT trong diem 5nam_Book1_BC von DTPT 6 thang 2012 3 4" xfId="9368"/>
    <cellStyle name="1_BC 8 thang 2009 ve CT trong diem 5nam_Book1_BC von DTPT 6 thang 2012 4" xfId="9369"/>
    <cellStyle name="1_BC 8 thang 2009 ve CT trong diem 5nam_Book1_BC von DTPT 6 thang 2012 5" xfId="9370"/>
    <cellStyle name="1_BC 8 thang 2009 ve CT trong diem 5nam_Book1_BC von DTPT 6 thang 2012 6" xfId="9371"/>
    <cellStyle name="1_BC 8 thang 2009 ve CT trong diem 5nam_Book1_Bieu du thao QD von ho tro co MT" xfId="1544"/>
    <cellStyle name="1_BC 8 thang 2009 ve CT trong diem 5nam_Book1_Bieu du thao QD von ho tro co MT 2" xfId="1545"/>
    <cellStyle name="1_BC 8 thang 2009 ve CT trong diem 5nam_Book1_Bieu du thao QD von ho tro co MT 2 2" xfId="9372"/>
    <cellStyle name="1_BC 8 thang 2009 ve CT trong diem 5nam_Book1_Bieu du thao QD von ho tro co MT 2 3" xfId="9373"/>
    <cellStyle name="1_BC 8 thang 2009 ve CT trong diem 5nam_Book1_Bieu du thao QD von ho tro co MT 2 4" xfId="9374"/>
    <cellStyle name="1_BC 8 thang 2009 ve CT trong diem 5nam_Book1_Bieu du thao QD von ho tro co MT 3" xfId="9375"/>
    <cellStyle name="1_BC 8 thang 2009 ve CT trong diem 5nam_Book1_Bieu du thao QD von ho tro co MT 3 2" xfId="9376"/>
    <cellStyle name="1_BC 8 thang 2009 ve CT trong diem 5nam_Book1_Bieu du thao QD von ho tro co MT 3 3" xfId="9377"/>
    <cellStyle name="1_BC 8 thang 2009 ve CT trong diem 5nam_Book1_Bieu du thao QD von ho tro co MT 3 4" xfId="9378"/>
    <cellStyle name="1_BC 8 thang 2009 ve CT trong diem 5nam_Book1_Bieu du thao QD von ho tro co MT 4" xfId="9379"/>
    <cellStyle name="1_BC 8 thang 2009 ve CT trong diem 5nam_Book1_Bieu du thao QD von ho tro co MT 5" xfId="9380"/>
    <cellStyle name="1_BC 8 thang 2009 ve CT trong diem 5nam_Book1_Bieu du thao QD von ho tro co MT 6" xfId="9381"/>
    <cellStyle name="1_BC 8 thang 2009 ve CT trong diem 5nam_Book1_Hoan chinh KH 2012 (o nha)" xfId="1546"/>
    <cellStyle name="1_BC 8 thang 2009 ve CT trong diem 5nam_Book1_Hoan chinh KH 2012 (o nha) 2" xfId="1547"/>
    <cellStyle name="1_BC 8 thang 2009 ve CT trong diem 5nam_Book1_Hoan chinh KH 2012 (o nha) 2 2" xfId="9382"/>
    <cellStyle name="1_BC 8 thang 2009 ve CT trong diem 5nam_Book1_Hoan chinh KH 2012 (o nha) 2 3" xfId="9383"/>
    <cellStyle name="1_BC 8 thang 2009 ve CT trong diem 5nam_Book1_Hoan chinh KH 2012 (o nha) 2 4" xfId="9384"/>
    <cellStyle name="1_BC 8 thang 2009 ve CT trong diem 5nam_Book1_Hoan chinh KH 2012 (o nha) 3" xfId="9385"/>
    <cellStyle name="1_BC 8 thang 2009 ve CT trong diem 5nam_Book1_Hoan chinh KH 2012 (o nha) 3 2" xfId="9386"/>
    <cellStyle name="1_BC 8 thang 2009 ve CT trong diem 5nam_Book1_Hoan chinh KH 2012 (o nha) 3 3" xfId="9387"/>
    <cellStyle name="1_BC 8 thang 2009 ve CT trong diem 5nam_Book1_Hoan chinh KH 2012 (o nha) 3 4" xfId="9388"/>
    <cellStyle name="1_BC 8 thang 2009 ve CT trong diem 5nam_Book1_Hoan chinh KH 2012 (o nha) 4" xfId="9389"/>
    <cellStyle name="1_BC 8 thang 2009 ve CT trong diem 5nam_Book1_Hoan chinh KH 2012 (o nha) 5" xfId="9390"/>
    <cellStyle name="1_BC 8 thang 2009 ve CT trong diem 5nam_Book1_Hoan chinh KH 2012 (o nha) 6" xfId="9391"/>
    <cellStyle name="1_BC 8 thang 2009 ve CT trong diem 5nam_Book1_Hoan chinh KH 2012 (o nha)_Bao cao giai ngan quy I" xfId="1548"/>
    <cellStyle name="1_BC 8 thang 2009 ve CT trong diem 5nam_Book1_Hoan chinh KH 2012 (o nha)_Bao cao giai ngan quy I 2" xfId="1549"/>
    <cellStyle name="1_BC 8 thang 2009 ve CT trong diem 5nam_Book1_Hoan chinh KH 2012 (o nha)_Bao cao giai ngan quy I 2 2" xfId="9392"/>
    <cellStyle name="1_BC 8 thang 2009 ve CT trong diem 5nam_Book1_Hoan chinh KH 2012 (o nha)_Bao cao giai ngan quy I 2 3" xfId="9393"/>
    <cellStyle name="1_BC 8 thang 2009 ve CT trong diem 5nam_Book1_Hoan chinh KH 2012 (o nha)_Bao cao giai ngan quy I 2 4" xfId="9394"/>
    <cellStyle name="1_BC 8 thang 2009 ve CT trong diem 5nam_Book1_Hoan chinh KH 2012 (o nha)_Bao cao giai ngan quy I 3" xfId="9395"/>
    <cellStyle name="1_BC 8 thang 2009 ve CT trong diem 5nam_Book1_Hoan chinh KH 2012 (o nha)_Bao cao giai ngan quy I 3 2" xfId="9396"/>
    <cellStyle name="1_BC 8 thang 2009 ve CT trong diem 5nam_Book1_Hoan chinh KH 2012 (o nha)_Bao cao giai ngan quy I 3 3" xfId="9397"/>
    <cellStyle name="1_BC 8 thang 2009 ve CT trong diem 5nam_Book1_Hoan chinh KH 2012 (o nha)_Bao cao giai ngan quy I 3 4" xfId="9398"/>
    <cellStyle name="1_BC 8 thang 2009 ve CT trong diem 5nam_Book1_Hoan chinh KH 2012 (o nha)_Bao cao giai ngan quy I 4" xfId="9399"/>
    <cellStyle name="1_BC 8 thang 2009 ve CT trong diem 5nam_Book1_Hoan chinh KH 2012 (o nha)_Bao cao giai ngan quy I 5" xfId="9400"/>
    <cellStyle name="1_BC 8 thang 2009 ve CT trong diem 5nam_Book1_Hoan chinh KH 2012 (o nha)_Bao cao giai ngan quy I 6" xfId="9401"/>
    <cellStyle name="1_BC 8 thang 2009 ve CT trong diem 5nam_Book1_Hoan chinh KH 2012 (o nha)_BC von DTPT 6 thang 2012" xfId="1550"/>
    <cellStyle name="1_BC 8 thang 2009 ve CT trong diem 5nam_Book1_Hoan chinh KH 2012 (o nha)_BC von DTPT 6 thang 2012 2" xfId="1551"/>
    <cellStyle name="1_BC 8 thang 2009 ve CT trong diem 5nam_Book1_Hoan chinh KH 2012 (o nha)_BC von DTPT 6 thang 2012 2 2" xfId="9402"/>
    <cellStyle name="1_BC 8 thang 2009 ve CT trong diem 5nam_Book1_Hoan chinh KH 2012 (o nha)_BC von DTPT 6 thang 2012 2 3" xfId="9403"/>
    <cellStyle name="1_BC 8 thang 2009 ve CT trong diem 5nam_Book1_Hoan chinh KH 2012 (o nha)_BC von DTPT 6 thang 2012 2 4" xfId="9404"/>
    <cellStyle name="1_BC 8 thang 2009 ve CT trong diem 5nam_Book1_Hoan chinh KH 2012 (o nha)_BC von DTPT 6 thang 2012 3" xfId="9405"/>
    <cellStyle name="1_BC 8 thang 2009 ve CT trong diem 5nam_Book1_Hoan chinh KH 2012 (o nha)_BC von DTPT 6 thang 2012 3 2" xfId="9406"/>
    <cellStyle name="1_BC 8 thang 2009 ve CT trong diem 5nam_Book1_Hoan chinh KH 2012 (o nha)_BC von DTPT 6 thang 2012 3 3" xfId="9407"/>
    <cellStyle name="1_BC 8 thang 2009 ve CT trong diem 5nam_Book1_Hoan chinh KH 2012 (o nha)_BC von DTPT 6 thang 2012 3 4" xfId="9408"/>
    <cellStyle name="1_BC 8 thang 2009 ve CT trong diem 5nam_Book1_Hoan chinh KH 2012 (o nha)_BC von DTPT 6 thang 2012 4" xfId="9409"/>
    <cellStyle name="1_BC 8 thang 2009 ve CT trong diem 5nam_Book1_Hoan chinh KH 2012 (o nha)_BC von DTPT 6 thang 2012 5" xfId="9410"/>
    <cellStyle name="1_BC 8 thang 2009 ve CT trong diem 5nam_Book1_Hoan chinh KH 2012 (o nha)_BC von DTPT 6 thang 2012 6" xfId="9411"/>
    <cellStyle name="1_BC 8 thang 2009 ve CT trong diem 5nam_Book1_Hoan chinh KH 2012 (o nha)_Bieu du thao QD von ho tro co MT" xfId="1552"/>
    <cellStyle name="1_BC 8 thang 2009 ve CT trong diem 5nam_Book1_Hoan chinh KH 2012 (o nha)_Bieu du thao QD von ho tro co MT 2" xfId="1553"/>
    <cellStyle name="1_BC 8 thang 2009 ve CT trong diem 5nam_Book1_Hoan chinh KH 2012 (o nha)_Bieu du thao QD von ho tro co MT 2 2" xfId="9412"/>
    <cellStyle name="1_BC 8 thang 2009 ve CT trong diem 5nam_Book1_Hoan chinh KH 2012 (o nha)_Bieu du thao QD von ho tro co MT 2 3" xfId="9413"/>
    <cellStyle name="1_BC 8 thang 2009 ve CT trong diem 5nam_Book1_Hoan chinh KH 2012 (o nha)_Bieu du thao QD von ho tro co MT 2 4" xfId="9414"/>
    <cellStyle name="1_BC 8 thang 2009 ve CT trong diem 5nam_Book1_Hoan chinh KH 2012 (o nha)_Bieu du thao QD von ho tro co MT 3" xfId="9415"/>
    <cellStyle name="1_BC 8 thang 2009 ve CT trong diem 5nam_Book1_Hoan chinh KH 2012 (o nha)_Bieu du thao QD von ho tro co MT 3 2" xfId="9416"/>
    <cellStyle name="1_BC 8 thang 2009 ve CT trong diem 5nam_Book1_Hoan chinh KH 2012 (o nha)_Bieu du thao QD von ho tro co MT 3 3" xfId="9417"/>
    <cellStyle name="1_BC 8 thang 2009 ve CT trong diem 5nam_Book1_Hoan chinh KH 2012 (o nha)_Bieu du thao QD von ho tro co MT 3 4" xfId="9418"/>
    <cellStyle name="1_BC 8 thang 2009 ve CT trong diem 5nam_Book1_Hoan chinh KH 2012 (o nha)_Bieu du thao QD von ho tro co MT 4" xfId="9419"/>
    <cellStyle name="1_BC 8 thang 2009 ve CT trong diem 5nam_Book1_Hoan chinh KH 2012 (o nha)_Bieu du thao QD von ho tro co MT 5" xfId="9420"/>
    <cellStyle name="1_BC 8 thang 2009 ve CT trong diem 5nam_Book1_Hoan chinh KH 2012 (o nha)_Bieu du thao QD von ho tro co MT 6" xfId="9421"/>
    <cellStyle name="1_BC 8 thang 2009 ve CT trong diem 5nam_Book1_Hoan chinh KH 2012 (o nha)_Ke hoach 2012 theo doi (giai ngan 30.6.12)" xfId="1554"/>
    <cellStyle name="1_BC 8 thang 2009 ve CT trong diem 5nam_Book1_Hoan chinh KH 2012 (o nha)_Ke hoach 2012 theo doi (giai ngan 30.6.12) 2" xfId="1555"/>
    <cellStyle name="1_BC 8 thang 2009 ve CT trong diem 5nam_Book1_Hoan chinh KH 2012 (o nha)_Ke hoach 2012 theo doi (giai ngan 30.6.12) 2 2" xfId="9422"/>
    <cellStyle name="1_BC 8 thang 2009 ve CT trong diem 5nam_Book1_Hoan chinh KH 2012 (o nha)_Ke hoach 2012 theo doi (giai ngan 30.6.12) 2 3" xfId="9423"/>
    <cellStyle name="1_BC 8 thang 2009 ve CT trong diem 5nam_Book1_Hoan chinh KH 2012 (o nha)_Ke hoach 2012 theo doi (giai ngan 30.6.12) 2 4" xfId="9424"/>
    <cellStyle name="1_BC 8 thang 2009 ve CT trong diem 5nam_Book1_Hoan chinh KH 2012 (o nha)_Ke hoach 2012 theo doi (giai ngan 30.6.12) 3" xfId="9425"/>
    <cellStyle name="1_BC 8 thang 2009 ve CT trong diem 5nam_Book1_Hoan chinh KH 2012 (o nha)_Ke hoach 2012 theo doi (giai ngan 30.6.12) 3 2" xfId="9426"/>
    <cellStyle name="1_BC 8 thang 2009 ve CT trong diem 5nam_Book1_Hoan chinh KH 2012 (o nha)_Ke hoach 2012 theo doi (giai ngan 30.6.12) 3 3" xfId="9427"/>
    <cellStyle name="1_BC 8 thang 2009 ve CT trong diem 5nam_Book1_Hoan chinh KH 2012 (o nha)_Ke hoach 2012 theo doi (giai ngan 30.6.12) 3 4" xfId="9428"/>
    <cellStyle name="1_BC 8 thang 2009 ve CT trong diem 5nam_Book1_Hoan chinh KH 2012 (o nha)_Ke hoach 2012 theo doi (giai ngan 30.6.12) 4" xfId="9429"/>
    <cellStyle name="1_BC 8 thang 2009 ve CT trong diem 5nam_Book1_Hoan chinh KH 2012 (o nha)_Ke hoach 2012 theo doi (giai ngan 30.6.12) 5" xfId="9430"/>
    <cellStyle name="1_BC 8 thang 2009 ve CT trong diem 5nam_Book1_Hoan chinh KH 2012 (o nha)_Ke hoach 2012 theo doi (giai ngan 30.6.12) 6" xfId="9431"/>
    <cellStyle name="1_BC 8 thang 2009 ve CT trong diem 5nam_Book1_Hoan chinh KH 2012 Von ho tro co MT" xfId="1556"/>
    <cellStyle name="1_BC 8 thang 2009 ve CT trong diem 5nam_Book1_Hoan chinh KH 2012 Von ho tro co MT (chi tiet)" xfId="1557"/>
    <cellStyle name="1_BC 8 thang 2009 ve CT trong diem 5nam_Book1_Hoan chinh KH 2012 Von ho tro co MT (chi tiet) 2" xfId="1558"/>
    <cellStyle name="1_BC 8 thang 2009 ve CT trong diem 5nam_Book1_Hoan chinh KH 2012 Von ho tro co MT (chi tiet) 2 2" xfId="9432"/>
    <cellStyle name="1_BC 8 thang 2009 ve CT trong diem 5nam_Book1_Hoan chinh KH 2012 Von ho tro co MT (chi tiet) 2 3" xfId="9433"/>
    <cellStyle name="1_BC 8 thang 2009 ve CT trong diem 5nam_Book1_Hoan chinh KH 2012 Von ho tro co MT (chi tiet) 2 4" xfId="9434"/>
    <cellStyle name="1_BC 8 thang 2009 ve CT trong diem 5nam_Book1_Hoan chinh KH 2012 Von ho tro co MT (chi tiet) 3" xfId="9435"/>
    <cellStyle name="1_BC 8 thang 2009 ve CT trong diem 5nam_Book1_Hoan chinh KH 2012 Von ho tro co MT (chi tiet) 3 2" xfId="9436"/>
    <cellStyle name="1_BC 8 thang 2009 ve CT trong diem 5nam_Book1_Hoan chinh KH 2012 Von ho tro co MT (chi tiet) 3 3" xfId="9437"/>
    <cellStyle name="1_BC 8 thang 2009 ve CT trong diem 5nam_Book1_Hoan chinh KH 2012 Von ho tro co MT (chi tiet) 3 4" xfId="9438"/>
    <cellStyle name="1_BC 8 thang 2009 ve CT trong diem 5nam_Book1_Hoan chinh KH 2012 Von ho tro co MT (chi tiet) 4" xfId="9439"/>
    <cellStyle name="1_BC 8 thang 2009 ve CT trong diem 5nam_Book1_Hoan chinh KH 2012 Von ho tro co MT (chi tiet) 5" xfId="9440"/>
    <cellStyle name="1_BC 8 thang 2009 ve CT trong diem 5nam_Book1_Hoan chinh KH 2012 Von ho tro co MT (chi tiet) 6" xfId="9441"/>
    <cellStyle name="1_BC 8 thang 2009 ve CT trong diem 5nam_Book1_Hoan chinh KH 2012 Von ho tro co MT 10" xfId="9442"/>
    <cellStyle name="1_BC 8 thang 2009 ve CT trong diem 5nam_Book1_Hoan chinh KH 2012 Von ho tro co MT 10 2" xfId="9443"/>
    <cellStyle name="1_BC 8 thang 2009 ve CT trong diem 5nam_Book1_Hoan chinh KH 2012 Von ho tro co MT 10 3" xfId="9444"/>
    <cellStyle name="1_BC 8 thang 2009 ve CT trong diem 5nam_Book1_Hoan chinh KH 2012 Von ho tro co MT 10 4" xfId="9445"/>
    <cellStyle name="1_BC 8 thang 2009 ve CT trong diem 5nam_Book1_Hoan chinh KH 2012 Von ho tro co MT 11" xfId="9446"/>
    <cellStyle name="1_BC 8 thang 2009 ve CT trong diem 5nam_Book1_Hoan chinh KH 2012 Von ho tro co MT 11 2" xfId="9447"/>
    <cellStyle name="1_BC 8 thang 2009 ve CT trong diem 5nam_Book1_Hoan chinh KH 2012 Von ho tro co MT 11 3" xfId="9448"/>
    <cellStyle name="1_BC 8 thang 2009 ve CT trong diem 5nam_Book1_Hoan chinh KH 2012 Von ho tro co MT 11 4" xfId="9449"/>
    <cellStyle name="1_BC 8 thang 2009 ve CT trong diem 5nam_Book1_Hoan chinh KH 2012 Von ho tro co MT 12" xfId="9450"/>
    <cellStyle name="1_BC 8 thang 2009 ve CT trong diem 5nam_Book1_Hoan chinh KH 2012 Von ho tro co MT 12 2" xfId="9451"/>
    <cellStyle name="1_BC 8 thang 2009 ve CT trong diem 5nam_Book1_Hoan chinh KH 2012 Von ho tro co MT 12 3" xfId="9452"/>
    <cellStyle name="1_BC 8 thang 2009 ve CT trong diem 5nam_Book1_Hoan chinh KH 2012 Von ho tro co MT 12 4" xfId="9453"/>
    <cellStyle name="1_BC 8 thang 2009 ve CT trong diem 5nam_Book1_Hoan chinh KH 2012 Von ho tro co MT 13" xfId="9454"/>
    <cellStyle name="1_BC 8 thang 2009 ve CT trong diem 5nam_Book1_Hoan chinh KH 2012 Von ho tro co MT 13 2" xfId="9455"/>
    <cellStyle name="1_BC 8 thang 2009 ve CT trong diem 5nam_Book1_Hoan chinh KH 2012 Von ho tro co MT 13 3" xfId="9456"/>
    <cellStyle name="1_BC 8 thang 2009 ve CT trong diem 5nam_Book1_Hoan chinh KH 2012 Von ho tro co MT 13 4" xfId="9457"/>
    <cellStyle name="1_BC 8 thang 2009 ve CT trong diem 5nam_Book1_Hoan chinh KH 2012 Von ho tro co MT 14" xfId="9458"/>
    <cellStyle name="1_BC 8 thang 2009 ve CT trong diem 5nam_Book1_Hoan chinh KH 2012 Von ho tro co MT 14 2" xfId="9459"/>
    <cellStyle name="1_BC 8 thang 2009 ve CT trong diem 5nam_Book1_Hoan chinh KH 2012 Von ho tro co MT 14 3" xfId="9460"/>
    <cellStyle name="1_BC 8 thang 2009 ve CT trong diem 5nam_Book1_Hoan chinh KH 2012 Von ho tro co MT 14 4" xfId="9461"/>
    <cellStyle name="1_BC 8 thang 2009 ve CT trong diem 5nam_Book1_Hoan chinh KH 2012 Von ho tro co MT 15" xfId="9462"/>
    <cellStyle name="1_BC 8 thang 2009 ve CT trong diem 5nam_Book1_Hoan chinh KH 2012 Von ho tro co MT 15 2" xfId="9463"/>
    <cellStyle name="1_BC 8 thang 2009 ve CT trong diem 5nam_Book1_Hoan chinh KH 2012 Von ho tro co MT 15 3" xfId="9464"/>
    <cellStyle name="1_BC 8 thang 2009 ve CT trong diem 5nam_Book1_Hoan chinh KH 2012 Von ho tro co MT 15 4" xfId="9465"/>
    <cellStyle name="1_BC 8 thang 2009 ve CT trong diem 5nam_Book1_Hoan chinh KH 2012 Von ho tro co MT 16" xfId="9466"/>
    <cellStyle name="1_BC 8 thang 2009 ve CT trong diem 5nam_Book1_Hoan chinh KH 2012 Von ho tro co MT 16 2" xfId="9467"/>
    <cellStyle name="1_BC 8 thang 2009 ve CT trong diem 5nam_Book1_Hoan chinh KH 2012 Von ho tro co MT 16 3" xfId="9468"/>
    <cellStyle name="1_BC 8 thang 2009 ve CT trong diem 5nam_Book1_Hoan chinh KH 2012 Von ho tro co MT 16 4" xfId="9469"/>
    <cellStyle name="1_BC 8 thang 2009 ve CT trong diem 5nam_Book1_Hoan chinh KH 2012 Von ho tro co MT 17" xfId="9470"/>
    <cellStyle name="1_BC 8 thang 2009 ve CT trong diem 5nam_Book1_Hoan chinh KH 2012 Von ho tro co MT 17 2" xfId="9471"/>
    <cellStyle name="1_BC 8 thang 2009 ve CT trong diem 5nam_Book1_Hoan chinh KH 2012 Von ho tro co MT 17 3" xfId="9472"/>
    <cellStyle name="1_BC 8 thang 2009 ve CT trong diem 5nam_Book1_Hoan chinh KH 2012 Von ho tro co MT 17 4" xfId="9473"/>
    <cellStyle name="1_BC 8 thang 2009 ve CT trong diem 5nam_Book1_Hoan chinh KH 2012 Von ho tro co MT 18" xfId="9474"/>
    <cellStyle name="1_BC 8 thang 2009 ve CT trong diem 5nam_Book1_Hoan chinh KH 2012 Von ho tro co MT 19" xfId="9475"/>
    <cellStyle name="1_BC 8 thang 2009 ve CT trong diem 5nam_Book1_Hoan chinh KH 2012 Von ho tro co MT 2" xfId="1559"/>
    <cellStyle name="1_BC 8 thang 2009 ve CT trong diem 5nam_Book1_Hoan chinh KH 2012 Von ho tro co MT 2 2" xfId="9476"/>
    <cellStyle name="1_BC 8 thang 2009 ve CT trong diem 5nam_Book1_Hoan chinh KH 2012 Von ho tro co MT 2 3" xfId="9477"/>
    <cellStyle name="1_BC 8 thang 2009 ve CT trong diem 5nam_Book1_Hoan chinh KH 2012 Von ho tro co MT 2 4" xfId="9478"/>
    <cellStyle name="1_BC 8 thang 2009 ve CT trong diem 5nam_Book1_Hoan chinh KH 2012 Von ho tro co MT 20" xfId="9479"/>
    <cellStyle name="1_BC 8 thang 2009 ve CT trong diem 5nam_Book1_Hoan chinh KH 2012 Von ho tro co MT 3" xfId="9480"/>
    <cellStyle name="1_BC 8 thang 2009 ve CT trong diem 5nam_Book1_Hoan chinh KH 2012 Von ho tro co MT 3 2" xfId="9481"/>
    <cellStyle name="1_BC 8 thang 2009 ve CT trong diem 5nam_Book1_Hoan chinh KH 2012 Von ho tro co MT 3 3" xfId="9482"/>
    <cellStyle name="1_BC 8 thang 2009 ve CT trong diem 5nam_Book1_Hoan chinh KH 2012 Von ho tro co MT 3 4" xfId="9483"/>
    <cellStyle name="1_BC 8 thang 2009 ve CT trong diem 5nam_Book1_Hoan chinh KH 2012 Von ho tro co MT 4" xfId="9484"/>
    <cellStyle name="1_BC 8 thang 2009 ve CT trong diem 5nam_Book1_Hoan chinh KH 2012 Von ho tro co MT 4 2" xfId="9485"/>
    <cellStyle name="1_BC 8 thang 2009 ve CT trong diem 5nam_Book1_Hoan chinh KH 2012 Von ho tro co MT 4 3" xfId="9486"/>
    <cellStyle name="1_BC 8 thang 2009 ve CT trong diem 5nam_Book1_Hoan chinh KH 2012 Von ho tro co MT 4 4" xfId="9487"/>
    <cellStyle name="1_BC 8 thang 2009 ve CT trong diem 5nam_Book1_Hoan chinh KH 2012 Von ho tro co MT 5" xfId="9488"/>
    <cellStyle name="1_BC 8 thang 2009 ve CT trong diem 5nam_Book1_Hoan chinh KH 2012 Von ho tro co MT 5 2" xfId="9489"/>
    <cellStyle name="1_BC 8 thang 2009 ve CT trong diem 5nam_Book1_Hoan chinh KH 2012 Von ho tro co MT 5 3" xfId="9490"/>
    <cellStyle name="1_BC 8 thang 2009 ve CT trong diem 5nam_Book1_Hoan chinh KH 2012 Von ho tro co MT 5 4" xfId="9491"/>
    <cellStyle name="1_BC 8 thang 2009 ve CT trong diem 5nam_Book1_Hoan chinh KH 2012 Von ho tro co MT 6" xfId="9492"/>
    <cellStyle name="1_BC 8 thang 2009 ve CT trong diem 5nam_Book1_Hoan chinh KH 2012 Von ho tro co MT 6 2" xfId="9493"/>
    <cellStyle name="1_BC 8 thang 2009 ve CT trong diem 5nam_Book1_Hoan chinh KH 2012 Von ho tro co MT 6 3" xfId="9494"/>
    <cellStyle name="1_BC 8 thang 2009 ve CT trong diem 5nam_Book1_Hoan chinh KH 2012 Von ho tro co MT 6 4" xfId="9495"/>
    <cellStyle name="1_BC 8 thang 2009 ve CT trong diem 5nam_Book1_Hoan chinh KH 2012 Von ho tro co MT 7" xfId="9496"/>
    <cellStyle name="1_BC 8 thang 2009 ve CT trong diem 5nam_Book1_Hoan chinh KH 2012 Von ho tro co MT 7 2" xfId="9497"/>
    <cellStyle name="1_BC 8 thang 2009 ve CT trong diem 5nam_Book1_Hoan chinh KH 2012 Von ho tro co MT 7 3" xfId="9498"/>
    <cellStyle name="1_BC 8 thang 2009 ve CT trong diem 5nam_Book1_Hoan chinh KH 2012 Von ho tro co MT 7 4" xfId="9499"/>
    <cellStyle name="1_BC 8 thang 2009 ve CT trong diem 5nam_Book1_Hoan chinh KH 2012 Von ho tro co MT 8" xfId="9500"/>
    <cellStyle name="1_BC 8 thang 2009 ve CT trong diem 5nam_Book1_Hoan chinh KH 2012 Von ho tro co MT 8 2" xfId="9501"/>
    <cellStyle name="1_BC 8 thang 2009 ve CT trong diem 5nam_Book1_Hoan chinh KH 2012 Von ho tro co MT 8 3" xfId="9502"/>
    <cellStyle name="1_BC 8 thang 2009 ve CT trong diem 5nam_Book1_Hoan chinh KH 2012 Von ho tro co MT 8 4" xfId="9503"/>
    <cellStyle name="1_BC 8 thang 2009 ve CT trong diem 5nam_Book1_Hoan chinh KH 2012 Von ho tro co MT 9" xfId="9504"/>
    <cellStyle name="1_BC 8 thang 2009 ve CT trong diem 5nam_Book1_Hoan chinh KH 2012 Von ho tro co MT 9 2" xfId="9505"/>
    <cellStyle name="1_BC 8 thang 2009 ve CT trong diem 5nam_Book1_Hoan chinh KH 2012 Von ho tro co MT 9 3" xfId="9506"/>
    <cellStyle name="1_BC 8 thang 2009 ve CT trong diem 5nam_Book1_Hoan chinh KH 2012 Von ho tro co MT 9 4" xfId="9507"/>
    <cellStyle name="1_BC 8 thang 2009 ve CT trong diem 5nam_Book1_Hoan chinh KH 2012 Von ho tro co MT_Bao cao giai ngan quy I" xfId="1560"/>
    <cellStyle name="1_BC 8 thang 2009 ve CT trong diem 5nam_Book1_Hoan chinh KH 2012 Von ho tro co MT_Bao cao giai ngan quy I 2" xfId="1561"/>
    <cellStyle name="1_BC 8 thang 2009 ve CT trong diem 5nam_Book1_Hoan chinh KH 2012 Von ho tro co MT_Bao cao giai ngan quy I 2 2" xfId="9508"/>
    <cellStyle name="1_BC 8 thang 2009 ve CT trong diem 5nam_Book1_Hoan chinh KH 2012 Von ho tro co MT_Bao cao giai ngan quy I 2 3" xfId="9509"/>
    <cellStyle name="1_BC 8 thang 2009 ve CT trong diem 5nam_Book1_Hoan chinh KH 2012 Von ho tro co MT_Bao cao giai ngan quy I 2 4" xfId="9510"/>
    <cellStyle name="1_BC 8 thang 2009 ve CT trong diem 5nam_Book1_Hoan chinh KH 2012 Von ho tro co MT_Bao cao giai ngan quy I 3" xfId="9511"/>
    <cellStyle name="1_BC 8 thang 2009 ve CT trong diem 5nam_Book1_Hoan chinh KH 2012 Von ho tro co MT_Bao cao giai ngan quy I 3 2" xfId="9512"/>
    <cellStyle name="1_BC 8 thang 2009 ve CT trong diem 5nam_Book1_Hoan chinh KH 2012 Von ho tro co MT_Bao cao giai ngan quy I 3 3" xfId="9513"/>
    <cellStyle name="1_BC 8 thang 2009 ve CT trong diem 5nam_Book1_Hoan chinh KH 2012 Von ho tro co MT_Bao cao giai ngan quy I 3 4" xfId="9514"/>
    <cellStyle name="1_BC 8 thang 2009 ve CT trong diem 5nam_Book1_Hoan chinh KH 2012 Von ho tro co MT_Bao cao giai ngan quy I 4" xfId="9515"/>
    <cellStyle name="1_BC 8 thang 2009 ve CT trong diem 5nam_Book1_Hoan chinh KH 2012 Von ho tro co MT_Bao cao giai ngan quy I 5" xfId="9516"/>
    <cellStyle name="1_BC 8 thang 2009 ve CT trong diem 5nam_Book1_Hoan chinh KH 2012 Von ho tro co MT_Bao cao giai ngan quy I 6" xfId="9517"/>
    <cellStyle name="1_BC 8 thang 2009 ve CT trong diem 5nam_Book1_Hoan chinh KH 2012 Von ho tro co MT_BC von DTPT 6 thang 2012" xfId="1562"/>
    <cellStyle name="1_BC 8 thang 2009 ve CT trong diem 5nam_Book1_Hoan chinh KH 2012 Von ho tro co MT_BC von DTPT 6 thang 2012 2" xfId="1563"/>
    <cellStyle name="1_BC 8 thang 2009 ve CT trong diem 5nam_Book1_Hoan chinh KH 2012 Von ho tro co MT_BC von DTPT 6 thang 2012 2 2" xfId="9518"/>
    <cellStyle name="1_BC 8 thang 2009 ve CT trong diem 5nam_Book1_Hoan chinh KH 2012 Von ho tro co MT_BC von DTPT 6 thang 2012 2 3" xfId="9519"/>
    <cellStyle name="1_BC 8 thang 2009 ve CT trong diem 5nam_Book1_Hoan chinh KH 2012 Von ho tro co MT_BC von DTPT 6 thang 2012 2 4" xfId="9520"/>
    <cellStyle name="1_BC 8 thang 2009 ve CT trong diem 5nam_Book1_Hoan chinh KH 2012 Von ho tro co MT_BC von DTPT 6 thang 2012 3" xfId="9521"/>
    <cellStyle name="1_BC 8 thang 2009 ve CT trong diem 5nam_Book1_Hoan chinh KH 2012 Von ho tro co MT_BC von DTPT 6 thang 2012 3 2" xfId="9522"/>
    <cellStyle name="1_BC 8 thang 2009 ve CT trong diem 5nam_Book1_Hoan chinh KH 2012 Von ho tro co MT_BC von DTPT 6 thang 2012 3 3" xfId="9523"/>
    <cellStyle name="1_BC 8 thang 2009 ve CT trong diem 5nam_Book1_Hoan chinh KH 2012 Von ho tro co MT_BC von DTPT 6 thang 2012 3 4" xfId="9524"/>
    <cellStyle name="1_BC 8 thang 2009 ve CT trong diem 5nam_Book1_Hoan chinh KH 2012 Von ho tro co MT_BC von DTPT 6 thang 2012 4" xfId="9525"/>
    <cellStyle name="1_BC 8 thang 2009 ve CT trong diem 5nam_Book1_Hoan chinh KH 2012 Von ho tro co MT_BC von DTPT 6 thang 2012 5" xfId="9526"/>
    <cellStyle name="1_BC 8 thang 2009 ve CT trong diem 5nam_Book1_Hoan chinh KH 2012 Von ho tro co MT_BC von DTPT 6 thang 2012 6" xfId="9527"/>
    <cellStyle name="1_BC 8 thang 2009 ve CT trong diem 5nam_Book1_Hoan chinh KH 2012 Von ho tro co MT_Bieu du thao QD von ho tro co MT" xfId="1564"/>
    <cellStyle name="1_BC 8 thang 2009 ve CT trong diem 5nam_Book1_Hoan chinh KH 2012 Von ho tro co MT_Bieu du thao QD von ho tro co MT 2" xfId="1565"/>
    <cellStyle name="1_BC 8 thang 2009 ve CT trong diem 5nam_Book1_Hoan chinh KH 2012 Von ho tro co MT_Bieu du thao QD von ho tro co MT 2 2" xfId="9528"/>
    <cellStyle name="1_BC 8 thang 2009 ve CT trong diem 5nam_Book1_Hoan chinh KH 2012 Von ho tro co MT_Bieu du thao QD von ho tro co MT 2 3" xfId="9529"/>
    <cellStyle name="1_BC 8 thang 2009 ve CT trong diem 5nam_Book1_Hoan chinh KH 2012 Von ho tro co MT_Bieu du thao QD von ho tro co MT 2 4" xfId="9530"/>
    <cellStyle name="1_BC 8 thang 2009 ve CT trong diem 5nam_Book1_Hoan chinh KH 2012 Von ho tro co MT_Bieu du thao QD von ho tro co MT 3" xfId="9531"/>
    <cellStyle name="1_BC 8 thang 2009 ve CT trong diem 5nam_Book1_Hoan chinh KH 2012 Von ho tro co MT_Bieu du thao QD von ho tro co MT 3 2" xfId="9532"/>
    <cellStyle name="1_BC 8 thang 2009 ve CT trong diem 5nam_Book1_Hoan chinh KH 2012 Von ho tro co MT_Bieu du thao QD von ho tro co MT 3 3" xfId="9533"/>
    <cellStyle name="1_BC 8 thang 2009 ve CT trong diem 5nam_Book1_Hoan chinh KH 2012 Von ho tro co MT_Bieu du thao QD von ho tro co MT 3 4" xfId="9534"/>
    <cellStyle name="1_BC 8 thang 2009 ve CT trong diem 5nam_Book1_Hoan chinh KH 2012 Von ho tro co MT_Bieu du thao QD von ho tro co MT 4" xfId="9535"/>
    <cellStyle name="1_BC 8 thang 2009 ve CT trong diem 5nam_Book1_Hoan chinh KH 2012 Von ho tro co MT_Bieu du thao QD von ho tro co MT 5" xfId="9536"/>
    <cellStyle name="1_BC 8 thang 2009 ve CT trong diem 5nam_Book1_Hoan chinh KH 2012 Von ho tro co MT_Bieu du thao QD von ho tro co MT 6" xfId="9537"/>
    <cellStyle name="1_BC 8 thang 2009 ve CT trong diem 5nam_Book1_Hoan chinh KH 2012 Von ho tro co MT_Ke hoach 2012 theo doi (giai ngan 30.6.12)" xfId="1566"/>
    <cellStyle name="1_BC 8 thang 2009 ve CT trong diem 5nam_Book1_Hoan chinh KH 2012 Von ho tro co MT_Ke hoach 2012 theo doi (giai ngan 30.6.12) 2" xfId="1567"/>
    <cellStyle name="1_BC 8 thang 2009 ve CT trong diem 5nam_Book1_Hoan chinh KH 2012 Von ho tro co MT_Ke hoach 2012 theo doi (giai ngan 30.6.12) 2 2" xfId="9538"/>
    <cellStyle name="1_BC 8 thang 2009 ve CT trong diem 5nam_Book1_Hoan chinh KH 2012 Von ho tro co MT_Ke hoach 2012 theo doi (giai ngan 30.6.12) 2 3" xfId="9539"/>
    <cellStyle name="1_BC 8 thang 2009 ve CT trong diem 5nam_Book1_Hoan chinh KH 2012 Von ho tro co MT_Ke hoach 2012 theo doi (giai ngan 30.6.12) 2 4" xfId="9540"/>
    <cellStyle name="1_BC 8 thang 2009 ve CT trong diem 5nam_Book1_Hoan chinh KH 2012 Von ho tro co MT_Ke hoach 2012 theo doi (giai ngan 30.6.12) 3" xfId="9541"/>
    <cellStyle name="1_BC 8 thang 2009 ve CT trong diem 5nam_Book1_Hoan chinh KH 2012 Von ho tro co MT_Ke hoach 2012 theo doi (giai ngan 30.6.12) 3 2" xfId="9542"/>
    <cellStyle name="1_BC 8 thang 2009 ve CT trong diem 5nam_Book1_Hoan chinh KH 2012 Von ho tro co MT_Ke hoach 2012 theo doi (giai ngan 30.6.12) 3 3" xfId="9543"/>
    <cellStyle name="1_BC 8 thang 2009 ve CT trong diem 5nam_Book1_Hoan chinh KH 2012 Von ho tro co MT_Ke hoach 2012 theo doi (giai ngan 30.6.12) 3 4" xfId="9544"/>
    <cellStyle name="1_BC 8 thang 2009 ve CT trong diem 5nam_Book1_Hoan chinh KH 2012 Von ho tro co MT_Ke hoach 2012 theo doi (giai ngan 30.6.12) 4" xfId="9545"/>
    <cellStyle name="1_BC 8 thang 2009 ve CT trong diem 5nam_Book1_Hoan chinh KH 2012 Von ho tro co MT_Ke hoach 2012 theo doi (giai ngan 30.6.12) 5" xfId="9546"/>
    <cellStyle name="1_BC 8 thang 2009 ve CT trong diem 5nam_Book1_Hoan chinh KH 2012 Von ho tro co MT_Ke hoach 2012 theo doi (giai ngan 30.6.12) 6" xfId="9547"/>
    <cellStyle name="1_BC 8 thang 2009 ve CT trong diem 5nam_Book1_Ke hoach 2012 (theo doi)" xfId="1568"/>
    <cellStyle name="1_BC 8 thang 2009 ve CT trong diem 5nam_Book1_Ke hoach 2012 (theo doi) 2" xfId="1569"/>
    <cellStyle name="1_BC 8 thang 2009 ve CT trong diem 5nam_Book1_Ke hoach 2012 (theo doi) 2 2" xfId="9548"/>
    <cellStyle name="1_BC 8 thang 2009 ve CT trong diem 5nam_Book1_Ke hoach 2012 (theo doi) 2 3" xfId="9549"/>
    <cellStyle name="1_BC 8 thang 2009 ve CT trong diem 5nam_Book1_Ke hoach 2012 (theo doi) 2 4" xfId="9550"/>
    <cellStyle name="1_BC 8 thang 2009 ve CT trong diem 5nam_Book1_Ke hoach 2012 (theo doi) 3" xfId="9551"/>
    <cellStyle name="1_BC 8 thang 2009 ve CT trong diem 5nam_Book1_Ke hoach 2012 (theo doi) 3 2" xfId="9552"/>
    <cellStyle name="1_BC 8 thang 2009 ve CT trong diem 5nam_Book1_Ke hoach 2012 (theo doi) 3 3" xfId="9553"/>
    <cellStyle name="1_BC 8 thang 2009 ve CT trong diem 5nam_Book1_Ke hoach 2012 (theo doi) 3 4" xfId="9554"/>
    <cellStyle name="1_BC 8 thang 2009 ve CT trong diem 5nam_Book1_Ke hoach 2012 (theo doi) 4" xfId="9555"/>
    <cellStyle name="1_BC 8 thang 2009 ve CT trong diem 5nam_Book1_Ke hoach 2012 (theo doi) 5" xfId="9556"/>
    <cellStyle name="1_BC 8 thang 2009 ve CT trong diem 5nam_Book1_Ke hoach 2012 (theo doi) 6" xfId="9557"/>
    <cellStyle name="1_BC 8 thang 2009 ve CT trong diem 5nam_Book1_Ke hoach 2012 theo doi (giai ngan 30.6.12)" xfId="1570"/>
    <cellStyle name="1_BC 8 thang 2009 ve CT trong diem 5nam_Book1_Ke hoach 2012 theo doi (giai ngan 30.6.12) 2" xfId="1571"/>
    <cellStyle name="1_BC 8 thang 2009 ve CT trong diem 5nam_Book1_Ke hoach 2012 theo doi (giai ngan 30.6.12) 2 2" xfId="9558"/>
    <cellStyle name="1_BC 8 thang 2009 ve CT trong diem 5nam_Book1_Ke hoach 2012 theo doi (giai ngan 30.6.12) 2 3" xfId="9559"/>
    <cellStyle name="1_BC 8 thang 2009 ve CT trong diem 5nam_Book1_Ke hoach 2012 theo doi (giai ngan 30.6.12) 2 4" xfId="9560"/>
    <cellStyle name="1_BC 8 thang 2009 ve CT trong diem 5nam_Book1_Ke hoach 2012 theo doi (giai ngan 30.6.12) 3" xfId="9561"/>
    <cellStyle name="1_BC 8 thang 2009 ve CT trong diem 5nam_Book1_Ke hoach 2012 theo doi (giai ngan 30.6.12) 3 2" xfId="9562"/>
    <cellStyle name="1_BC 8 thang 2009 ve CT trong diem 5nam_Book1_Ke hoach 2012 theo doi (giai ngan 30.6.12) 3 3" xfId="9563"/>
    <cellStyle name="1_BC 8 thang 2009 ve CT trong diem 5nam_Book1_Ke hoach 2012 theo doi (giai ngan 30.6.12) 3 4" xfId="9564"/>
    <cellStyle name="1_BC 8 thang 2009 ve CT trong diem 5nam_Book1_Ke hoach 2012 theo doi (giai ngan 30.6.12) 4" xfId="9565"/>
    <cellStyle name="1_BC 8 thang 2009 ve CT trong diem 5nam_Book1_Ke hoach 2012 theo doi (giai ngan 30.6.12) 5" xfId="9566"/>
    <cellStyle name="1_BC 8 thang 2009 ve CT trong diem 5nam_Book1_Ke hoach 2012 theo doi (giai ngan 30.6.12) 6" xfId="9567"/>
    <cellStyle name="1_BC 8 thang 2009 ve CT trong diem 5nam_Dang ky phan khai von ODA (gui Bo)" xfId="1572"/>
    <cellStyle name="1_BC 8 thang 2009 ve CT trong diem 5nam_Dang ky phan khai von ODA (gui Bo) 2" xfId="9568"/>
    <cellStyle name="1_BC 8 thang 2009 ve CT trong diem 5nam_Dang ky phan khai von ODA (gui Bo) 2 2" xfId="9569"/>
    <cellStyle name="1_BC 8 thang 2009 ve CT trong diem 5nam_Dang ky phan khai von ODA (gui Bo) 2 3" xfId="9570"/>
    <cellStyle name="1_BC 8 thang 2009 ve CT trong diem 5nam_Dang ky phan khai von ODA (gui Bo) 2 4" xfId="9571"/>
    <cellStyle name="1_BC 8 thang 2009 ve CT trong diem 5nam_Dang ky phan khai von ODA (gui Bo) 3" xfId="9572"/>
    <cellStyle name="1_BC 8 thang 2009 ve CT trong diem 5nam_Dang ky phan khai von ODA (gui Bo) 4" xfId="9573"/>
    <cellStyle name="1_BC 8 thang 2009 ve CT trong diem 5nam_Dang ky phan khai von ODA (gui Bo) 5" xfId="9574"/>
    <cellStyle name="1_BC 8 thang 2009 ve CT trong diem 5nam_Dang ky phan khai von ODA (gui Bo)_BC von DTPT 6 thang 2012" xfId="1573"/>
    <cellStyle name="1_BC 8 thang 2009 ve CT trong diem 5nam_Dang ky phan khai von ODA (gui Bo)_BC von DTPT 6 thang 2012 2" xfId="9575"/>
    <cellStyle name="1_BC 8 thang 2009 ve CT trong diem 5nam_Dang ky phan khai von ODA (gui Bo)_BC von DTPT 6 thang 2012 2 2" xfId="9576"/>
    <cellStyle name="1_BC 8 thang 2009 ve CT trong diem 5nam_Dang ky phan khai von ODA (gui Bo)_BC von DTPT 6 thang 2012 2 3" xfId="9577"/>
    <cellStyle name="1_BC 8 thang 2009 ve CT trong diem 5nam_Dang ky phan khai von ODA (gui Bo)_BC von DTPT 6 thang 2012 2 4" xfId="9578"/>
    <cellStyle name="1_BC 8 thang 2009 ve CT trong diem 5nam_Dang ky phan khai von ODA (gui Bo)_BC von DTPT 6 thang 2012 3" xfId="9579"/>
    <cellStyle name="1_BC 8 thang 2009 ve CT trong diem 5nam_Dang ky phan khai von ODA (gui Bo)_BC von DTPT 6 thang 2012 4" xfId="9580"/>
    <cellStyle name="1_BC 8 thang 2009 ve CT trong diem 5nam_Dang ky phan khai von ODA (gui Bo)_BC von DTPT 6 thang 2012 5" xfId="9581"/>
    <cellStyle name="1_BC 8 thang 2009 ve CT trong diem 5nam_Dang ky phan khai von ODA (gui Bo)_Bieu du thao QD von ho tro co MT" xfId="1574"/>
    <cellStyle name="1_BC 8 thang 2009 ve CT trong diem 5nam_Dang ky phan khai von ODA (gui Bo)_Bieu du thao QD von ho tro co MT 2" xfId="9582"/>
    <cellStyle name="1_BC 8 thang 2009 ve CT trong diem 5nam_Dang ky phan khai von ODA (gui Bo)_Bieu du thao QD von ho tro co MT 2 2" xfId="9583"/>
    <cellStyle name="1_BC 8 thang 2009 ve CT trong diem 5nam_Dang ky phan khai von ODA (gui Bo)_Bieu du thao QD von ho tro co MT 2 3" xfId="9584"/>
    <cellStyle name="1_BC 8 thang 2009 ve CT trong diem 5nam_Dang ky phan khai von ODA (gui Bo)_Bieu du thao QD von ho tro co MT 2 4" xfId="9585"/>
    <cellStyle name="1_BC 8 thang 2009 ve CT trong diem 5nam_Dang ky phan khai von ODA (gui Bo)_Bieu du thao QD von ho tro co MT 3" xfId="9586"/>
    <cellStyle name="1_BC 8 thang 2009 ve CT trong diem 5nam_Dang ky phan khai von ODA (gui Bo)_Bieu du thao QD von ho tro co MT 4" xfId="9587"/>
    <cellStyle name="1_BC 8 thang 2009 ve CT trong diem 5nam_Dang ky phan khai von ODA (gui Bo)_Bieu du thao QD von ho tro co MT 5" xfId="9588"/>
    <cellStyle name="1_BC 8 thang 2009 ve CT trong diem 5nam_Dang ky phan khai von ODA (gui Bo)_Ke hoach 2012 theo doi (giai ngan 30.6.12)" xfId="1575"/>
    <cellStyle name="1_BC 8 thang 2009 ve CT trong diem 5nam_Dang ky phan khai von ODA (gui Bo)_Ke hoach 2012 theo doi (giai ngan 30.6.12) 2" xfId="9589"/>
    <cellStyle name="1_BC 8 thang 2009 ve CT trong diem 5nam_Dang ky phan khai von ODA (gui Bo)_Ke hoach 2012 theo doi (giai ngan 30.6.12) 2 2" xfId="9590"/>
    <cellStyle name="1_BC 8 thang 2009 ve CT trong diem 5nam_Dang ky phan khai von ODA (gui Bo)_Ke hoach 2012 theo doi (giai ngan 30.6.12) 2 3" xfId="9591"/>
    <cellStyle name="1_BC 8 thang 2009 ve CT trong diem 5nam_Dang ky phan khai von ODA (gui Bo)_Ke hoach 2012 theo doi (giai ngan 30.6.12) 2 4" xfId="9592"/>
    <cellStyle name="1_BC 8 thang 2009 ve CT trong diem 5nam_Dang ky phan khai von ODA (gui Bo)_Ke hoach 2012 theo doi (giai ngan 30.6.12) 3" xfId="9593"/>
    <cellStyle name="1_BC 8 thang 2009 ve CT trong diem 5nam_Dang ky phan khai von ODA (gui Bo)_Ke hoach 2012 theo doi (giai ngan 30.6.12) 4" xfId="9594"/>
    <cellStyle name="1_BC 8 thang 2009 ve CT trong diem 5nam_Dang ky phan khai von ODA (gui Bo)_Ke hoach 2012 theo doi (giai ngan 30.6.12) 5" xfId="9595"/>
    <cellStyle name="1_BC 8 thang 2009 ve CT trong diem 5nam_Ke hoach 2010 (theo doi)" xfId="1576"/>
    <cellStyle name="1_BC 8 thang 2009 ve CT trong diem 5nam_Ke hoach 2010 (theo doi) 2" xfId="9596"/>
    <cellStyle name="1_BC 8 thang 2009 ve CT trong diem 5nam_Ke hoach 2010 (theo doi) 2 2" xfId="9597"/>
    <cellStyle name="1_BC 8 thang 2009 ve CT trong diem 5nam_Ke hoach 2010 (theo doi) 2 3" xfId="9598"/>
    <cellStyle name="1_BC 8 thang 2009 ve CT trong diem 5nam_Ke hoach 2010 (theo doi) 2 4" xfId="9599"/>
    <cellStyle name="1_BC 8 thang 2009 ve CT trong diem 5nam_Ke hoach 2010 (theo doi) 3" xfId="9600"/>
    <cellStyle name="1_BC 8 thang 2009 ve CT trong diem 5nam_Ke hoach 2010 (theo doi) 4" xfId="9601"/>
    <cellStyle name="1_BC 8 thang 2009 ve CT trong diem 5nam_Ke hoach 2010 (theo doi) 5" xfId="9602"/>
    <cellStyle name="1_BC 8 thang 2009 ve CT trong diem 5nam_Ke hoach 2010 (theo doi)_BC von DTPT 6 thang 2012" xfId="1577"/>
    <cellStyle name="1_BC 8 thang 2009 ve CT trong diem 5nam_Ke hoach 2010 (theo doi)_BC von DTPT 6 thang 2012 2" xfId="9603"/>
    <cellStyle name="1_BC 8 thang 2009 ve CT trong diem 5nam_Ke hoach 2010 (theo doi)_BC von DTPT 6 thang 2012 2 2" xfId="9604"/>
    <cellStyle name="1_BC 8 thang 2009 ve CT trong diem 5nam_Ke hoach 2010 (theo doi)_BC von DTPT 6 thang 2012 2 3" xfId="9605"/>
    <cellStyle name="1_BC 8 thang 2009 ve CT trong diem 5nam_Ke hoach 2010 (theo doi)_BC von DTPT 6 thang 2012 2 4" xfId="9606"/>
    <cellStyle name="1_BC 8 thang 2009 ve CT trong diem 5nam_Ke hoach 2010 (theo doi)_BC von DTPT 6 thang 2012 3" xfId="9607"/>
    <cellStyle name="1_BC 8 thang 2009 ve CT trong diem 5nam_Ke hoach 2010 (theo doi)_BC von DTPT 6 thang 2012 4" xfId="9608"/>
    <cellStyle name="1_BC 8 thang 2009 ve CT trong diem 5nam_Ke hoach 2010 (theo doi)_BC von DTPT 6 thang 2012 5" xfId="9609"/>
    <cellStyle name="1_BC 8 thang 2009 ve CT trong diem 5nam_Ke hoach 2010 (theo doi)_Bieu du thao QD von ho tro co MT" xfId="1578"/>
    <cellStyle name="1_BC 8 thang 2009 ve CT trong diem 5nam_Ke hoach 2010 (theo doi)_Bieu du thao QD von ho tro co MT 2" xfId="9610"/>
    <cellStyle name="1_BC 8 thang 2009 ve CT trong diem 5nam_Ke hoach 2010 (theo doi)_Bieu du thao QD von ho tro co MT 2 2" xfId="9611"/>
    <cellStyle name="1_BC 8 thang 2009 ve CT trong diem 5nam_Ke hoach 2010 (theo doi)_Bieu du thao QD von ho tro co MT 2 3" xfId="9612"/>
    <cellStyle name="1_BC 8 thang 2009 ve CT trong diem 5nam_Ke hoach 2010 (theo doi)_Bieu du thao QD von ho tro co MT 2 4" xfId="9613"/>
    <cellStyle name="1_BC 8 thang 2009 ve CT trong diem 5nam_Ke hoach 2010 (theo doi)_Bieu du thao QD von ho tro co MT 3" xfId="9614"/>
    <cellStyle name="1_BC 8 thang 2009 ve CT trong diem 5nam_Ke hoach 2010 (theo doi)_Bieu du thao QD von ho tro co MT 4" xfId="9615"/>
    <cellStyle name="1_BC 8 thang 2009 ve CT trong diem 5nam_Ke hoach 2010 (theo doi)_Bieu du thao QD von ho tro co MT 5" xfId="9616"/>
    <cellStyle name="1_BC 8 thang 2009 ve CT trong diem 5nam_Ke hoach 2010 (theo doi)_Ke hoach 2012 (theo doi)" xfId="1579"/>
    <cellStyle name="1_BC 8 thang 2009 ve CT trong diem 5nam_Ke hoach 2010 (theo doi)_Ke hoach 2012 (theo doi) 2" xfId="9617"/>
    <cellStyle name="1_BC 8 thang 2009 ve CT trong diem 5nam_Ke hoach 2010 (theo doi)_Ke hoach 2012 (theo doi) 2 2" xfId="9618"/>
    <cellStyle name="1_BC 8 thang 2009 ve CT trong diem 5nam_Ke hoach 2010 (theo doi)_Ke hoach 2012 (theo doi) 2 3" xfId="9619"/>
    <cellStyle name="1_BC 8 thang 2009 ve CT trong diem 5nam_Ke hoach 2010 (theo doi)_Ke hoach 2012 (theo doi) 2 4" xfId="9620"/>
    <cellStyle name="1_BC 8 thang 2009 ve CT trong diem 5nam_Ke hoach 2010 (theo doi)_Ke hoach 2012 (theo doi) 3" xfId="9621"/>
    <cellStyle name="1_BC 8 thang 2009 ve CT trong diem 5nam_Ke hoach 2010 (theo doi)_Ke hoach 2012 (theo doi) 4" xfId="9622"/>
    <cellStyle name="1_BC 8 thang 2009 ve CT trong diem 5nam_Ke hoach 2010 (theo doi)_Ke hoach 2012 (theo doi) 5" xfId="9623"/>
    <cellStyle name="1_BC 8 thang 2009 ve CT trong diem 5nam_Ke hoach 2010 (theo doi)_Ke hoach 2012 theo doi (giai ngan 30.6.12)" xfId="1580"/>
    <cellStyle name="1_BC 8 thang 2009 ve CT trong diem 5nam_Ke hoach 2010 (theo doi)_Ke hoach 2012 theo doi (giai ngan 30.6.12) 2" xfId="9624"/>
    <cellStyle name="1_BC 8 thang 2009 ve CT trong diem 5nam_Ke hoach 2010 (theo doi)_Ke hoach 2012 theo doi (giai ngan 30.6.12) 2 2" xfId="9625"/>
    <cellStyle name="1_BC 8 thang 2009 ve CT trong diem 5nam_Ke hoach 2010 (theo doi)_Ke hoach 2012 theo doi (giai ngan 30.6.12) 2 3" xfId="9626"/>
    <cellStyle name="1_BC 8 thang 2009 ve CT trong diem 5nam_Ke hoach 2010 (theo doi)_Ke hoach 2012 theo doi (giai ngan 30.6.12) 2 4" xfId="9627"/>
    <cellStyle name="1_BC 8 thang 2009 ve CT trong diem 5nam_Ke hoach 2010 (theo doi)_Ke hoach 2012 theo doi (giai ngan 30.6.12) 3" xfId="9628"/>
    <cellStyle name="1_BC 8 thang 2009 ve CT trong diem 5nam_Ke hoach 2010 (theo doi)_Ke hoach 2012 theo doi (giai ngan 30.6.12) 4" xfId="9629"/>
    <cellStyle name="1_BC 8 thang 2009 ve CT trong diem 5nam_Ke hoach 2010 (theo doi)_Ke hoach 2012 theo doi (giai ngan 30.6.12) 5" xfId="9630"/>
    <cellStyle name="1_BC 8 thang 2009 ve CT trong diem 5nam_Ke hoach 2012 (theo doi)" xfId="1581"/>
    <cellStyle name="1_BC 8 thang 2009 ve CT trong diem 5nam_Ke hoach 2012 (theo doi) 2" xfId="9631"/>
    <cellStyle name="1_BC 8 thang 2009 ve CT trong diem 5nam_Ke hoach 2012 (theo doi) 2 2" xfId="9632"/>
    <cellStyle name="1_BC 8 thang 2009 ve CT trong diem 5nam_Ke hoach 2012 (theo doi) 2 3" xfId="9633"/>
    <cellStyle name="1_BC 8 thang 2009 ve CT trong diem 5nam_Ke hoach 2012 (theo doi) 2 4" xfId="9634"/>
    <cellStyle name="1_BC 8 thang 2009 ve CT trong diem 5nam_Ke hoach 2012 (theo doi) 3" xfId="9635"/>
    <cellStyle name="1_BC 8 thang 2009 ve CT trong diem 5nam_Ke hoach 2012 (theo doi) 4" xfId="9636"/>
    <cellStyle name="1_BC 8 thang 2009 ve CT trong diem 5nam_Ke hoach 2012 (theo doi) 5" xfId="9637"/>
    <cellStyle name="1_BC 8 thang 2009 ve CT trong diem 5nam_Ke hoach 2012 theo doi (giai ngan 30.6.12)" xfId="1582"/>
    <cellStyle name="1_BC 8 thang 2009 ve CT trong diem 5nam_Ke hoach 2012 theo doi (giai ngan 30.6.12) 2" xfId="9638"/>
    <cellStyle name="1_BC 8 thang 2009 ve CT trong diem 5nam_Ke hoach 2012 theo doi (giai ngan 30.6.12) 2 2" xfId="9639"/>
    <cellStyle name="1_BC 8 thang 2009 ve CT trong diem 5nam_Ke hoach 2012 theo doi (giai ngan 30.6.12) 2 3" xfId="9640"/>
    <cellStyle name="1_BC 8 thang 2009 ve CT trong diem 5nam_Ke hoach 2012 theo doi (giai ngan 30.6.12) 2 4" xfId="9641"/>
    <cellStyle name="1_BC 8 thang 2009 ve CT trong diem 5nam_Ke hoach 2012 theo doi (giai ngan 30.6.12) 3" xfId="9642"/>
    <cellStyle name="1_BC 8 thang 2009 ve CT trong diem 5nam_Ke hoach 2012 theo doi (giai ngan 30.6.12) 4" xfId="9643"/>
    <cellStyle name="1_BC 8 thang 2009 ve CT trong diem 5nam_Ke hoach 2012 theo doi (giai ngan 30.6.12) 5" xfId="9644"/>
    <cellStyle name="1_BC 8 thang 2009 ve CT trong diem 5nam_Ke hoach nam 2013 nguon MT(theo doi) den 31-5-13" xfId="1583"/>
    <cellStyle name="1_BC 8 thang 2009 ve CT trong diem 5nam_Ke hoach nam 2013 nguon MT(theo doi) den 31-5-13 2" xfId="9645"/>
    <cellStyle name="1_BC 8 thang 2009 ve CT trong diem 5nam_Ke hoach nam 2013 nguon MT(theo doi) den 31-5-13 2 2" xfId="9646"/>
    <cellStyle name="1_BC 8 thang 2009 ve CT trong diem 5nam_Ke hoach nam 2013 nguon MT(theo doi) den 31-5-13 2 3" xfId="9647"/>
    <cellStyle name="1_BC 8 thang 2009 ve CT trong diem 5nam_Ke hoach nam 2013 nguon MT(theo doi) den 31-5-13 2 4" xfId="9648"/>
    <cellStyle name="1_BC 8 thang 2009 ve CT trong diem 5nam_Ke hoach nam 2013 nguon MT(theo doi) den 31-5-13 3" xfId="9649"/>
    <cellStyle name="1_BC 8 thang 2009 ve CT trong diem 5nam_Ke hoach nam 2013 nguon MT(theo doi) den 31-5-13 4" xfId="9650"/>
    <cellStyle name="1_BC 8 thang 2009 ve CT trong diem 5nam_Ke hoach nam 2013 nguon MT(theo doi) den 31-5-13 5" xfId="9651"/>
    <cellStyle name="1_BC 8 thang 2009 ve CT trong diem 5nam_Phu vuc LV bo" xfId="1584"/>
    <cellStyle name="1_BC 8 thang 2009 ve CT trong diem 5nam_Phu vuc LV bo 2" xfId="9652"/>
    <cellStyle name="1_BC 8 thang 2009 ve CT trong diem 5nam_Phu vuc LV bo 2 2" xfId="9653"/>
    <cellStyle name="1_BC 8 thang 2009 ve CT trong diem 5nam_Phu vuc LV bo 2 3" xfId="9654"/>
    <cellStyle name="1_BC 8 thang 2009 ve CT trong diem 5nam_Phu vuc LV bo 2 4" xfId="9655"/>
    <cellStyle name="1_BC 8 thang 2009 ve CT trong diem 5nam_Phu vuc LV bo 3" xfId="9656"/>
    <cellStyle name="1_BC 8 thang 2009 ve CT trong diem 5nam_Phu vuc LV bo 4" xfId="9657"/>
    <cellStyle name="1_BC 8 thang 2009 ve CT trong diem 5nam_Phu vuc LV bo 5" xfId="9658"/>
    <cellStyle name="1_BC 8 thang 2009 ve CT trong diem 5nam_Phu vuc LV bo_BC cong trinh trong diem" xfId="1585"/>
    <cellStyle name="1_BC 8 thang 2009 ve CT trong diem 5nam_Phu vuc LV bo_BC cong trinh trong diem 2" xfId="9659"/>
    <cellStyle name="1_BC 8 thang 2009 ve CT trong diem 5nam_Phu vuc LV bo_BC cong trinh trong diem 2 2" xfId="9660"/>
    <cellStyle name="1_BC 8 thang 2009 ve CT trong diem 5nam_Phu vuc LV bo_BC cong trinh trong diem 2 3" xfId="9661"/>
    <cellStyle name="1_BC 8 thang 2009 ve CT trong diem 5nam_Phu vuc LV bo_BC cong trinh trong diem 2 4" xfId="9662"/>
    <cellStyle name="1_BC 8 thang 2009 ve CT trong diem 5nam_Phu vuc LV bo_BC cong trinh trong diem 3" xfId="9663"/>
    <cellStyle name="1_BC 8 thang 2009 ve CT trong diem 5nam_Phu vuc LV bo_BC cong trinh trong diem 4" xfId="9664"/>
    <cellStyle name="1_BC 8 thang 2009 ve CT trong diem 5nam_Phu vuc LV bo_BC cong trinh trong diem 5" xfId="9665"/>
    <cellStyle name="1_BC 8 thang 2009 ve CT trong diem 5nam_Phu vuc LV bo_BC cong trinh trong diem_BC von DTPT 6 thang 2012" xfId="1586"/>
    <cellStyle name="1_BC 8 thang 2009 ve CT trong diem 5nam_Phu vuc LV bo_BC cong trinh trong diem_BC von DTPT 6 thang 2012 2" xfId="9666"/>
    <cellStyle name="1_BC 8 thang 2009 ve CT trong diem 5nam_Phu vuc LV bo_BC cong trinh trong diem_BC von DTPT 6 thang 2012 2 2" xfId="9667"/>
    <cellStyle name="1_BC 8 thang 2009 ve CT trong diem 5nam_Phu vuc LV bo_BC cong trinh trong diem_BC von DTPT 6 thang 2012 2 3" xfId="9668"/>
    <cellStyle name="1_BC 8 thang 2009 ve CT trong diem 5nam_Phu vuc LV bo_BC cong trinh trong diem_BC von DTPT 6 thang 2012 2 4" xfId="9669"/>
    <cellStyle name="1_BC 8 thang 2009 ve CT trong diem 5nam_Phu vuc LV bo_BC cong trinh trong diem_BC von DTPT 6 thang 2012 3" xfId="9670"/>
    <cellStyle name="1_BC 8 thang 2009 ve CT trong diem 5nam_Phu vuc LV bo_BC cong trinh trong diem_BC von DTPT 6 thang 2012 4" xfId="9671"/>
    <cellStyle name="1_BC 8 thang 2009 ve CT trong diem 5nam_Phu vuc LV bo_BC cong trinh trong diem_BC von DTPT 6 thang 2012 5" xfId="9672"/>
    <cellStyle name="1_BC 8 thang 2009 ve CT trong diem 5nam_Phu vuc LV bo_BC cong trinh trong diem_Bieu du thao QD von ho tro co MT" xfId="1587"/>
    <cellStyle name="1_BC 8 thang 2009 ve CT trong diem 5nam_Phu vuc LV bo_BC cong trinh trong diem_Bieu du thao QD von ho tro co MT 2" xfId="9673"/>
    <cellStyle name="1_BC 8 thang 2009 ve CT trong diem 5nam_Phu vuc LV bo_BC cong trinh trong diem_Bieu du thao QD von ho tro co MT 2 2" xfId="9674"/>
    <cellStyle name="1_BC 8 thang 2009 ve CT trong diem 5nam_Phu vuc LV bo_BC cong trinh trong diem_Bieu du thao QD von ho tro co MT 2 3" xfId="9675"/>
    <cellStyle name="1_BC 8 thang 2009 ve CT trong diem 5nam_Phu vuc LV bo_BC cong trinh trong diem_Bieu du thao QD von ho tro co MT 2 4" xfId="9676"/>
    <cellStyle name="1_BC 8 thang 2009 ve CT trong diem 5nam_Phu vuc LV bo_BC cong trinh trong diem_Bieu du thao QD von ho tro co MT 3" xfId="9677"/>
    <cellStyle name="1_BC 8 thang 2009 ve CT trong diem 5nam_Phu vuc LV bo_BC cong trinh trong diem_Bieu du thao QD von ho tro co MT 4" xfId="9678"/>
    <cellStyle name="1_BC 8 thang 2009 ve CT trong diem 5nam_Phu vuc LV bo_BC cong trinh trong diem_Bieu du thao QD von ho tro co MT 5" xfId="9679"/>
    <cellStyle name="1_BC 8 thang 2009 ve CT trong diem 5nam_Phu vuc LV bo_BC cong trinh trong diem_Ke hoach 2012 (theo doi)" xfId="1588"/>
    <cellStyle name="1_BC 8 thang 2009 ve CT trong diem 5nam_Phu vuc LV bo_BC cong trinh trong diem_Ke hoach 2012 (theo doi) 2" xfId="9680"/>
    <cellStyle name="1_BC 8 thang 2009 ve CT trong diem 5nam_Phu vuc LV bo_BC cong trinh trong diem_Ke hoach 2012 (theo doi) 2 2" xfId="9681"/>
    <cellStyle name="1_BC 8 thang 2009 ve CT trong diem 5nam_Phu vuc LV bo_BC cong trinh trong diem_Ke hoach 2012 (theo doi) 2 3" xfId="9682"/>
    <cellStyle name="1_BC 8 thang 2009 ve CT trong diem 5nam_Phu vuc LV bo_BC cong trinh trong diem_Ke hoach 2012 (theo doi) 2 4" xfId="9683"/>
    <cellStyle name="1_BC 8 thang 2009 ve CT trong diem 5nam_Phu vuc LV bo_BC cong trinh trong diem_Ke hoach 2012 (theo doi) 3" xfId="9684"/>
    <cellStyle name="1_BC 8 thang 2009 ve CT trong diem 5nam_Phu vuc LV bo_BC cong trinh trong diem_Ke hoach 2012 (theo doi) 4" xfId="9685"/>
    <cellStyle name="1_BC 8 thang 2009 ve CT trong diem 5nam_Phu vuc LV bo_BC cong trinh trong diem_Ke hoach 2012 (theo doi) 5" xfId="9686"/>
    <cellStyle name="1_BC 8 thang 2009 ve CT trong diem 5nam_Phu vuc LV bo_BC cong trinh trong diem_Ke hoach 2012 theo doi (giai ngan 30.6.12)" xfId="1589"/>
    <cellStyle name="1_BC 8 thang 2009 ve CT trong diem 5nam_Phu vuc LV bo_BC cong trinh trong diem_Ke hoach 2012 theo doi (giai ngan 30.6.12) 2" xfId="9687"/>
    <cellStyle name="1_BC 8 thang 2009 ve CT trong diem 5nam_Phu vuc LV bo_BC cong trinh trong diem_Ke hoach 2012 theo doi (giai ngan 30.6.12) 2 2" xfId="9688"/>
    <cellStyle name="1_BC 8 thang 2009 ve CT trong diem 5nam_Phu vuc LV bo_BC cong trinh trong diem_Ke hoach 2012 theo doi (giai ngan 30.6.12) 2 3" xfId="9689"/>
    <cellStyle name="1_BC 8 thang 2009 ve CT trong diem 5nam_Phu vuc LV bo_BC cong trinh trong diem_Ke hoach 2012 theo doi (giai ngan 30.6.12) 2 4" xfId="9690"/>
    <cellStyle name="1_BC 8 thang 2009 ve CT trong diem 5nam_Phu vuc LV bo_BC cong trinh trong diem_Ke hoach 2012 theo doi (giai ngan 30.6.12) 3" xfId="9691"/>
    <cellStyle name="1_BC 8 thang 2009 ve CT trong diem 5nam_Phu vuc LV bo_BC cong trinh trong diem_Ke hoach 2012 theo doi (giai ngan 30.6.12) 4" xfId="9692"/>
    <cellStyle name="1_BC 8 thang 2009 ve CT trong diem 5nam_Phu vuc LV bo_BC cong trinh trong diem_Ke hoach 2012 theo doi (giai ngan 30.6.12) 5" xfId="9693"/>
    <cellStyle name="1_BC 8 thang 2009 ve CT trong diem 5nam_Phu vuc LV bo_BC von DTPT 6 thang 2012" xfId="1590"/>
    <cellStyle name="1_BC 8 thang 2009 ve CT trong diem 5nam_Phu vuc LV bo_BC von DTPT 6 thang 2012 2" xfId="9694"/>
    <cellStyle name="1_BC 8 thang 2009 ve CT trong diem 5nam_Phu vuc LV bo_BC von DTPT 6 thang 2012 2 2" xfId="9695"/>
    <cellStyle name="1_BC 8 thang 2009 ve CT trong diem 5nam_Phu vuc LV bo_BC von DTPT 6 thang 2012 2 3" xfId="9696"/>
    <cellStyle name="1_BC 8 thang 2009 ve CT trong diem 5nam_Phu vuc LV bo_BC von DTPT 6 thang 2012 2 4" xfId="9697"/>
    <cellStyle name="1_BC 8 thang 2009 ve CT trong diem 5nam_Phu vuc LV bo_BC von DTPT 6 thang 2012 3" xfId="9698"/>
    <cellStyle name="1_BC 8 thang 2009 ve CT trong diem 5nam_Phu vuc LV bo_BC von DTPT 6 thang 2012 4" xfId="9699"/>
    <cellStyle name="1_BC 8 thang 2009 ve CT trong diem 5nam_Phu vuc LV bo_BC von DTPT 6 thang 2012 5" xfId="9700"/>
    <cellStyle name="1_BC 8 thang 2009 ve CT trong diem 5nam_Phu vuc LV bo_Bieu du thao QD von ho tro co MT" xfId="1591"/>
    <cellStyle name="1_BC 8 thang 2009 ve CT trong diem 5nam_Phu vuc LV bo_Bieu du thao QD von ho tro co MT 2" xfId="9701"/>
    <cellStyle name="1_BC 8 thang 2009 ve CT trong diem 5nam_Phu vuc LV bo_Bieu du thao QD von ho tro co MT 2 2" xfId="9702"/>
    <cellStyle name="1_BC 8 thang 2009 ve CT trong diem 5nam_Phu vuc LV bo_Bieu du thao QD von ho tro co MT 2 3" xfId="9703"/>
    <cellStyle name="1_BC 8 thang 2009 ve CT trong diem 5nam_Phu vuc LV bo_Bieu du thao QD von ho tro co MT 2 4" xfId="9704"/>
    <cellStyle name="1_BC 8 thang 2009 ve CT trong diem 5nam_Phu vuc LV bo_Bieu du thao QD von ho tro co MT 3" xfId="9705"/>
    <cellStyle name="1_BC 8 thang 2009 ve CT trong diem 5nam_Phu vuc LV bo_Bieu du thao QD von ho tro co MT 4" xfId="9706"/>
    <cellStyle name="1_BC 8 thang 2009 ve CT trong diem 5nam_Phu vuc LV bo_Bieu du thao QD von ho tro co MT 5" xfId="9707"/>
    <cellStyle name="1_BC 8 thang 2009 ve CT trong diem 5nam_Phu vuc LV bo_Ke hoach 2012 (theo doi)" xfId="1592"/>
    <cellStyle name="1_BC 8 thang 2009 ve CT trong diem 5nam_Phu vuc LV bo_Ke hoach 2012 (theo doi) 2" xfId="9708"/>
    <cellStyle name="1_BC 8 thang 2009 ve CT trong diem 5nam_Phu vuc LV bo_Ke hoach 2012 (theo doi) 2 2" xfId="9709"/>
    <cellStyle name="1_BC 8 thang 2009 ve CT trong diem 5nam_Phu vuc LV bo_Ke hoach 2012 (theo doi) 2 3" xfId="9710"/>
    <cellStyle name="1_BC 8 thang 2009 ve CT trong diem 5nam_Phu vuc LV bo_Ke hoach 2012 (theo doi) 2 4" xfId="9711"/>
    <cellStyle name="1_BC 8 thang 2009 ve CT trong diem 5nam_Phu vuc LV bo_Ke hoach 2012 (theo doi) 3" xfId="9712"/>
    <cellStyle name="1_BC 8 thang 2009 ve CT trong diem 5nam_Phu vuc LV bo_Ke hoach 2012 (theo doi) 4" xfId="9713"/>
    <cellStyle name="1_BC 8 thang 2009 ve CT trong diem 5nam_Phu vuc LV bo_Ke hoach 2012 (theo doi) 5" xfId="9714"/>
    <cellStyle name="1_BC 8 thang 2009 ve CT trong diem 5nam_Phu vuc LV bo_Ke hoach 2012 theo doi (giai ngan 30.6.12)" xfId="1593"/>
    <cellStyle name="1_BC 8 thang 2009 ve CT trong diem 5nam_Phu vuc LV bo_Ke hoach 2012 theo doi (giai ngan 30.6.12) 2" xfId="9715"/>
    <cellStyle name="1_BC 8 thang 2009 ve CT trong diem 5nam_Phu vuc LV bo_Ke hoach 2012 theo doi (giai ngan 30.6.12) 2 2" xfId="9716"/>
    <cellStyle name="1_BC 8 thang 2009 ve CT trong diem 5nam_Phu vuc LV bo_Ke hoach 2012 theo doi (giai ngan 30.6.12) 2 3" xfId="9717"/>
    <cellStyle name="1_BC 8 thang 2009 ve CT trong diem 5nam_Phu vuc LV bo_Ke hoach 2012 theo doi (giai ngan 30.6.12) 2 4" xfId="9718"/>
    <cellStyle name="1_BC 8 thang 2009 ve CT trong diem 5nam_Phu vuc LV bo_Ke hoach 2012 theo doi (giai ngan 30.6.12) 3" xfId="9719"/>
    <cellStyle name="1_BC 8 thang 2009 ve CT trong diem 5nam_Phu vuc LV bo_Ke hoach 2012 theo doi (giai ngan 30.6.12) 4" xfId="9720"/>
    <cellStyle name="1_BC 8 thang 2009 ve CT trong diem 5nam_Phu vuc LV bo_Ke hoach 2012 theo doi (giai ngan 30.6.12) 5" xfId="9721"/>
    <cellStyle name="1_BC 8 thang 2009 ve CT trong diem 5nam_Phu vuc LV bo_pvhung.skhdt 20117113152041 Danh muc cong trinh trong diem" xfId="1594"/>
    <cellStyle name="1_BC 8 thang 2009 ve CT trong diem 5nam_Phu vuc LV bo_pvhung.skhdt 20117113152041 Danh muc cong trinh trong diem 2" xfId="9722"/>
    <cellStyle name="1_BC 8 thang 2009 ve CT trong diem 5nam_Phu vuc LV bo_pvhung.skhdt 20117113152041 Danh muc cong trinh trong diem 2 2" xfId="9723"/>
    <cellStyle name="1_BC 8 thang 2009 ve CT trong diem 5nam_Phu vuc LV bo_pvhung.skhdt 20117113152041 Danh muc cong trinh trong diem 2 3" xfId="9724"/>
    <cellStyle name="1_BC 8 thang 2009 ve CT trong diem 5nam_Phu vuc LV bo_pvhung.skhdt 20117113152041 Danh muc cong trinh trong diem 2 4" xfId="9725"/>
    <cellStyle name="1_BC 8 thang 2009 ve CT trong diem 5nam_Phu vuc LV bo_pvhung.skhdt 20117113152041 Danh muc cong trinh trong diem 3" xfId="9726"/>
    <cellStyle name="1_BC 8 thang 2009 ve CT trong diem 5nam_Phu vuc LV bo_pvhung.skhdt 20117113152041 Danh muc cong trinh trong diem 4" xfId="9727"/>
    <cellStyle name="1_BC 8 thang 2009 ve CT trong diem 5nam_Phu vuc LV bo_pvhung.skhdt 20117113152041 Danh muc cong trinh trong diem 5" xfId="9728"/>
    <cellStyle name="1_BC 8 thang 2009 ve CT trong diem 5nam_Phu vuc LV bo_pvhung.skhdt 20117113152041 Danh muc cong trinh trong diem_BC von DTPT 6 thang 2012" xfId="1595"/>
    <cellStyle name="1_BC 8 thang 2009 ve CT trong diem 5nam_Phu vuc LV bo_pvhung.skhdt 20117113152041 Danh muc cong trinh trong diem_BC von DTPT 6 thang 2012 2" xfId="9729"/>
    <cellStyle name="1_BC 8 thang 2009 ve CT trong diem 5nam_Phu vuc LV bo_pvhung.skhdt 20117113152041 Danh muc cong trinh trong diem_BC von DTPT 6 thang 2012 2 2" xfId="9730"/>
    <cellStyle name="1_BC 8 thang 2009 ve CT trong diem 5nam_Phu vuc LV bo_pvhung.skhdt 20117113152041 Danh muc cong trinh trong diem_BC von DTPT 6 thang 2012 2 3" xfId="9731"/>
    <cellStyle name="1_BC 8 thang 2009 ve CT trong diem 5nam_Phu vuc LV bo_pvhung.skhdt 20117113152041 Danh muc cong trinh trong diem_BC von DTPT 6 thang 2012 2 4" xfId="9732"/>
    <cellStyle name="1_BC 8 thang 2009 ve CT trong diem 5nam_Phu vuc LV bo_pvhung.skhdt 20117113152041 Danh muc cong trinh trong diem_BC von DTPT 6 thang 2012 3" xfId="9733"/>
    <cellStyle name="1_BC 8 thang 2009 ve CT trong diem 5nam_Phu vuc LV bo_pvhung.skhdt 20117113152041 Danh muc cong trinh trong diem_BC von DTPT 6 thang 2012 4" xfId="9734"/>
    <cellStyle name="1_BC 8 thang 2009 ve CT trong diem 5nam_Phu vuc LV bo_pvhung.skhdt 20117113152041 Danh muc cong trinh trong diem_BC von DTPT 6 thang 2012 5" xfId="9735"/>
    <cellStyle name="1_BC 8 thang 2009 ve CT trong diem 5nam_Phu vuc LV bo_pvhung.skhdt 20117113152041 Danh muc cong trinh trong diem_Bieu du thao QD von ho tro co MT" xfId="1596"/>
    <cellStyle name="1_BC 8 thang 2009 ve CT trong diem 5nam_Phu vuc LV bo_pvhung.skhdt 20117113152041 Danh muc cong trinh trong diem_Bieu du thao QD von ho tro co MT 2" xfId="9736"/>
    <cellStyle name="1_BC 8 thang 2009 ve CT trong diem 5nam_Phu vuc LV bo_pvhung.skhdt 20117113152041 Danh muc cong trinh trong diem_Bieu du thao QD von ho tro co MT 2 2" xfId="9737"/>
    <cellStyle name="1_BC 8 thang 2009 ve CT trong diem 5nam_Phu vuc LV bo_pvhung.skhdt 20117113152041 Danh muc cong trinh trong diem_Bieu du thao QD von ho tro co MT 2 3" xfId="9738"/>
    <cellStyle name="1_BC 8 thang 2009 ve CT trong diem 5nam_Phu vuc LV bo_pvhung.skhdt 20117113152041 Danh muc cong trinh trong diem_Bieu du thao QD von ho tro co MT 2 4" xfId="9739"/>
    <cellStyle name="1_BC 8 thang 2009 ve CT trong diem 5nam_Phu vuc LV bo_pvhung.skhdt 20117113152041 Danh muc cong trinh trong diem_Bieu du thao QD von ho tro co MT 3" xfId="9740"/>
    <cellStyle name="1_BC 8 thang 2009 ve CT trong diem 5nam_Phu vuc LV bo_pvhung.skhdt 20117113152041 Danh muc cong trinh trong diem_Bieu du thao QD von ho tro co MT 4" xfId="9741"/>
    <cellStyle name="1_BC 8 thang 2009 ve CT trong diem 5nam_Phu vuc LV bo_pvhung.skhdt 20117113152041 Danh muc cong trinh trong diem_Bieu du thao QD von ho tro co MT 5" xfId="9742"/>
    <cellStyle name="1_BC 8 thang 2009 ve CT trong diem 5nam_Phu vuc LV bo_pvhung.skhdt 20117113152041 Danh muc cong trinh trong diem_Ke hoach 2012 (theo doi)" xfId="1597"/>
    <cellStyle name="1_BC 8 thang 2009 ve CT trong diem 5nam_Phu vuc LV bo_pvhung.skhdt 20117113152041 Danh muc cong trinh trong diem_Ke hoach 2012 (theo doi) 2" xfId="9743"/>
    <cellStyle name="1_BC 8 thang 2009 ve CT trong diem 5nam_Phu vuc LV bo_pvhung.skhdt 20117113152041 Danh muc cong trinh trong diem_Ke hoach 2012 (theo doi) 2 2" xfId="9744"/>
    <cellStyle name="1_BC 8 thang 2009 ve CT trong diem 5nam_Phu vuc LV bo_pvhung.skhdt 20117113152041 Danh muc cong trinh trong diem_Ke hoach 2012 (theo doi) 2 3" xfId="9745"/>
    <cellStyle name="1_BC 8 thang 2009 ve CT trong diem 5nam_Phu vuc LV bo_pvhung.skhdt 20117113152041 Danh muc cong trinh trong diem_Ke hoach 2012 (theo doi) 2 4" xfId="9746"/>
    <cellStyle name="1_BC 8 thang 2009 ve CT trong diem 5nam_Phu vuc LV bo_pvhung.skhdt 20117113152041 Danh muc cong trinh trong diem_Ke hoach 2012 (theo doi) 3" xfId="9747"/>
    <cellStyle name="1_BC 8 thang 2009 ve CT trong diem 5nam_Phu vuc LV bo_pvhung.skhdt 20117113152041 Danh muc cong trinh trong diem_Ke hoach 2012 (theo doi) 4" xfId="9748"/>
    <cellStyle name="1_BC 8 thang 2009 ve CT trong diem 5nam_Phu vuc LV bo_pvhung.skhdt 20117113152041 Danh muc cong trinh trong diem_Ke hoach 2012 (theo doi) 5" xfId="9749"/>
    <cellStyle name="1_BC 8 thang 2009 ve CT trong diem 5nam_Phu vuc LV bo_pvhung.skhdt 20117113152041 Danh muc cong trinh trong diem_Ke hoach 2012 theo doi (giai ngan 30.6.12)" xfId="1598"/>
    <cellStyle name="1_BC 8 thang 2009 ve CT trong diem 5nam_Phu vuc LV bo_pvhung.skhdt 20117113152041 Danh muc cong trinh trong diem_Ke hoach 2012 theo doi (giai ngan 30.6.12) 2" xfId="9750"/>
    <cellStyle name="1_BC 8 thang 2009 ve CT trong diem 5nam_Phu vuc LV bo_pvhung.skhdt 20117113152041 Danh muc cong trinh trong diem_Ke hoach 2012 theo doi (giai ngan 30.6.12) 2 2" xfId="9751"/>
    <cellStyle name="1_BC 8 thang 2009 ve CT trong diem 5nam_Phu vuc LV bo_pvhung.skhdt 20117113152041 Danh muc cong trinh trong diem_Ke hoach 2012 theo doi (giai ngan 30.6.12) 2 3" xfId="9752"/>
    <cellStyle name="1_BC 8 thang 2009 ve CT trong diem 5nam_Phu vuc LV bo_pvhung.skhdt 20117113152041 Danh muc cong trinh trong diem_Ke hoach 2012 theo doi (giai ngan 30.6.12) 2 4" xfId="9753"/>
    <cellStyle name="1_BC 8 thang 2009 ve CT trong diem 5nam_Phu vuc LV bo_pvhung.skhdt 20117113152041 Danh muc cong trinh trong diem_Ke hoach 2012 theo doi (giai ngan 30.6.12) 3" xfId="9754"/>
    <cellStyle name="1_BC 8 thang 2009 ve CT trong diem 5nam_Phu vuc LV bo_pvhung.skhdt 20117113152041 Danh muc cong trinh trong diem_Ke hoach 2012 theo doi (giai ngan 30.6.12) 4" xfId="9755"/>
    <cellStyle name="1_BC 8 thang 2009 ve CT trong diem 5nam_Phu vuc LV bo_pvhung.skhdt 20117113152041 Danh muc cong trinh trong diem_Ke hoach 2012 theo doi (giai ngan 30.6.12) 5" xfId="9756"/>
    <cellStyle name="1_BC 8 thang 2009 ve CT trong diem 5nam_pvhung.skhdt 20117113152041 Danh muc cong trinh trong diem" xfId="1599"/>
    <cellStyle name="1_BC 8 thang 2009 ve CT trong diem 5nam_pvhung.skhdt 20117113152041 Danh muc cong trinh trong diem 2" xfId="1600"/>
    <cellStyle name="1_BC 8 thang 2009 ve CT trong diem 5nam_pvhung.skhdt 20117113152041 Danh muc cong trinh trong diem 2 2" xfId="9757"/>
    <cellStyle name="1_BC 8 thang 2009 ve CT trong diem 5nam_pvhung.skhdt 20117113152041 Danh muc cong trinh trong diem 2 2 2" xfId="9758"/>
    <cellStyle name="1_BC 8 thang 2009 ve CT trong diem 5nam_pvhung.skhdt 20117113152041 Danh muc cong trinh trong diem 2 2 3" xfId="9759"/>
    <cellStyle name="1_BC 8 thang 2009 ve CT trong diem 5nam_pvhung.skhdt 20117113152041 Danh muc cong trinh trong diem 2 2 4" xfId="9760"/>
    <cellStyle name="1_BC 8 thang 2009 ve CT trong diem 5nam_pvhung.skhdt 20117113152041 Danh muc cong trinh trong diem 2 3" xfId="9761"/>
    <cellStyle name="1_BC 8 thang 2009 ve CT trong diem 5nam_pvhung.skhdt 20117113152041 Danh muc cong trinh trong diem 2 4" xfId="9762"/>
    <cellStyle name="1_BC 8 thang 2009 ve CT trong diem 5nam_pvhung.skhdt 20117113152041 Danh muc cong trinh trong diem 2 5" xfId="9763"/>
    <cellStyle name="1_BC 8 thang 2009 ve CT trong diem 5nam_pvhung.skhdt 20117113152041 Danh muc cong trinh trong diem 3" xfId="9764"/>
    <cellStyle name="1_BC 8 thang 2009 ve CT trong diem 5nam_pvhung.skhdt 20117113152041 Danh muc cong trinh trong diem 3 2" xfId="9765"/>
    <cellStyle name="1_BC 8 thang 2009 ve CT trong diem 5nam_pvhung.skhdt 20117113152041 Danh muc cong trinh trong diem 3 3" xfId="9766"/>
    <cellStyle name="1_BC 8 thang 2009 ve CT trong diem 5nam_pvhung.skhdt 20117113152041 Danh muc cong trinh trong diem 3 4" xfId="9767"/>
    <cellStyle name="1_BC 8 thang 2009 ve CT trong diem 5nam_pvhung.skhdt 20117113152041 Danh muc cong trinh trong diem 4" xfId="9768"/>
    <cellStyle name="1_BC 8 thang 2009 ve CT trong diem 5nam_pvhung.skhdt 20117113152041 Danh muc cong trinh trong diem 5" xfId="9769"/>
    <cellStyle name="1_BC 8 thang 2009 ve CT trong diem 5nam_pvhung.skhdt 20117113152041 Danh muc cong trinh trong diem 6" xfId="9770"/>
    <cellStyle name="1_BC 8 thang 2009 ve CT trong diem 5nam_pvhung.skhdt 20117113152041 Danh muc cong trinh trong diem_BC von DTPT 6 thang 2012" xfId="1601"/>
    <cellStyle name="1_BC 8 thang 2009 ve CT trong diem 5nam_pvhung.skhdt 20117113152041 Danh muc cong trinh trong diem_BC von DTPT 6 thang 2012 2" xfId="1602"/>
    <cellStyle name="1_BC 8 thang 2009 ve CT trong diem 5nam_pvhung.skhdt 20117113152041 Danh muc cong trinh trong diem_BC von DTPT 6 thang 2012 2 2" xfId="9771"/>
    <cellStyle name="1_BC 8 thang 2009 ve CT trong diem 5nam_pvhung.skhdt 20117113152041 Danh muc cong trinh trong diem_BC von DTPT 6 thang 2012 2 2 2" xfId="9772"/>
    <cellStyle name="1_BC 8 thang 2009 ve CT trong diem 5nam_pvhung.skhdt 20117113152041 Danh muc cong trinh trong diem_BC von DTPT 6 thang 2012 2 2 3" xfId="9773"/>
    <cellStyle name="1_BC 8 thang 2009 ve CT trong diem 5nam_pvhung.skhdt 20117113152041 Danh muc cong trinh trong diem_BC von DTPT 6 thang 2012 2 2 4" xfId="9774"/>
    <cellStyle name="1_BC 8 thang 2009 ve CT trong diem 5nam_pvhung.skhdt 20117113152041 Danh muc cong trinh trong diem_BC von DTPT 6 thang 2012 2 3" xfId="9775"/>
    <cellStyle name="1_BC 8 thang 2009 ve CT trong diem 5nam_pvhung.skhdt 20117113152041 Danh muc cong trinh trong diem_BC von DTPT 6 thang 2012 2 4" xfId="9776"/>
    <cellStyle name="1_BC 8 thang 2009 ve CT trong diem 5nam_pvhung.skhdt 20117113152041 Danh muc cong trinh trong diem_BC von DTPT 6 thang 2012 2 5" xfId="9777"/>
    <cellStyle name="1_BC 8 thang 2009 ve CT trong diem 5nam_pvhung.skhdt 20117113152041 Danh muc cong trinh trong diem_BC von DTPT 6 thang 2012 3" xfId="9778"/>
    <cellStyle name="1_BC 8 thang 2009 ve CT trong diem 5nam_pvhung.skhdt 20117113152041 Danh muc cong trinh trong diem_BC von DTPT 6 thang 2012 3 2" xfId="9779"/>
    <cellStyle name="1_BC 8 thang 2009 ve CT trong diem 5nam_pvhung.skhdt 20117113152041 Danh muc cong trinh trong diem_BC von DTPT 6 thang 2012 3 3" xfId="9780"/>
    <cellStyle name="1_BC 8 thang 2009 ve CT trong diem 5nam_pvhung.skhdt 20117113152041 Danh muc cong trinh trong diem_BC von DTPT 6 thang 2012 3 4" xfId="9781"/>
    <cellStyle name="1_BC 8 thang 2009 ve CT trong diem 5nam_pvhung.skhdt 20117113152041 Danh muc cong trinh trong diem_BC von DTPT 6 thang 2012 4" xfId="9782"/>
    <cellStyle name="1_BC 8 thang 2009 ve CT trong diem 5nam_pvhung.skhdt 20117113152041 Danh muc cong trinh trong diem_BC von DTPT 6 thang 2012 5" xfId="9783"/>
    <cellStyle name="1_BC 8 thang 2009 ve CT trong diem 5nam_pvhung.skhdt 20117113152041 Danh muc cong trinh trong diem_BC von DTPT 6 thang 2012 6" xfId="9784"/>
    <cellStyle name="1_BC 8 thang 2009 ve CT trong diem 5nam_pvhung.skhdt 20117113152041 Danh muc cong trinh trong diem_Bieu du thao QD von ho tro co MT" xfId="1603"/>
    <cellStyle name="1_BC 8 thang 2009 ve CT trong diem 5nam_pvhung.skhdt 20117113152041 Danh muc cong trinh trong diem_Bieu du thao QD von ho tro co MT 2" xfId="1604"/>
    <cellStyle name="1_BC 8 thang 2009 ve CT trong diem 5nam_pvhung.skhdt 20117113152041 Danh muc cong trinh trong diem_Bieu du thao QD von ho tro co MT 2 2" xfId="9785"/>
    <cellStyle name="1_BC 8 thang 2009 ve CT trong diem 5nam_pvhung.skhdt 20117113152041 Danh muc cong trinh trong diem_Bieu du thao QD von ho tro co MT 2 2 2" xfId="9786"/>
    <cellStyle name="1_BC 8 thang 2009 ve CT trong diem 5nam_pvhung.skhdt 20117113152041 Danh muc cong trinh trong diem_Bieu du thao QD von ho tro co MT 2 2 3" xfId="9787"/>
    <cellStyle name="1_BC 8 thang 2009 ve CT trong diem 5nam_pvhung.skhdt 20117113152041 Danh muc cong trinh trong diem_Bieu du thao QD von ho tro co MT 2 2 4" xfId="9788"/>
    <cellStyle name="1_BC 8 thang 2009 ve CT trong diem 5nam_pvhung.skhdt 20117113152041 Danh muc cong trinh trong diem_Bieu du thao QD von ho tro co MT 2 3" xfId="9789"/>
    <cellStyle name="1_BC 8 thang 2009 ve CT trong diem 5nam_pvhung.skhdt 20117113152041 Danh muc cong trinh trong diem_Bieu du thao QD von ho tro co MT 2 4" xfId="9790"/>
    <cellStyle name="1_BC 8 thang 2009 ve CT trong diem 5nam_pvhung.skhdt 20117113152041 Danh muc cong trinh trong diem_Bieu du thao QD von ho tro co MT 2 5" xfId="9791"/>
    <cellStyle name="1_BC 8 thang 2009 ve CT trong diem 5nam_pvhung.skhdt 20117113152041 Danh muc cong trinh trong diem_Bieu du thao QD von ho tro co MT 3" xfId="9792"/>
    <cellStyle name="1_BC 8 thang 2009 ve CT trong diem 5nam_pvhung.skhdt 20117113152041 Danh muc cong trinh trong diem_Bieu du thao QD von ho tro co MT 3 2" xfId="9793"/>
    <cellStyle name="1_BC 8 thang 2009 ve CT trong diem 5nam_pvhung.skhdt 20117113152041 Danh muc cong trinh trong diem_Bieu du thao QD von ho tro co MT 3 3" xfId="9794"/>
    <cellStyle name="1_BC 8 thang 2009 ve CT trong diem 5nam_pvhung.skhdt 20117113152041 Danh muc cong trinh trong diem_Bieu du thao QD von ho tro co MT 3 4" xfId="9795"/>
    <cellStyle name="1_BC 8 thang 2009 ve CT trong diem 5nam_pvhung.skhdt 20117113152041 Danh muc cong trinh trong diem_Bieu du thao QD von ho tro co MT 4" xfId="9796"/>
    <cellStyle name="1_BC 8 thang 2009 ve CT trong diem 5nam_pvhung.skhdt 20117113152041 Danh muc cong trinh trong diem_Bieu du thao QD von ho tro co MT 5" xfId="9797"/>
    <cellStyle name="1_BC 8 thang 2009 ve CT trong diem 5nam_pvhung.skhdt 20117113152041 Danh muc cong trinh trong diem_Bieu du thao QD von ho tro co MT 6" xfId="9798"/>
    <cellStyle name="1_BC 8 thang 2009 ve CT trong diem 5nam_pvhung.skhdt 20117113152041 Danh muc cong trinh trong diem_Ke hoach 2012 (theo doi)" xfId="1605"/>
    <cellStyle name="1_BC 8 thang 2009 ve CT trong diem 5nam_pvhung.skhdt 20117113152041 Danh muc cong trinh trong diem_Ke hoach 2012 (theo doi) 2" xfId="1606"/>
    <cellStyle name="1_BC 8 thang 2009 ve CT trong diem 5nam_pvhung.skhdt 20117113152041 Danh muc cong trinh trong diem_Ke hoach 2012 (theo doi) 2 2" xfId="9799"/>
    <cellStyle name="1_BC 8 thang 2009 ve CT trong diem 5nam_pvhung.skhdt 20117113152041 Danh muc cong trinh trong diem_Ke hoach 2012 (theo doi) 2 2 2" xfId="9800"/>
    <cellStyle name="1_BC 8 thang 2009 ve CT trong diem 5nam_pvhung.skhdt 20117113152041 Danh muc cong trinh trong diem_Ke hoach 2012 (theo doi) 2 2 3" xfId="9801"/>
    <cellStyle name="1_BC 8 thang 2009 ve CT trong diem 5nam_pvhung.skhdt 20117113152041 Danh muc cong trinh trong diem_Ke hoach 2012 (theo doi) 2 2 4" xfId="9802"/>
    <cellStyle name="1_BC 8 thang 2009 ve CT trong diem 5nam_pvhung.skhdt 20117113152041 Danh muc cong trinh trong diem_Ke hoach 2012 (theo doi) 2 3" xfId="9803"/>
    <cellStyle name="1_BC 8 thang 2009 ve CT trong diem 5nam_pvhung.skhdt 20117113152041 Danh muc cong trinh trong diem_Ke hoach 2012 (theo doi) 2 4" xfId="9804"/>
    <cellStyle name="1_BC 8 thang 2009 ve CT trong diem 5nam_pvhung.skhdt 20117113152041 Danh muc cong trinh trong diem_Ke hoach 2012 (theo doi) 2 5" xfId="9805"/>
    <cellStyle name="1_BC 8 thang 2009 ve CT trong diem 5nam_pvhung.skhdt 20117113152041 Danh muc cong trinh trong diem_Ke hoach 2012 (theo doi) 3" xfId="9806"/>
    <cellStyle name="1_BC 8 thang 2009 ve CT trong diem 5nam_pvhung.skhdt 20117113152041 Danh muc cong trinh trong diem_Ke hoach 2012 (theo doi) 3 2" xfId="9807"/>
    <cellStyle name="1_BC 8 thang 2009 ve CT trong diem 5nam_pvhung.skhdt 20117113152041 Danh muc cong trinh trong diem_Ke hoach 2012 (theo doi) 3 3" xfId="9808"/>
    <cellStyle name="1_BC 8 thang 2009 ve CT trong diem 5nam_pvhung.skhdt 20117113152041 Danh muc cong trinh trong diem_Ke hoach 2012 (theo doi) 3 4" xfId="9809"/>
    <cellStyle name="1_BC 8 thang 2009 ve CT trong diem 5nam_pvhung.skhdt 20117113152041 Danh muc cong trinh trong diem_Ke hoach 2012 (theo doi) 4" xfId="9810"/>
    <cellStyle name="1_BC 8 thang 2009 ve CT trong diem 5nam_pvhung.skhdt 20117113152041 Danh muc cong trinh trong diem_Ke hoach 2012 (theo doi) 5" xfId="9811"/>
    <cellStyle name="1_BC 8 thang 2009 ve CT trong diem 5nam_pvhung.skhdt 20117113152041 Danh muc cong trinh trong diem_Ke hoach 2012 (theo doi) 6" xfId="9812"/>
    <cellStyle name="1_BC 8 thang 2009 ve CT trong diem 5nam_pvhung.skhdt 20117113152041 Danh muc cong trinh trong diem_Ke hoach 2012 theo doi (giai ngan 30.6.12)" xfId="1607"/>
    <cellStyle name="1_BC 8 thang 2009 ve CT trong diem 5nam_pvhung.skhdt 20117113152041 Danh muc cong trinh trong diem_Ke hoach 2012 theo doi (giai ngan 30.6.12) 2" xfId="1608"/>
    <cellStyle name="1_BC 8 thang 2009 ve CT trong diem 5nam_pvhung.skhdt 20117113152041 Danh muc cong trinh trong diem_Ke hoach 2012 theo doi (giai ngan 30.6.12) 2 2" xfId="9813"/>
    <cellStyle name="1_BC 8 thang 2009 ve CT trong diem 5nam_pvhung.skhdt 20117113152041 Danh muc cong trinh trong diem_Ke hoach 2012 theo doi (giai ngan 30.6.12) 2 2 2" xfId="9814"/>
    <cellStyle name="1_BC 8 thang 2009 ve CT trong diem 5nam_pvhung.skhdt 20117113152041 Danh muc cong trinh trong diem_Ke hoach 2012 theo doi (giai ngan 30.6.12) 2 2 3" xfId="9815"/>
    <cellStyle name="1_BC 8 thang 2009 ve CT trong diem 5nam_pvhung.skhdt 20117113152041 Danh muc cong trinh trong diem_Ke hoach 2012 theo doi (giai ngan 30.6.12) 2 2 4" xfId="9816"/>
    <cellStyle name="1_BC 8 thang 2009 ve CT trong diem 5nam_pvhung.skhdt 20117113152041 Danh muc cong trinh trong diem_Ke hoach 2012 theo doi (giai ngan 30.6.12) 2 3" xfId="9817"/>
    <cellStyle name="1_BC 8 thang 2009 ve CT trong diem 5nam_pvhung.skhdt 20117113152041 Danh muc cong trinh trong diem_Ke hoach 2012 theo doi (giai ngan 30.6.12) 2 4" xfId="9818"/>
    <cellStyle name="1_BC 8 thang 2009 ve CT trong diem 5nam_pvhung.skhdt 20117113152041 Danh muc cong trinh trong diem_Ke hoach 2012 theo doi (giai ngan 30.6.12) 2 5" xfId="9819"/>
    <cellStyle name="1_BC 8 thang 2009 ve CT trong diem 5nam_pvhung.skhdt 20117113152041 Danh muc cong trinh trong diem_Ke hoach 2012 theo doi (giai ngan 30.6.12) 3" xfId="9820"/>
    <cellStyle name="1_BC 8 thang 2009 ve CT trong diem 5nam_pvhung.skhdt 20117113152041 Danh muc cong trinh trong diem_Ke hoach 2012 theo doi (giai ngan 30.6.12) 3 2" xfId="9821"/>
    <cellStyle name="1_BC 8 thang 2009 ve CT trong diem 5nam_pvhung.skhdt 20117113152041 Danh muc cong trinh trong diem_Ke hoach 2012 theo doi (giai ngan 30.6.12) 3 3" xfId="9822"/>
    <cellStyle name="1_BC 8 thang 2009 ve CT trong diem 5nam_pvhung.skhdt 20117113152041 Danh muc cong trinh trong diem_Ke hoach 2012 theo doi (giai ngan 30.6.12) 3 4" xfId="9823"/>
    <cellStyle name="1_BC 8 thang 2009 ve CT trong diem 5nam_pvhung.skhdt 20117113152041 Danh muc cong trinh trong diem_Ke hoach 2012 theo doi (giai ngan 30.6.12) 4" xfId="9824"/>
    <cellStyle name="1_BC 8 thang 2009 ve CT trong diem 5nam_pvhung.skhdt 20117113152041 Danh muc cong trinh trong diem_Ke hoach 2012 theo doi (giai ngan 30.6.12) 5" xfId="9825"/>
    <cellStyle name="1_BC 8 thang 2009 ve CT trong diem 5nam_pvhung.skhdt 20117113152041 Danh muc cong trinh trong diem_Ke hoach 2012 theo doi (giai ngan 30.6.12) 6" xfId="9826"/>
    <cellStyle name="1_BC 8 thang 2009 ve CT trong diem 5nam_Tong hop so lieu" xfId="1609"/>
    <cellStyle name="1_BC 8 thang 2009 ve CT trong diem 5nam_Tong hop so lieu 2" xfId="9827"/>
    <cellStyle name="1_BC 8 thang 2009 ve CT trong diem 5nam_Tong hop so lieu 2 2" xfId="9828"/>
    <cellStyle name="1_BC 8 thang 2009 ve CT trong diem 5nam_Tong hop so lieu 2 3" xfId="9829"/>
    <cellStyle name="1_BC 8 thang 2009 ve CT trong diem 5nam_Tong hop so lieu 2 4" xfId="9830"/>
    <cellStyle name="1_BC 8 thang 2009 ve CT trong diem 5nam_Tong hop so lieu 3" xfId="9831"/>
    <cellStyle name="1_BC 8 thang 2009 ve CT trong diem 5nam_Tong hop so lieu 4" xfId="9832"/>
    <cellStyle name="1_BC 8 thang 2009 ve CT trong diem 5nam_Tong hop so lieu 5" xfId="9833"/>
    <cellStyle name="1_BC 8 thang 2009 ve CT trong diem 5nam_Tong hop so lieu_BC cong trinh trong diem" xfId="1610"/>
    <cellStyle name="1_BC 8 thang 2009 ve CT trong diem 5nam_Tong hop so lieu_BC cong trinh trong diem 2" xfId="9834"/>
    <cellStyle name="1_BC 8 thang 2009 ve CT trong diem 5nam_Tong hop so lieu_BC cong trinh trong diem 2 2" xfId="9835"/>
    <cellStyle name="1_BC 8 thang 2009 ve CT trong diem 5nam_Tong hop so lieu_BC cong trinh trong diem 2 3" xfId="9836"/>
    <cellStyle name="1_BC 8 thang 2009 ve CT trong diem 5nam_Tong hop so lieu_BC cong trinh trong diem 2 4" xfId="9837"/>
    <cellStyle name="1_BC 8 thang 2009 ve CT trong diem 5nam_Tong hop so lieu_BC cong trinh trong diem 3" xfId="9838"/>
    <cellStyle name="1_BC 8 thang 2009 ve CT trong diem 5nam_Tong hop so lieu_BC cong trinh trong diem 4" xfId="9839"/>
    <cellStyle name="1_BC 8 thang 2009 ve CT trong diem 5nam_Tong hop so lieu_BC cong trinh trong diem 5" xfId="9840"/>
    <cellStyle name="1_BC 8 thang 2009 ve CT trong diem 5nam_Tong hop so lieu_BC cong trinh trong diem_BC von DTPT 6 thang 2012" xfId="1611"/>
    <cellStyle name="1_BC 8 thang 2009 ve CT trong diem 5nam_Tong hop so lieu_BC cong trinh trong diem_BC von DTPT 6 thang 2012 2" xfId="9841"/>
    <cellStyle name="1_BC 8 thang 2009 ve CT trong diem 5nam_Tong hop so lieu_BC cong trinh trong diem_BC von DTPT 6 thang 2012 2 2" xfId="9842"/>
    <cellStyle name="1_BC 8 thang 2009 ve CT trong diem 5nam_Tong hop so lieu_BC cong trinh trong diem_BC von DTPT 6 thang 2012 2 3" xfId="9843"/>
    <cellStyle name="1_BC 8 thang 2009 ve CT trong diem 5nam_Tong hop so lieu_BC cong trinh trong diem_BC von DTPT 6 thang 2012 2 4" xfId="9844"/>
    <cellStyle name="1_BC 8 thang 2009 ve CT trong diem 5nam_Tong hop so lieu_BC cong trinh trong diem_BC von DTPT 6 thang 2012 3" xfId="9845"/>
    <cellStyle name="1_BC 8 thang 2009 ve CT trong diem 5nam_Tong hop so lieu_BC cong trinh trong diem_BC von DTPT 6 thang 2012 4" xfId="9846"/>
    <cellStyle name="1_BC 8 thang 2009 ve CT trong diem 5nam_Tong hop so lieu_BC cong trinh trong diem_BC von DTPT 6 thang 2012 5" xfId="9847"/>
    <cellStyle name="1_BC 8 thang 2009 ve CT trong diem 5nam_Tong hop so lieu_BC cong trinh trong diem_Bieu du thao QD von ho tro co MT" xfId="1612"/>
    <cellStyle name="1_BC 8 thang 2009 ve CT trong diem 5nam_Tong hop so lieu_BC cong trinh trong diem_Bieu du thao QD von ho tro co MT 2" xfId="9848"/>
    <cellStyle name="1_BC 8 thang 2009 ve CT trong diem 5nam_Tong hop so lieu_BC cong trinh trong diem_Bieu du thao QD von ho tro co MT 2 2" xfId="9849"/>
    <cellStyle name="1_BC 8 thang 2009 ve CT trong diem 5nam_Tong hop so lieu_BC cong trinh trong diem_Bieu du thao QD von ho tro co MT 2 3" xfId="9850"/>
    <cellStyle name="1_BC 8 thang 2009 ve CT trong diem 5nam_Tong hop so lieu_BC cong trinh trong diem_Bieu du thao QD von ho tro co MT 2 4" xfId="9851"/>
    <cellStyle name="1_BC 8 thang 2009 ve CT trong diem 5nam_Tong hop so lieu_BC cong trinh trong diem_Bieu du thao QD von ho tro co MT 3" xfId="9852"/>
    <cellStyle name="1_BC 8 thang 2009 ve CT trong diem 5nam_Tong hop so lieu_BC cong trinh trong diem_Bieu du thao QD von ho tro co MT 4" xfId="9853"/>
    <cellStyle name="1_BC 8 thang 2009 ve CT trong diem 5nam_Tong hop so lieu_BC cong trinh trong diem_Bieu du thao QD von ho tro co MT 5" xfId="9854"/>
    <cellStyle name="1_BC 8 thang 2009 ve CT trong diem 5nam_Tong hop so lieu_BC cong trinh trong diem_Ke hoach 2012 (theo doi)" xfId="1613"/>
    <cellStyle name="1_BC 8 thang 2009 ve CT trong diem 5nam_Tong hop so lieu_BC cong trinh trong diem_Ke hoach 2012 (theo doi) 2" xfId="9855"/>
    <cellStyle name="1_BC 8 thang 2009 ve CT trong diem 5nam_Tong hop so lieu_BC cong trinh trong diem_Ke hoach 2012 (theo doi) 2 2" xfId="9856"/>
    <cellStyle name="1_BC 8 thang 2009 ve CT trong diem 5nam_Tong hop so lieu_BC cong trinh trong diem_Ke hoach 2012 (theo doi) 2 3" xfId="9857"/>
    <cellStyle name="1_BC 8 thang 2009 ve CT trong diem 5nam_Tong hop so lieu_BC cong trinh trong diem_Ke hoach 2012 (theo doi) 2 4" xfId="9858"/>
    <cellStyle name="1_BC 8 thang 2009 ve CT trong diem 5nam_Tong hop so lieu_BC cong trinh trong diem_Ke hoach 2012 (theo doi) 3" xfId="9859"/>
    <cellStyle name="1_BC 8 thang 2009 ve CT trong diem 5nam_Tong hop so lieu_BC cong trinh trong diem_Ke hoach 2012 (theo doi) 4" xfId="9860"/>
    <cellStyle name="1_BC 8 thang 2009 ve CT trong diem 5nam_Tong hop so lieu_BC cong trinh trong diem_Ke hoach 2012 (theo doi) 5" xfId="9861"/>
    <cellStyle name="1_BC 8 thang 2009 ve CT trong diem 5nam_Tong hop so lieu_BC cong trinh trong diem_Ke hoach 2012 theo doi (giai ngan 30.6.12)" xfId="1614"/>
    <cellStyle name="1_BC 8 thang 2009 ve CT trong diem 5nam_Tong hop so lieu_BC cong trinh trong diem_Ke hoach 2012 theo doi (giai ngan 30.6.12) 2" xfId="9862"/>
    <cellStyle name="1_BC 8 thang 2009 ve CT trong diem 5nam_Tong hop so lieu_BC cong trinh trong diem_Ke hoach 2012 theo doi (giai ngan 30.6.12) 2 2" xfId="9863"/>
    <cellStyle name="1_BC 8 thang 2009 ve CT trong diem 5nam_Tong hop so lieu_BC cong trinh trong diem_Ke hoach 2012 theo doi (giai ngan 30.6.12) 2 3" xfId="9864"/>
    <cellStyle name="1_BC 8 thang 2009 ve CT trong diem 5nam_Tong hop so lieu_BC cong trinh trong diem_Ke hoach 2012 theo doi (giai ngan 30.6.12) 2 4" xfId="9865"/>
    <cellStyle name="1_BC 8 thang 2009 ve CT trong diem 5nam_Tong hop so lieu_BC cong trinh trong diem_Ke hoach 2012 theo doi (giai ngan 30.6.12) 3" xfId="9866"/>
    <cellStyle name="1_BC 8 thang 2009 ve CT trong diem 5nam_Tong hop so lieu_BC cong trinh trong diem_Ke hoach 2012 theo doi (giai ngan 30.6.12) 4" xfId="9867"/>
    <cellStyle name="1_BC 8 thang 2009 ve CT trong diem 5nam_Tong hop so lieu_BC cong trinh trong diem_Ke hoach 2012 theo doi (giai ngan 30.6.12) 5" xfId="9868"/>
    <cellStyle name="1_BC 8 thang 2009 ve CT trong diem 5nam_Tong hop so lieu_BC von DTPT 6 thang 2012" xfId="1615"/>
    <cellStyle name="1_BC 8 thang 2009 ve CT trong diem 5nam_Tong hop so lieu_BC von DTPT 6 thang 2012 2" xfId="9869"/>
    <cellStyle name="1_BC 8 thang 2009 ve CT trong diem 5nam_Tong hop so lieu_BC von DTPT 6 thang 2012 2 2" xfId="9870"/>
    <cellStyle name="1_BC 8 thang 2009 ve CT trong diem 5nam_Tong hop so lieu_BC von DTPT 6 thang 2012 2 3" xfId="9871"/>
    <cellStyle name="1_BC 8 thang 2009 ve CT trong diem 5nam_Tong hop so lieu_BC von DTPT 6 thang 2012 2 4" xfId="9872"/>
    <cellStyle name="1_BC 8 thang 2009 ve CT trong diem 5nam_Tong hop so lieu_BC von DTPT 6 thang 2012 3" xfId="9873"/>
    <cellStyle name="1_BC 8 thang 2009 ve CT trong diem 5nam_Tong hop so lieu_BC von DTPT 6 thang 2012 4" xfId="9874"/>
    <cellStyle name="1_BC 8 thang 2009 ve CT trong diem 5nam_Tong hop so lieu_BC von DTPT 6 thang 2012 5" xfId="9875"/>
    <cellStyle name="1_BC 8 thang 2009 ve CT trong diem 5nam_Tong hop so lieu_Bieu du thao QD von ho tro co MT" xfId="1616"/>
    <cellStyle name="1_BC 8 thang 2009 ve CT trong diem 5nam_Tong hop so lieu_Bieu du thao QD von ho tro co MT 2" xfId="9876"/>
    <cellStyle name="1_BC 8 thang 2009 ve CT trong diem 5nam_Tong hop so lieu_Bieu du thao QD von ho tro co MT 2 2" xfId="9877"/>
    <cellStyle name="1_BC 8 thang 2009 ve CT trong diem 5nam_Tong hop so lieu_Bieu du thao QD von ho tro co MT 2 3" xfId="9878"/>
    <cellStyle name="1_BC 8 thang 2009 ve CT trong diem 5nam_Tong hop so lieu_Bieu du thao QD von ho tro co MT 2 4" xfId="9879"/>
    <cellStyle name="1_BC 8 thang 2009 ve CT trong diem 5nam_Tong hop so lieu_Bieu du thao QD von ho tro co MT 3" xfId="9880"/>
    <cellStyle name="1_BC 8 thang 2009 ve CT trong diem 5nam_Tong hop so lieu_Bieu du thao QD von ho tro co MT 4" xfId="9881"/>
    <cellStyle name="1_BC 8 thang 2009 ve CT trong diem 5nam_Tong hop so lieu_Bieu du thao QD von ho tro co MT 5" xfId="9882"/>
    <cellStyle name="1_BC 8 thang 2009 ve CT trong diem 5nam_Tong hop so lieu_Ke hoach 2012 (theo doi)" xfId="1617"/>
    <cellStyle name="1_BC 8 thang 2009 ve CT trong diem 5nam_Tong hop so lieu_Ke hoach 2012 (theo doi) 2" xfId="9883"/>
    <cellStyle name="1_BC 8 thang 2009 ve CT trong diem 5nam_Tong hop so lieu_Ke hoach 2012 (theo doi) 2 2" xfId="9884"/>
    <cellStyle name="1_BC 8 thang 2009 ve CT trong diem 5nam_Tong hop so lieu_Ke hoach 2012 (theo doi) 2 3" xfId="9885"/>
    <cellStyle name="1_BC 8 thang 2009 ve CT trong diem 5nam_Tong hop so lieu_Ke hoach 2012 (theo doi) 2 4" xfId="9886"/>
    <cellStyle name="1_BC 8 thang 2009 ve CT trong diem 5nam_Tong hop so lieu_Ke hoach 2012 (theo doi) 3" xfId="9887"/>
    <cellStyle name="1_BC 8 thang 2009 ve CT trong diem 5nam_Tong hop so lieu_Ke hoach 2012 (theo doi) 4" xfId="9888"/>
    <cellStyle name="1_BC 8 thang 2009 ve CT trong diem 5nam_Tong hop so lieu_Ke hoach 2012 (theo doi) 5" xfId="9889"/>
    <cellStyle name="1_BC 8 thang 2009 ve CT trong diem 5nam_Tong hop so lieu_Ke hoach 2012 theo doi (giai ngan 30.6.12)" xfId="1618"/>
    <cellStyle name="1_BC 8 thang 2009 ve CT trong diem 5nam_Tong hop so lieu_Ke hoach 2012 theo doi (giai ngan 30.6.12) 2" xfId="9890"/>
    <cellStyle name="1_BC 8 thang 2009 ve CT trong diem 5nam_Tong hop so lieu_Ke hoach 2012 theo doi (giai ngan 30.6.12) 2 2" xfId="9891"/>
    <cellStyle name="1_BC 8 thang 2009 ve CT trong diem 5nam_Tong hop so lieu_Ke hoach 2012 theo doi (giai ngan 30.6.12) 2 3" xfId="9892"/>
    <cellStyle name="1_BC 8 thang 2009 ve CT trong diem 5nam_Tong hop so lieu_Ke hoach 2012 theo doi (giai ngan 30.6.12) 2 4" xfId="9893"/>
    <cellStyle name="1_BC 8 thang 2009 ve CT trong diem 5nam_Tong hop so lieu_Ke hoach 2012 theo doi (giai ngan 30.6.12) 3" xfId="9894"/>
    <cellStyle name="1_BC 8 thang 2009 ve CT trong diem 5nam_Tong hop so lieu_Ke hoach 2012 theo doi (giai ngan 30.6.12) 4" xfId="9895"/>
    <cellStyle name="1_BC 8 thang 2009 ve CT trong diem 5nam_Tong hop so lieu_Ke hoach 2012 theo doi (giai ngan 30.6.12) 5" xfId="9896"/>
    <cellStyle name="1_BC 8 thang 2009 ve CT trong diem 5nam_Tong hop so lieu_pvhung.skhdt 20117113152041 Danh muc cong trinh trong diem" xfId="1619"/>
    <cellStyle name="1_BC 8 thang 2009 ve CT trong diem 5nam_Tong hop so lieu_pvhung.skhdt 20117113152041 Danh muc cong trinh trong diem 2" xfId="9897"/>
    <cellStyle name="1_BC 8 thang 2009 ve CT trong diem 5nam_Tong hop so lieu_pvhung.skhdt 20117113152041 Danh muc cong trinh trong diem 2 2" xfId="9898"/>
    <cellStyle name="1_BC 8 thang 2009 ve CT trong diem 5nam_Tong hop so lieu_pvhung.skhdt 20117113152041 Danh muc cong trinh trong diem 2 3" xfId="9899"/>
    <cellStyle name="1_BC 8 thang 2009 ve CT trong diem 5nam_Tong hop so lieu_pvhung.skhdt 20117113152041 Danh muc cong trinh trong diem 2 4" xfId="9900"/>
    <cellStyle name="1_BC 8 thang 2009 ve CT trong diem 5nam_Tong hop so lieu_pvhung.skhdt 20117113152041 Danh muc cong trinh trong diem 3" xfId="9901"/>
    <cellStyle name="1_BC 8 thang 2009 ve CT trong diem 5nam_Tong hop so lieu_pvhung.skhdt 20117113152041 Danh muc cong trinh trong diem 4" xfId="9902"/>
    <cellStyle name="1_BC 8 thang 2009 ve CT trong diem 5nam_Tong hop so lieu_pvhung.skhdt 20117113152041 Danh muc cong trinh trong diem 5" xfId="9903"/>
    <cellStyle name="1_BC 8 thang 2009 ve CT trong diem 5nam_Tong hop so lieu_pvhung.skhdt 20117113152041 Danh muc cong trinh trong diem_BC von DTPT 6 thang 2012" xfId="1620"/>
    <cellStyle name="1_BC 8 thang 2009 ve CT trong diem 5nam_Tong hop so lieu_pvhung.skhdt 20117113152041 Danh muc cong trinh trong diem_BC von DTPT 6 thang 2012 2" xfId="9904"/>
    <cellStyle name="1_BC 8 thang 2009 ve CT trong diem 5nam_Tong hop so lieu_pvhung.skhdt 20117113152041 Danh muc cong trinh trong diem_BC von DTPT 6 thang 2012 2 2" xfId="9905"/>
    <cellStyle name="1_BC 8 thang 2009 ve CT trong diem 5nam_Tong hop so lieu_pvhung.skhdt 20117113152041 Danh muc cong trinh trong diem_BC von DTPT 6 thang 2012 2 3" xfId="9906"/>
    <cellStyle name="1_BC 8 thang 2009 ve CT trong diem 5nam_Tong hop so lieu_pvhung.skhdt 20117113152041 Danh muc cong trinh trong diem_BC von DTPT 6 thang 2012 2 4" xfId="9907"/>
    <cellStyle name="1_BC 8 thang 2009 ve CT trong diem 5nam_Tong hop so lieu_pvhung.skhdt 20117113152041 Danh muc cong trinh trong diem_BC von DTPT 6 thang 2012 3" xfId="9908"/>
    <cellStyle name="1_BC 8 thang 2009 ve CT trong diem 5nam_Tong hop so lieu_pvhung.skhdt 20117113152041 Danh muc cong trinh trong diem_BC von DTPT 6 thang 2012 4" xfId="9909"/>
    <cellStyle name="1_BC 8 thang 2009 ve CT trong diem 5nam_Tong hop so lieu_pvhung.skhdt 20117113152041 Danh muc cong trinh trong diem_BC von DTPT 6 thang 2012 5" xfId="9910"/>
    <cellStyle name="1_BC 8 thang 2009 ve CT trong diem 5nam_Tong hop so lieu_pvhung.skhdt 20117113152041 Danh muc cong trinh trong diem_Bieu du thao QD von ho tro co MT" xfId="1621"/>
    <cellStyle name="1_BC 8 thang 2009 ve CT trong diem 5nam_Tong hop so lieu_pvhung.skhdt 20117113152041 Danh muc cong trinh trong diem_Bieu du thao QD von ho tro co MT 2" xfId="9911"/>
    <cellStyle name="1_BC 8 thang 2009 ve CT trong diem 5nam_Tong hop so lieu_pvhung.skhdt 20117113152041 Danh muc cong trinh trong diem_Bieu du thao QD von ho tro co MT 2 2" xfId="9912"/>
    <cellStyle name="1_BC 8 thang 2009 ve CT trong diem 5nam_Tong hop so lieu_pvhung.skhdt 20117113152041 Danh muc cong trinh trong diem_Bieu du thao QD von ho tro co MT 2 3" xfId="9913"/>
    <cellStyle name="1_BC 8 thang 2009 ve CT trong diem 5nam_Tong hop so lieu_pvhung.skhdt 20117113152041 Danh muc cong trinh trong diem_Bieu du thao QD von ho tro co MT 2 4" xfId="9914"/>
    <cellStyle name="1_BC 8 thang 2009 ve CT trong diem 5nam_Tong hop so lieu_pvhung.skhdt 20117113152041 Danh muc cong trinh trong diem_Bieu du thao QD von ho tro co MT 3" xfId="9915"/>
    <cellStyle name="1_BC 8 thang 2009 ve CT trong diem 5nam_Tong hop so lieu_pvhung.skhdt 20117113152041 Danh muc cong trinh trong diem_Bieu du thao QD von ho tro co MT 4" xfId="9916"/>
    <cellStyle name="1_BC 8 thang 2009 ve CT trong diem 5nam_Tong hop so lieu_pvhung.skhdt 20117113152041 Danh muc cong trinh trong diem_Bieu du thao QD von ho tro co MT 5" xfId="9917"/>
    <cellStyle name="1_BC 8 thang 2009 ve CT trong diem 5nam_Tong hop so lieu_pvhung.skhdt 20117113152041 Danh muc cong trinh trong diem_Ke hoach 2012 (theo doi)" xfId="1622"/>
    <cellStyle name="1_BC 8 thang 2009 ve CT trong diem 5nam_Tong hop so lieu_pvhung.skhdt 20117113152041 Danh muc cong trinh trong diem_Ke hoach 2012 (theo doi) 2" xfId="9918"/>
    <cellStyle name="1_BC 8 thang 2009 ve CT trong diem 5nam_Tong hop so lieu_pvhung.skhdt 20117113152041 Danh muc cong trinh trong diem_Ke hoach 2012 (theo doi) 2 2" xfId="9919"/>
    <cellStyle name="1_BC 8 thang 2009 ve CT trong diem 5nam_Tong hop so lieu_pvhung.skhdt 20117113152041 Danh muc cong trinh trong diem_Ke hoach 2012 (theo doi) 2 3" xfId="9920"/>
    <cellStyle name="1_BC 8 thang 2009 ve CT trong diem 5nam_Tong hop so lieu_pvhung.skhdt 20117113152041 Danh muc cong trinh trong diem_Ke hoach 2012 (theo doi) 2 4" xfId="9921"/>
    <cellStyle name="1_BC 8 thang 2009 ve CT trong diem 5nam_Tong hop so lieu_pvhung.skhdt 20117113152041 Danh muc cong trinh trong diem_Ke hoach 2012 (theo doi) 3" xfId="9922"/>
    <cellStyle name="1_BC 8 thang 2009 ve CT trong diem 5nam_Tong hop so lieu_pvhung.skhdt 20117113152041 Danh muc cong trinh trong diem_Ke hoach 2012 (theo doi) 4" xfId="9923"/>
    <cellStyle name="1_BC 8 thang 2009 ve CT trong diem 5nam_Tong hop so lieu_pvhung.skhdt 20117113152041 Danh muc cong trinh trong diem_Ke hoach 2012 (theo doi) 5" xfId="9924"/>
    <cellStyle name="1_BC 8 thang 2009 ve CT trong diem 5nam_Tong hop so lieu_pvhung.skhdt 20117113152041 Danh muc cong trinh trong diem_Ke hoach 2012 theo doi (giai ngan 30.6.12)" xfId="1623"/>
    <cellStyle name="1_BC 8 thang 2009 ve CT trong diem 5nam_Tong hop so lieu_pvhung.skhdt 20117113152041 Danh muc cong trinh trong diem_Ke hoach 2012 theo doi (giai ngan 30.6.12) 2" xfId="9925"/>
    <cellStyle name="1_BC 8 thang 2009 ve CT trong diem 5nam_Tong hop so lieu_pvhung.skhdt 20117113152041 Danh muc cong trinh trong diem_Ke hoach 2012 theo doi (giai ngan 30.6.12) 2 2" xfId="9926"/>
    <cellStyle name="1_BC 8 thang 2009 ve CT trong diem 5nam_Tong hop so lieu_pvhung.skhdt 20117113152041 Danh muc cong trinh trong diem_Ke hoach 2012 theo doi (giai ngan 30.6.12) 2 3" xfId="9927"/>
    <cellStyle name="1_BC 8 thang 2009 ve CT trong diem 5nam_Tong hop so lieu_pvhung.skhdt 20117113152041 Danh muc cong trinh trong diem_Ke hoach 2012 theo doi (giai ngan 30.6.12) 2 4" xfId="9928"/>
    <cellStyle name="1_BC 8 thang 2009 ve CT trong diem 5nam_Tong hop so lieu_pvhung.skhdt 20117113152041 Danh muc cong trinh trong diem_Ke hoach 2012 theo doi (giai ngan 30.6.12) 3" xfId="9929"/>
    <cellStyle name="1_BC 8 thang 2009 ve CT trong diem 5nam_Tong hop so lieu_pvhung.skhdt 20117113152041 Danh muc cong trinh trong diem_Ke hoach 2012 theo doi (giai ngan 30.6.12) 4" xfId="9930"/>
    <cellStyle name="1_BC 8 thang 2009 ve CT trong diem 5nam_Tong hop so lieu_pvhung.skhdt 20117113152041 Danh muc cong trinh trong diem_Ke hoach 2012 theo doi (giai ngan 30.6.12) 5" xfId="9931"/>
    <cellStyle name="1_BC 8 thang 2009 ve CT trong diem 5nam_Worksheet in D: My Documents Ke Hoach KH cac nam Nam 2014 Bao cao ve Ke hoach nam 2014 ( Hoan chinh sau TL voi Bo KH)" xfId="1624"/>
    <cellStyle name="1_BC 8 thang 2009 ve CT trong diem 5nam_Worksheet in D: My Documents Ke Hoach KH cac nam Nam 2014 Bao cao ve Ke hoach nam 2014 ( Hoan chinh sau TL voi Bo KH) 2" xfId="9932"/>
    <cellStyle name="1_BC 8 thang 2009 ve CT trong diem 5nam_Worksheet in D: My Documents Ke Hoach KH cac nam Nam 2014 Bao cao ve Ke hoach nam 2014 ( Hoan chinh sau TL voi Bo KH) 2 2" xfId="9933"/>
    <cellStyle name="1_BC 8 thang 2009 ve CT trong diem 5nam_Worksheet in D: My Documents Ke Hoach KH cac nam Nam 2014 Bao cao ve Ke hoach nam 2014 ( Hoan chinh sau TL voi Bo KH) 2 3" xfId="9934"/>
    <cellStyle name="1_BC 8 thang 2009 ve CT trong diem 5nam_Worksheet in D: My Documents Ke Hoach KH cac nam Nam 2014 Bao cao ve Ke hoach nam 2014 ( Hoan chinh sau TL voi Bo KH) 2 4" xfId="9935"/>
    <cellStyle name="1_BC 8 thang 2009 ve CT trong diem 5nam_Worksheet in D: My Documents Ke Hoach KH cac nam Nam 2014 Bao cao ve Ke hoach nam 2014 ( Hoan chinh sau TL voi Bo KH) 3" xfId="9936"/>
    <cellStyle name="1_BC 8 thang 2009 ve CT trong diem 5nam_Worksheet in D: My Documents Ke Hoach KH cac nam Nam 2014 Bao cao ve Ke hoach nam 2014 ( Hoan chinh sau TL voi Bo KH) 4" xfId="9937"/>
    <cellStyle name="1_BC 8 thang 2009 ve CT trong diem 5nam_Worksheet in D: My Documents Ke Hoach KH cac nam Nam 2014 Bao cao ve Ke hoach nam 2014 ( Hoan chinh sau TL voi Bo KH) 5" xfId="9938"/>
    <cellStyle name="1_BC cong trinh trong diem" xfId="1625"/>
    <cellStyle name="1_BC cong trinh trong diem 2" xfId="1626"/>
    <cellStyle name="1_BC cong trinh trong diem 2 2" xfId="9939"/>
    <cellStyle name="1_BC cong trinh trong diem 2 2 2" xfId="9940"/>
    <cellStyle name="1_BC cong trinh trong diem 2 2 3" xfId="9941"/>
    <cellStyle name="1_BC cong trinh trong diem 2 2 4" xfId="9942"/>
    <cellStyle name="1_BC cong trinh trong diem 2 3" xfId="9943"/>
    <cellStyle name="1_BC cong trinh trong diem 2 4" xfId="9944"/>
    <cellStyle name="1_BC cong trinh trong diem 2 5" xfId="9945"/>
    <cellStyle name="1_BC cong trinh trong diem 3" xfId="9946"/>
    <cellStyle name="1_BC cong trinh trong diem 3 2" xfId="9947"/>
    <cellStyle name="1_BC cong trinh trong diem 3 3" xfId="9948"/>
    <cellStyle name="1_BC cong trinh trong diem 3 4" xfId="9949"/>
    <cellStyle name="1_BC cong trinh trong diem 4" xfId="9950"/>
    <cellStyle name="1_BC cong trinh trong diem 5" xfId="9951"/>
    <cellStyle name="1_BC cong trinh trong diem 6" xfId="9952"/>
    <cellStyle name="1_BC cong trinh trong diem_BC von DTPT 6 thang 2012" xfId="1627"/>
    <cellStyle name="1_BC cong trinh trong diem_BC von DTPT 6 thang 2012 2" xfId="1628"/>
    <cellStyle name="1_BC cong trinh trong diem_BC von DTPT 6 thang 2012 2 2" xfId="9953"/>
    <cellStyle name="1_BC cong trinh trong diem_BC von DTPT 6 thang 2012 2 2 2" xfId="9954"/>
    <cellStyle name="1_BC cong trinh trong diem_BC von DTPT 6 thang 2012 2 2 3" xfId="9955"/>
    <cellStyle name="1_BC cong trinh trong diem_BC von DTPT 6 thang 2012 2 2 4" xfId="9956"/>
    <cellStyle name="1_BC cong trinh trong diem_BC von DTPT 6 thang 2012 2 3" xfId="9957"/>
    <cellStyle name="1_BC cong trinh trong diem_BC von DTPT 6 thang 2012 2 4" xfId="9958"/>
    <cellStyle name="1_BC cong trinh trong diem_BC von DTPT 6 thang 2012 2 5" xfId="9959"/>
    <cellStyle name="1_BC cong trinh trong diem_BC von DTPT 6 thang 2012 3" xfId="9960"/>
    <cellStyle name="1_BC cong trinh trong diem_BC von DTPT 6 thang 2012 3 2" xfId="9961"/>
    <cellStyle name="1_BC cong trinh trong diem_BC von DTPT 6 thang 2012 3 3" xfId="9962"/>
    <cellStyle name="1_BC cong trinh trong diem_BC von DTPT 6 thang 2012 3 4" xfId="9963"/>
    <cellStyle name="1_BC cong trinh trong diem_BC von DTPT 6 thang 2012 4" xfId="9964"/>
    <cellStyle name="1_BC cong trinh trong diem_BC von DTPT 6 thang 2012 5" xfId="9965"/>
    <cellStyle name="1_BC cong trinh trong diem_BC von DTPT 6 thang 2012 6" xfId="9966"/>
    <cellStyle name="1_BC cong trinh trong diem_Bieu du thao QD von ho tro co MT" xfId="1629"/>
    <cellStyle name="1_BC cong trinh trong diem_Bieu du thao QD von ho tro co MT 2" xfId="1630"/>
    <cellStyle name="1_BC cong trinh trong diem_Bieu du thao QD von ho tro co MT 2 2" xfId="9967"/>
    <cellStyle name="1_BC cong trinh trong diem_Bieu du thao QD von ho tro co MT 2 2 2" xfId="9968"/>
    <cellStyle name="1_BC cong trinh trong diem_Bieu du thao QD von ho tro co MT 2 2 3" xfId="9969"/>
    <cellStyle name="1_BC cong trinh trong diem_Bieu du thao QD von ho tro co MT 2 2 4" xfId="9970"/>
    <cellStyle name="1_BC cong trinh trong diem_Bieu du thao QD von ho tro co MT 2 3" xfId="9971"/>
    <cellStyle name="1_BC cong trinh trong diem_Bieu du thao QD von ho tro co MT 2 4" xfId="9972"/>
    <cellStyle name="1_BC cong trinh trong diem_Bieu du thao QD von ho tro co MT 2 5" xfId="9973"/>
    <cellStyle name="1_BC cong trinh trong diem_Bieu du thao QD von ho tro co MT 3" xfId="9974"/>
    <cellStyle name="1_BC cong trinh trong diem_Bieu du thao QD von ho tro co MT 3 2" xfId="9975"/>
    <cellStyle name="1_BC cong trinh trong diem_Bieu du thao QD von ho tro co MT 3 3" xfId="9976"/>
    <cellStyle name="1_BC cong trinh trong diem_Bieu du thao QD von ho tro co MT 3 4" xfId="9977"/>
    <cellStyle name="1_BC cong trinh trong diem_Bieu du thao QD von ho tro co MT 4" xfId="9978"/>
    <cellStyle name="1_BC cong trinh trong diem_Bieu du thao QD von ho tro co MT 5" xfId="9979"/>
    <cellStyle name="1_BC cong trinh trong diem_Bieu du thao QD von ho tro co MT 6" xfId="9980"/>
    <cellStyle name="1_BC cong trinh trong diem_Ke hoach 2012 (theo doi)" xfId="1631"/>
    <cellStyle name="1_BC cong trinh trong diem_Ke hoach 2012 (theo doi) 2" xfId="1632"/>
    <cellStyle name="1_BC cong trinh trong diem_Ke hoach 2012 (theo doi) 2 2" xfId="9981"/>
    <cellStyle name="1_BC cong trinh trong diem_Ke hoach 2012 (theo doi) 2 2 2" xfId="9982"/>
    <cellStyle name="1_BC cong trinh trong diem_Ke hoach 2012 (theo doi) 2 2 3" xfId="9983"/>
    <cellStyle name="1_BC cong trinh trong diem_Ke hoach 2012 (theo doi) 2 2 4" xfId="9984"/>
    <cellStyle name="1_BC cong trinh trong diem_Ke hoach 2012 (theo doi) 2 3" xfId="9985"/>
    <cellStyle name="1_BC cong trinh trong diem_Ke hoach 2012 (theo doi) 2 4" xfId="9986"/>
    <cellStyle name="1_BC cong trinh trong diem_Ke hoach 2012 (theo doi) 2 5" xfId="9987"/>
    <cellStyle name="1_BC cong trinh trong diem_Ke hoach 2012 (theo doi) 3" xfId="9988"/>
    <cellStyle name="1_BC cong trinh trong diem_Ke hoach 2012 (theo doi) 3 2" xfId="9989"/>
    <cellStyle name="1_BC cong trinh trong diem_Ke hoach 2012 (theo doi) 3 3" xfId="9990"/>
    <cellStyle name="1_BC cong trinh trong diem_Ke hoach 2012 (theo doi) 3 4" xfId="9991"/>
    <cellStyle name="1_BC cong trinh trong diem_Ke hoach 2012 (theo doi) 4" xfId="9992"/>
    <cellStyle name="1_BC cong trinh trong diem_Ke hoach 2012 (theo doi) 5" xfId="9993"/>
    <cellStyle name="1_BC cong trinh trong diem_Ke hoach 2012 (theo doi) 6" xfId="9994"/>
    <cellStyle name="1_BC cong trinh trong diem_Ke hoach 2012 theo doi (giai ngan 30.6.12)" xfId="1633"/>
    <cellStyle name="1_BC cong trinh trong diem_Ke hoach 2012 theo doi (giai ngan 30.6.12) 2" xfId="1634"/>
    <cellStyle name="1_BC cong trinh trong diem_Ke hoach 2012 theo doi (giai ngan 30.6.12) 2 2" xfId="9995"/>
    <cellStyle name="1_BC cong trinh trong diem_Ke hoach 2012 theo doi (giai ngan 30.6.12) 2 2 2" xfId="9996"/>
    <cellStyle name="1_BC cong trinh trong diem_Ke hoach 2012 theo doi (giai ngan 30.6.12) 2 2 3" xfId="9997"/>
    <cellStyle name="1_BC cong trinh trong diem_Ke hoach 2012 theo doi (giai ngan 30.6.12) 2 2 4" xfId="9998"/>
    <cellStyle name="1_BC cong trinh trong diem_Ke hoach 2012 theo doi (giai ngan 30.6.12) 2 3" xfId="9999"/>
    <cellStyle name="1_BC cong trinh trong diem_Ke hoach 2012 theo doi (giai ngan 30.6.12) 2 4" xfId="10000"/>
    <cellStyle name="1_BC cong trinh trong diem_Ke hoach 2012 theo doi (giai ngan 30.6.12) 2 5" xfId="10001"/>
    <cellStyle name="1_BC cong trinh trong diem_Ke hoach 2012 theo doi (giai ngan 30.6.12) 3" xfId="10002"/>
    <cellStyle name="1_BC cong trinh trong diem_Ke hoach 2012 theo doi (giai ngan 30.6.12) 3 2" xfId="10003"/>
    <cellStyle name="1_BC cong trinh trong diem_Ke hoach 2012 theo doi (giai ngan 30.6.12) 3 3" xfId="10004"/>
    <cellStyle name="1_BC cong trinh trong diem_Ke hoach 2012 theo doi (giai ngan 30.6.12) 3 4" xfId="10005"/>
    <cellStyle name="1_BC cong trinh trong diem_Ke hoach 2012 theo doi (giai ngan 30.6.12) 4" xfId="10006"/>
    <cellStyle name="1_BC cong trinh trong diem_Ke hoach 2012 theo doi (giai ngan 30.6.12) 5" xfId="10007"/>
    <cellStyle name="1_BC cong trinh trong diem_Ke hoach 2012 theo doi (giai ngan 30.6.12) 6" xfId="10008"/>
    <cellStyle name="1_BC nam 2007 (UB)" xfId="1635"/>
    <cellStyle name="1_BC nam 2007 (UB) 2" xfId="10009"/>
    <cellStyle name="1_BC nam 2007 (UB) 2 2" xfId="10010"/>
    <cellStyle name="1_BC nam 2007 (UB) 2 3" xfId="10011"/>
    <cellStyle name="1_BC nam 2007 (UB) 2 4" xfId="10012"/>
    <cellStyle name="1_BC nam 2007 (UB) 3" xfId="10013"/>
    <cellStyle name="1_BC nam 2007 (UB) 4" xfId="10014"/>
    <cellStyle name="1_BC nam 2007 (UB) 5" xfId="10015"/>
    <cellStyle name="1_BC nam 2007 (UB)_1 Bieu 6 thang nam 2011" xfId="1636"/>
    <cellStyle name="1_BC nam 2007 (UB)_1 Bieu 6 thang nam 2011 2" xfId="1637"/>
    <cellStyle name="1_BC nam 2007 (UB)_1 Bieu 6 thang nam 2011 2 2" xfId="10016"/>
    <cellStyle name="1_BC nam 2007 (UB)_1 Bieu 6 thang nam 2011 2 2 2" xfId="10017"/>
    <cellStyle name="1_BC nam 2007 (UB)_1 Bieu 6 thang nam 2011 2 2 3" xfId="10018"/>
    <cellStyle name="1_BC nam 2007 (UB)_1 Bieu 6 thang nam 2011 2 2 4" xfId="10019"/>
    <cellStyle name="1_BC nam 2007 (UB)_1 Bieu 6 thang nam 2011 2 3" xfId="10020"/>
    <cellStyle name="1_BC nam 2007 (UB)_1 Bieu 6 thang nam 2011 2 4" xfId="10021"/>
    <cellStyle name="1_BC nam 2007 (UB)_1 Bieu 6 thang nam 2011 2 5" xfId="10022"/>
    <cellStyle name="1_BC nam 2007 (UB)_1 Bieu 6 thang nam 2011 3" xfId="10023"/>
    <cellStyle name="1_BC nam 2007 (UB)_1 Bieu 6 thang nam 2011 3 2" xfId="10024"/>
    <cellStyle name="1_BC nam 2007 (UB)_1 Bieu 6 thang nam 2011 3 3" xfId="10025"/>
    <cellStyle name="1_BC nam 2007 (UB)_1 Bieu 6 thang nam 2011 3 4" xfId="10026"/>
    <cellStyle name="1_BC nam 2007 (UB)_1 Bieu 6 thang nam 2011 4" xfId="10027"/>
    <cellStyle name="1_BC nam 2007 (UB)_1 Bieu 6 thang nam 2011 5" xfId="10028"/>
    <cellStyle name="1_BC nam 2007 (UB)_1 Bieu 6 thang nam 2011 6" xfId="10029"/>
    <cellStyle name="1_BC nam 2007 (UB)_1 Bieu 6 thang nam 2011_BC von DTPT 6 thang 2012" xfId="1638"/>
    <cellStyle name="1_BC nam 2007 (UB)_1 Bieu 6 thang nam 2011_BC von DTPT 6 thang 2012 2" xfId="1639"/>
    <cellStyle name="1_BC nam 2007 (UB)_1 Bieu 6 thang nam 2011_BC von DTPT 6 thang 2012 2 2" xfId="10030"/>
    <cellStyle name="1_BC nam 2007 (UB)_1 Bieu 6 thang nam 2011_BC von DTPT 6 thang 2012 2 2 2" xfId="10031"/>
    <cellStyle name="1_BC nam 2007 (UB)_1 Bieu 6 thang nam 2011_BC von DTPT 6 thang 2012 2 2 3" xfId="10032"/>
    <cellStyle name="1_BC nam 2007 (UB)_1 Bieu 6 thang nam 2011_BC von DTPT 6 thang 2012 2 2 4" xfId="10033"/>
    <cellStyle name="1_BC nam 2007 (UB)_1 Bieu 6 thang nam 2011_BC von DTPT 6 thang 2012 2 3" xfId="10034"/>
    <cellStyle name="1_BC nam 2007 (UB)_1 Bieu 6 thang nam 2011_BC von DTPT 6 thang 2012 2 4" xfId="10035"/>
    <cellStyle name="1_BC nam 2007 (UB)_1 Bieu 6 thang nam 2011_BC von DTPT 6 thang 2012 2 5" xfId="10036"/>
    <cellStyle name="1_BC nam 2007 (UB)_1 Bieu 6 thang nam 2011_BC von DTPT 6 thang 2012 3" xfId="10037"/>
    <cellStyle name="1_BC nam 2007 (UB)_1 Bieu 6 thang nam 2011_BC von DTPT 6 thang 2012 3 2" xfId="10038"/>
    <cellStyle name="1_BC nam 2007 (UB)_1 Bieu 6 thang nam 2011_BC von DTPT 6 thang 2012 3 3" xfId="10039"/>
    <cellStyle name="1_BC nam 2007 (UB)_1 Bieu 6 thang nam 2011_BC von DTPT 6 thang 2012 3 4" xfId="10040"/>
    <cellStyle name="1_BC nam 2007 (UB)_1 Bieu 6 thang nam 2011_BC von DTPT 6 thang 2012 4" xfId="10041"/>
    <cellStyle name="1_BC nam 2007 (UB)_1 Bieu 6 thang nam 2011_BC von DTPT 6 thang 2012 5" xfId="10042"/>
    <cellStyle name="1_BC nam 2007 (UB)_1 Bieu 6 thang nam 2011_BC von DTPT 6 thang 2012 6" xfId="10043"/>
    <cellStyle name="1_BC nam 2007 (UB)_1 Bieu 6 thang nam 2011_Bieu du thao QD von ho tro co MT" xfId="1640"/>
    <cellStyle name="1_BC nam 2007 (UB)_1 Bieu 6 thang nam 2011_Bieu du thao QD von ho tro co MT 2" xfId="1641"/>
    <cellStyle name="1_BC nam 2007 (UB)_1 Bieu 6 thang nam 2011_Bieu du thao QD von ho tro co MT 2 2" xfId="10044"/>
    <cellStyle name="1_BC nam 2007 (UB)_1 Bieu 6 thang nam 2011_Bieu du thao QD von ho tro co MT 2 2 2" xfId="10045"/>
    <cellStyle name="1_BC nam 2007 (UB)_1 Bieu 6 thang nam 2011_Bieu du thao QD von ho tro co MT 2 2 3" xfId="10046"/>
    <cellStyle name="1_BC nam 2007 (UB)_1 Bieu 6 thang nam 2011_Bieu du thao QD von ho tro co MT 2 2 4" xfId="10047"/>
    <cellStyle name="1_BC nam 2007 (UB)_1 Bieu 6 thang nam 2011_Bieu du thao QD von ho tro co MT 2 3" xfId="10048"/>
    <cellStyle name="1_BC nam 2007 (UB)_1 Bieu 6 thang nam 2011_Bieu du thao QD von ho tro co MT 2 4" xfId="10049"/>
    <cellStyle name="1_BC nam 2007 (UB)_1 Bieu 6 thang nam 2011_Bieu du thao QD von ho tro co MT 2 5" xfId="10050"/>
    <cellStyle name="1_BC nam 2007 (UB)_1 Bieu 6 thang nam 2011_Bieu du thao QD von ho tro co MT 3" xfId="10051"/>
    <cellStyle name="1_BC nam 2007 (UB)_1 Bieu 6 thang nam 2011_Bieu du thao QD von ho tro co MT 3 2" xfId="10052"/>
    <cellStyle name="1_BC nam 2007 (UB)_1 Bieu 6 thang nam 2011_Bieu du thao QD von ho tro co MT 3 3" xfId="10053"/>
    <cellStyle name="1_BC nam 2007 (UB)_1 Bieu 6 thang nam 2011_Bieu du thao QD von ho tro co MT 3 4" xfId="10054"/>
    <cellStyle name="1_BC nam 2007 (UB)_1 Bieu 6 thang nam 2011_Bieu du thao QD von ho tro co MT 4" xfId="10055"/>
    <cellStyle name="1_BC nam 2007 (UB)_1 Bieu 6 thang nam 2011_Bieu du thao QD von ho tro co MT 5" xfId="10056"/>
    <cellStyle name="1_BC nam 2007 (UB)_1 Bieu 6 thang nam 2011_Bieu du thao QD von ho tro co MT 6" xfId="10057"/>
    <cellStyle name="1_BC nam 2007 (UB)_1 Bieu 6 thang nam 2011_Ke hoach 2012 (theo doi)" xfId="1642"/>
    <cellStyle name="1_BC nam 2007 (UB)_1 Bieu 6 thang nam 2011_Ke hoach 2012 (theo doi) 2" xfId="1643"/>
    <cellStyle name="1_BC nam 2007 (UB)_1 Bieu 6 thang nam 2011_Ke hoach 2012 (theo doi) 2 2" xfId="10058"/>
    <cellStyle name="1_BC nam 2007 (UB)_1 Bieu 6 thang nam 2011_Ke hoach 2012 (theo doi) 2 2 2" xfId="10059"/>
    <cellStyle name="1_BC nam 2007 (UB)_1 Bieu 6 thang nam 2011_Ke hoach 2012 (theo doi) 2 2 3" xfId="10060"/>
    <cellStyle name="1_BC nam 2007 (UB)_1 Bieu 6 thang nam 2011_Ke hoach 2012 (theo doi) 2 2 4" xfId="10061"/>
    <cellStyle name="1_BC nam 2007 (UB)_1 Bieu 6 thang nam 2011_Ke hoach 2012 (theo doi) 2 3" xfId="10062"/>
    <cellStyle name="1_BC nam 2007 (UB)_1 Bieu 6 thang nam 2011_Ke hoach 2012 (theo doi) 2 4" xfId="10063"/>
    <cellStyle name="1_BC nam 2007 (UB)_1 Bieu 6 thang nam 2011_Ke hoach 2012 (theo doi) 2 5" xfId="10064"/>
    <cellStyle name="1_BC nam 2007 (UB)_1 Bieu 6 thang nam 2011_Ke hoach 2012 (theo doi) 3" xfId="10065"/>
    <cellStyle name="1_BC nam 2007 (UB)_1 Bieu 6 thang nam 2011_Ke hoach 2012 (theo doi) 3 2" xfId="10066"/>
    <cellStyle name="1_BC nam 2007 (UB)_1 Bieu 6 thang nam 2011_Ke hoach 2012 (theo doi) 3 3" xfId="10067"/>
    <cellStyle name="1_BC nam 2007 (UB)_1 Bieu 6 thang nam 2011_Ke hoach 2012 (theo doi) 3 4" xfId="10068"/>
    <cellStyle name="1_BC nam 2007 (UB)_1 Bieu 6 thang nam 2011_Ke hoach 2012 (theo doi) 4" xfId="10069"/>
    <cellStyle name="1_BC nam 2007 (UB)_1 Bieu 6 thang nam 2011_Ke hoach 2012 (theo doi) 5" xfId="10070"/>
    <cellStyle name="1_BC nam 2007 (UB)_1 Bieu 6 thang nam 2011_Ke hoach 2012 (theo doi) 6" xfId="10071"/>
    <cellStyle name="1_BC nam 2007 (UB)_1 Bieu 6 thang nam 2011_Ke hoach 2012 theo doi (giai ngan 30.6.12)" xfId="1644"/>
    <cellStyle name="1_BC nam 2007 (UB)_1 Bieu 6 thang nam 2011_Ke hoach 2012 theo doi (giai ngan 30.6.12) 2" xfId="1645"/>
    <cellStyle name="1_BC nam 2007 (UB)_1 Bieu 6 thang nam 2011_Ke hoach 2012 theo doi (giai ngan 30.6.12) 2 2" xfId="10072"/>
    <cellStyle name="1_BC nam 2007 (UB)_1 Bieu 6 thang nam 2011_Ke hoach 2012 theo doi (giai ngan 30.6.12) 2 2 2" xfId="10073"/>
    <cellStyle name="1_BC nam 2007 (UB)_1 Bieu 6 thang nam 2011_Ke hoach 2012 theo doi (giai ngan 30.6.12) 2 2 3" xfId="10074"/>
    <cellStyle name="1_BC nam 2007 (UB)_1 Bieu 6 thang nam 2011_Ke hoach 2012 theo doi (giai ngan 30.6.12) 2 2 4" xfId="10075"/>
    <cellStyle name="1_BC nam 2007 (UB)_1 Bieu 6 thang nam 2011_Ke hoach 2012 theo doi (giai ngan 30.6.12) 2 3" xfId="10076"/>
    <cellStyle name="1_BC nam 2007 (UB)_1 Bieu 6 thang nam 2011_Ke hoach 2012 theo doi (giai ngan 30.6.12) 2 4" xfId="10077"/>
    <cellStyle name="1_BC nam 2007 (UB)_1 Bieu 6 thang nam 2011_Ke hoach 2012 theo doi (giai ngan 30.6.12) 2 5" xfId="10078"/>
    <cellStyle name="1_BC nam 2007 (UB)_1 Bieu 6 thang nam 2011_Ke hoach 2012 theo doi (giai ngan 30.6.12) 3" xfId="10079"/>
    <cellStyle name="1_BC nam 2007 (UB)_1 Bieu 6 thang nam 2011_Ke hoach 2012 theo doi (giai ngan 30.6.12) 3 2" xfId="10080"/>
    <cellStyle name="1_BC nam 2007 (UB)_1 Bieu 6 thang nam 2011_Ke hoach 2012 theo doi (giai ngan 30.6.12) 3 3" xfId="10081"/>
    <cellStyle name="1_BC nam 2007 (UB)_1 Bieu 6 thang nam 2011_Ke hoach 2012 theo doi (giai ngan 30.6.12) 3 4" xfId="10082"/>
    <cellStyle name="1_BC nam 2007 (UB)_1 Bieu 6 thang nam 2011_Ke hoach 2012 theo doi (giai ngan 30.6.12) 4" xfId="10083"/>
    <cellStyle name="1_BC nam 2007 (UB)_1 Bieu 6 thang nam 2011_Ke hoach 2012 theo doi (giai ngan 30.6.12) 5" xfId="10084"/>
    <cellStyle name="1_BC nam 2007 (UB)_1 Bieu 6 thang nam 2011_Ke hoach 2012 theo doi (giai ngan 30.6.12) 6" xfId="10085"/>
    <cellStyle name="1_BC nam 2007 (UB)_Bao cao doan cong tac cua Bo thang 4-2010" xfId="1646"/>
    <cellStyle name="1_BC nam 2007 (UB)_Bao cao doan cong tac cua Bo thang 4-2010 2" xfId="10086"/>
    <cellStyle name="1_BC nam 2007 (UB)_Bao cao doan cong tac cua Bo thang 4-2010 2 2" xfId="10087"/>
    <cellStyle name="1_BC nam 2007 (UB)_Bao cao doan cong tac cua Bo thang 4-2010 2 3" xfId="10088"/>
    <cellStyle name="1_BC nam 2007 (UB)_Bao cao doan cong tac cua Bo thang 4-2010 2 4" xfId="10089"/>
    <cellStyle name="1_BC nam 2007 (UB)_Bao cao doan cong tac cua Bo thang 4-2010 3" xfId="10090"/>
    <cellStyle name="1_BC nam 2007 (UB)_Bao cao doan cong tac cua Bo thang 4-2010 4" xfId="10091"/>
    <cellStyle name="1_BC nam 2007 (UB)_Bao cao doan cong tac cua Bo thang 4-2010 5" xfId="10092"/>
    <cellStyle name="1_BC nam 2007 (UB)_Bao cao doan cong tac cua Bo thang 4-2010_BC von DTPT 6 thang 2012" xfId="1647"/>
    <cellStyle name="1_BC nam 2007 (UB)_Bao cao doan cong tac cua Bo thang 4-2010_BC von DTPT 6 thang 2012 2" xfId="10093"/>
    <cellStyle name="1_BC nam 2007 (UB)_Bao cao doan cong tac cua Bo thang 4-2010_BC von DTPT 6 thang 2012 2 2" xfId="10094"/>
    <cellStyle name="1_BC nam 2007 (UB)_Bao cao doan cong tac cua Bo thang 4-2010_BC von DTPT 6 thang 2012 2 3" xfId="10095"/>
    <cellStyle name="1_BC nam 2007 (UB)_Bao cao doan cong tac cua Bo thang 4-2010_BC von DTPT 6 thang 2012 2 4" xfId="10096"/>
    <cellStyle name="1_BC nam 2007 (UB)_Bao cao doan cong tac cua Bo thang 4-2010_BC von DTPT 6 thang 2012 3" xfId="10097"/>
    <cellStyle name="1_BC nam 2007 (UB)_Bao cao doan cong tac cua Bo thang 4-2010_BC von DTPT 6 thang 2012 4" xfId="10098"/>
    <cellStyle name="1_BC nam 2007 (UB)_Bao cao doan cong tac cua Bo thang 4-2010_BC von DTPT 6 thang 2012 5" xfId="10099"/>
    <cellStyle name="1_BC nam 2007 (UB)_Bao cao doan cong tac cua Bo thang 4-2010_Bieu du thao QD von ho tro co MT" xfId="1648"/>
    <cellStyle name="1_BC nam 2007 (UB)_Bao cao doan cong tac cua Bo thang 4-2010_Bieu du thao QD von ho tro co MT 2" xfId="10100"/>
    <cellStyle name="1_BC nam 2007 (UB)_Bao cao doan cong tac cua Bo thang 4-2010_Bieu du thao QD von ho tro co MT 2 2" xfId="10101"/>
    <cellStyle name="1_BC nam 2007 (UB)_Bao cao doan cong tac cua Bo thang 4-2010_Bieu du thao QD von ho tro co MT 2 3" xfId="10102"/>
    <cellStyle name="1_BC nam 2007 (UB)_Bao cao doan cong tac cua Bo thang 4-2010_Bieu du thao QD von ho tro co MT 2 4" xfId="10103"/>
    <cellStyle name="1_BC nam 2007 (UB)_Bao cao doan cong tac cua Bo thang 4-2010_Bieu du thao QD von ho tro co MT 3" xfId="10104"/>
    <cellStyle name="1_BC nam 2007 (UB)_Bao cao doan cong tac cua Bo thang 4-2010_Bieu du thao QD von ho tro co MT 4" xfId="10105"/>
    <cellStyle name="1_BC nam 2007 (UB)_Bao cao doan cong tac cua Bo thang 4-2010_Bieu du thao QD von ho tro co MT 5" xfId="10106"/>
    <cellStyle name="1_BC nam 2007 (UB)_Bao cao doan cong tac cua Bo thang 4-2010_Dang ky phan khai von ODA (gui Bo)" xfId="1649"/>
    <cellStyle name="1_BC nam 2007 (UB)_Bao cao doan cong tac cua Bo thang 4-2010_Dang ky phan khai von ODA (gui Bo) 2" xfId="10107"/>
    <cellStyle name="1_BC nam 2007 (UB)_Bao cao doan cong tac cua Bo thang 4-2010_Dang ky phan khai von ODA (gui Bo) 2 2" xfId="10108"/>
    <cellStyle name="1_BC nam 2007 (UB)_Bao cao doan cong tac cua Bo thang 4-2010_Dang ky phan khai von ODA (gui Bo) 2 3" xfId="10109"/>
    <cellStyle name="1_BC nam 2007 (UB)_Bao cao doan cong tac cua Bo thang 4-2010_Dang ky phan khai von ODA (gui Bo) 2 4" xfId="10110"/>
    <cellStyle name="1_BC nam 2007 (UB)_Bao cao doan cong tac cua Bo thang 4-2010_Dang ky phan khai von ODA (gui Bo) 3" xfId="10111"/>
    <cellStyle name="1_BC nam 2007 (UB)_Bao cao doan cong tac cua Bo thang 4-2010_Dang ky phan khai von ODA (gui Bo) 4" xfId="10112"/>
    <cellStyle name="1_BC nam 2007 (UB)_Bao cao doan cong tac cua Bo thang 4-2010_Dang ky phan khai von ODA (gui Bo) 5" xfId="10113"/>
    <cellStyle name="1_BC nam 2007 (UB)_Bao cao doan cong tac cua Bo thang 4-2010_Dang ky phan khai von ODA (gui Bo)_BC von DTPT 6 thang 2012" xfId="1650"/>
    <cellStyle name="1_BC nam 2007 (UB)_Bao cao doan cong tac cua Bo thang 4-2010_Dang ky phan khai von ODA (gui Bo)_BC von DTPT 6 thang 2012 2" xfId="10114"/>
    <cellStyle name="1_BC nam 2007 (UB)_Bao cao doan cong tac cua Bo thang 4-2010_Dang ky phan khai von ODA (gui Bo)_BC von DTPT 6 thang 2012 2 2" xfId="10115"/>
    <cellStyle name="1_BC nam 2007 (UB)_Bao cao doan cong tac cua Bo thang 4-2010_Dang ky phan khai von ODA (gui Bo)_BC von DTPT 6 thang 2012 2 3" xfId="10116"/>
    <cellStyle name="1_BC nam 2007 (UB)_Bao cao doan cong tac cua Bo thang 4-2010_Dang ky phan khai von ODA (gui Bo)_BC von DTPT 6 thang 2012 2 4" xfId="10117"/>
    <cellStyle name="1_BC nam 2007 (UB)_Bao cao doan cong tac cua Bo thang 4-2010_Dang ky phan khai von ODA (gui Bo)_BC von DTPT 6 thang 2012 3" xfId="10118"/>
    <cellStyle name="1_BC nam 2007 (UB)_Bao cao doan cong tac cua Bo thang 4-2010_Dang ky phan khai von ODA (gui Bo)_BC von DTPT 6 thang 2012 4" xfId="10119"/>
    <cellStyle name="1_BC nam 2007 (UB)_Bao cao doan cong tac cua Bo thang 4-2010_Dang ky phan khai von ODA (gui Bo)_BC von DTPT 6 thang 2012 5" xfId="10120"/>
    <cellStyle name="1_BC nam 2007 (UB)_Bao cao doan cong tac cua Bo thang 4-2010_Dang ky phan khai von ODA (gui Bo)_Bieu du thao QD von ho tro co MT" xfId="1651"/>
    <cellStyle name="1_BC nam 2007 (UB)_Bao cao doan cong tac cua Bo thang 4-2010_Dang ky phan khai von ODA (gui Bo)_Bieu du thao QD von ho tro co MT 2" xfId="10121"/>
    <cellStyle name="1_BC nam 2007 (UB)_Bao cao doan cong tac cua Bo thang 4-2010_Dang ky phan khai von ODA (gui Bo)_Bieu du thao QD von ho tro co MT 2 2" xfId="10122"/>
    <cellStyle name="1_BC nam 2007 (UB)_Bao cao doan cong tac cua Bo thang 4-2010_Dang ky phan khai von ODA (gui Bo)_Bieu du thao QD von ho tro co MT 2 3" xfId="10123"/>
    <cellStyle name="1_BC nam 2007 (UB)_Bao cao doan cong tac cua Bo thang 4-2010_Dang ky phan khai von ODA (gui Bo)_Bieu du thao QD von ho tro co MT 2 4" xfId="10124"/>
    <cellStyle name="1_BC nam 2007 (UB)_Bao cao doan cong tac cua Bo thang 4-2010_Dang ky phan khai von ODA (gui Bo)_Bieu du thao QD von ho tro co MT 3" xfId="10125"/>
    <cellStyle name="1_BC nam 2007 (UB)_Bao cao doan cong tac cua Bo thang 4-2010_Dang ky phan khai von ODA (gui Bo)_Bieu du thao QD von ho tro co MT 4" xfId="10126"/>
    <cellStyle name="1_BC nam 2007 (UB)_Bao cao doan cong tac cua Bo thang 4-2010_Dang ky phan khai von ODA (gui Bo)_Bieu du thao QD von ho tro co MT 5" xfId="10127"/>
    <cellStyle name="1_BC nam 2007 (UB)_Bao cao doan cong tac cua Bo thang 4-2010_Dang ky phan khai von ODA (gui Bo)_Ke hoach 2012 theo doi (giai ngan 30.6.12)" xfId="1652"/>
    <cellStyle name="1_BC nam 2007 (UB)_Bao cao doan cong tac cua Bo thang 4-2010_Dang ky phan khai von ODA (gui Bo)_Ke hoach 2012 theo doi (giai ngan 30.6.12) 2" xfId="10128"/>
    <cellStyle name="1_BC nam 2007 (UB)_Bao cao doan cong tac cua Bo thang 4-2010_Dang ky phan khai von ODA (gui Bo)_Ke hoach 2012 theo doi (giai ngan 30.6.12) 2 2" xfId="10129"/>
    <cellStyle name="1_BC nam 2007 (UB)_Bao cao doan cong tac cua Bo thang 4-2010_Dang ky phan khai von ODA (gui Bo)_Ke hoach 2012 theo doi (giai ngan 30.6.12) 2 3" xfId="10130"/>
    <cellStyle name="1_BC nam 2007 (UB)_Bao cao doan cong tac cua Bo thang 4-2010_Dang ky phan khai von ODA (gui Bo)_Ke hoach 2012 theo doi (giai ngan 30.6.12) 2 4" xfId="10131"/>
    <cellStyle name="1_BC nam 2007 (UB)_Bao cao doan cong tac cua Bo thang 4-2010_Dang ky phan khai von ODA (gui Bo)_Ke hoach 2012 theo doi (giai ngan 30.6.12) 3" xfId="10132"/>
    <cellStyle name="1_BC nam 2007 (UB)_Bao cao doan cong tac cua Bo thang 4-2010_Dang ky phan khai von ODA (gui Bo)_Ke hoach 2012 theo doi (giai ngan 30.6.12) 4" xfId="10133"/>
    <cellStyle name="1_BC nam 2007 (UB)_Bao cao doan cong tac cua Bo thang 4-2010_Dang ky phan khai von ODA (gui Bo)_Ke hoach 2012 theo doi (giai ngan 30.6.12) 5" xfId="10134"/>
    <cellStyle name="1_BC nam 2007 (UB)_Bao cao doan cong tac cua Bo thang 4-2010_Ke hoach 2012 (theo doi)" xfId="1653"/>
    <cellStyle name="1_BC nam 2007 (UB)_Bao cao doan cong tac cua Bo thang 4-2010_Ke hoach 2012 (theo doi) 2" xfId="10135"/>
    <cellStyle name="1_BC nam 2007 (UB)_Bao cao doan cong tac cua Bo thang 4-2010_Ke hoach 2012 (theo doi) 2 2" xfId="10136"/>
    <cellStyle name="1_BC nam 2007 (UB)_Bao cao doan cong tac cua Bo thang 4-2010_Ke hoach 2012 (theo doi) 2 3" xfId="10137"/>
    <cellStyle name="1_BC nam 2007 (UB)_Bao cao doan cong tac cua Bo thang 4-2010_Ke hoach 2012 (theo doi) 2 4" xfId="10138"/>
    <cellStyle name="1_BC nam 2007 (UB)_Bao cao doan cong tac cua Bo thang 4-2010_Ke hoach 2012 (theo doi) 3" xfId="10139"/>
    <cellStyle name="1_BC nam 2007 (UB)_Bao cao doan cong tac cua Bo thang 4-2010_Ke hoach 2012 (theo doi) 4" xfId="10140"/>
    <cellStyle name="1_BC nam 2007 (UB)_Bao cao doan cong tac cua Bo thang 4-2010_Ke hoach 2012 (theo doi) 5" xfId="10141"/>
    <cellStyle name="1_BC nam 2007 (UB)_Bao cao doan cong tac cua Bo thang 4-2010_Ke hoach 2012 theo doi (giai ngan 30.6.12)" xfId="1654"/>
    <cellStyle name="1_BC nam 2007 (UB)_Bao cao doan cong tac cua Bo thang 4-2010_Ke hoach 2012 theo doi (giai ngan 30.6.12) 2" xfId="10142"/>
    <cellStyle name="1_BC nam 2007 (UB)_Bao cao doan cong tac cua Bo thang 4-2010_Ke hoach 2012 theo doi (giai ngan 30.6.12) 2 2" xfId="10143"/>
    <cellStyle name="1_BC nam 2007 (UB)_Bao cao doan cong tac cua Bo thang 4-2010_Ke hoach 2012 theo doi (giai ngan 30.6.12) 2 3" xfId="10144"/>
    <cellStyle name="1_BC nam 2007 (UB)_Bao cao doan cong tac cua Bo thang 4-2010_Ke hoach 2012 theo doi (giai ngan 30.6.12) 2 4" xfId="10145"/>
    <cellStyle name="1_BC nam 2007 (UB)_Bao cao doan cong tac cua Bo thang 4-2010_Ke hoach 2012 theo doi (giai ngan 30.6.12) 3" xfId="10146"/>
    <cellStyle name="1_BC nam 2007 (UB)_Bao cao doan cong tac cua Bo thang 4-2010_Ke hoach 2012 theo doi (giai ngan 30.6.12) 4" xfId="10147"/>
    <cellStyle name="1_BC nam 2007 (UB)_Bao cao doan cong tac cua Bo thang 4-2010_Ke hoach 2012 theo doi (giai ngan 30.6.12) 5" xfId="10148"/>
    <cellStyle name="1_BC nam 2007 (UB)_Bao cao tinh hinh thuc hien KH 2009 den 31-01-10" xfId="1655"/>
    <cellStyle name="1_BC nam 2007 (UB)_Bao cao tinh hinh thuc hien KH 2009 den 31-01-10 2" xfId="1656"/>
    <cellStyle name="1_BC nam 2007 (UB)_Bao cao tinh hinh thuc hien KH 2009 den 31-01-10 2 2" xfId="10149"/>
    <cellStyle name="1_BC nam 2007 (UB)_Bao cao tinh hinh thuc hien KH 2009 den 31-01-10 2 2 2" xfId="10150"/>
    <cellStyle name="1_BC nam 2007 (UB)_Bao cao tinh hinh thuc hien KH 2009 den 31-01-10 2 2 3" xfId="10151"/>
    <cellStyle name="1_BC nam 2007 (UB)_Bao cao tinh hinh thuc hien KH 2009 den 31-01-10 2 2 4" xfId="10152"/>
    <cellStyle name="1_BC nam 2007 (UB)_Bao cao tinh hinh thuc hien KH 2009 den 31-01-10 2 3" xfId="10153"/>
    <cellStyle name="1_BC nam 2007 (UB)_Bao cao tinh hinh thuc hien KH 2009 den 31-01-10 2 4" xfId="10154"/>
    <cellStyle name="1_BC nam 2007 (UB)_Bao cao tinh hinh thuc hien KH 2009 den 31-01-10 2 5" xfId="10155"/>
    <cellStyle name="1_BC nam 2007 (UB)_Bao cao tinh hinh thuc hien KH 2009 den 31-01-10 3" xfId="10156"/>
    <cellStyle name="1_BC nam 2007 (UB)_Bao cao tinh hinh thuc hien KH 2009 den 31-01-10 3 2" xfId="10157"/>
    <cellStyle name="1_BC nam 2007 (UB)_Bao cao tinh hinh thuc hien KH 2009 den 31-01-10 3 3" xfId="10158"/>
    <cellStyle name="1_BC nam 2007 (UB)_Bao cao tinh hinh thuc hien KH 2009 den 31-01-10 3 4" xfId="10159"/>
    <cellStyle name="1_BC nam 2007 (UB)_Bao cao tinh hinh thuc hien KH 2009 den 31-01-10 4" xfId="10160"/>
    <cellStyle name="1_BC nam 2007 (UB)_Bao cao tinh hinh thuc hien KH 2009 den 31-01-10 5" xfId="10161"/>
    <cellStyle name="1_BC nam 2007 (UB)_Bao cao tinh hinh thuc hien KH 2009 den 31-01-10 6" xfId="10162"/>
    <cellStyle name="1_BC nam 2007 (UB)_Bao cao tinh hinh thuc hien KH 2009 den 31-01-10_BC von DTPT 6 thang 2012" xfId="1657"/>
    <cellStyle name="1_BC nam 2007 (UB)_Bao cao tinh hinh thuc hien KH 2009 den 31-01-10_BC von DTPT 6 thang 2012 2" xfId="1658"/>
    <cellStyle name="1_BC nam 2007 (UB)_Bao cao tinh hinh thuc hien KH 2009 den 31-01-10_BC von DTPT 6 thang 2012 2 2" xfId="10163"/>
    <cellStyle name="1_BC nam 2007 (UB)_Bao cao tinh hinh thuc hien KH 2009 den 31-01-10_BC von DTPT 6 thang 2012 2 2 2" xfId="10164"/>
    <cellStyle name="1_BC nam 2007 (UB)_Bao cao tinh hinh thuc hien KH 2009 den 31-01-10_BC von DTPT 6 thang 2012 2 2 3" xfId="10165"/>
    <cellStyle name="1_BC nam 2007 (UB)_Bao cao tinh hinh thuc hien KH 2009 den 31-01-10_BC von DTPT 6 thang 2012 2 2 4" xfId="10166"/>
    <cellStyle name="1_BC nam 2007 (UB)_Bao cao tinh hinh thuc hien KH 2009 den 31-01-10_BC von DTPT 6 thang 2012 2 3" xfId="10167"/>
    <cellStyle name="1_BC nam 2007 (UB)_Bao cao tinh hinh thuc hien KH 2009 den 31-01-10_BC von DTPT 6 thang 2012 2 4" xfId="10168"/>
    <cellStyle name="1_BC nam 2007 (UB)_Bao cao tinh hinh thuc hien KH 2009 den 31-01-10_BC von DTPT 6 thang 2012 2 5" xfId="10169"/>
    <cellStyle name="1_BC nam 2007 (UB)_Bao cao tinh hinh thuc hien KH 2009 den 31-01-10_BC von DTPT 6 thang 2012 3" xfId="10170"/>
    <cellStyle name="1_BC nam 2007 (UB)_Bao cao tinh hinh thuc hien KH 2009 den 31-01-10_BC von DTPT 6 thang 2012 3 2" xfId="10171"/>
    <cellStyle name="1_BC nam 2007 (UB)_Bao cao tinh hinh thuc hien KH 2009 den 31-01-10_BC von DTPT 6 thang 2012 3 3" xfId="10172"/>
    <cellStyle name="1_BC nam 2007 (UB)_Bao cao tinh hinh thuc hien KH 2009 den 31-01-10_BC von DTPT 6 thang 2012 3 4" xfId="10173"/>
    <cellStyle name="1_BC nam 2007 (UB)_Bao cao tinh hinh thuc hien KH 2009 den 31-01-10_BC von DTPT 6 thang 2012 4" xfId="10174"/>
    <cellStyle name="1_BC nam 2007 (UB)_Bao cao tinh hinh thuc hien KH 2009 den 31-01-10_BC von DTPT 6 thang 2012 5" xfId="10175"/>
    <cellStyle name="1_BC nam 2007 (UB)_Bao cao tinh hinh thuc hien KH 2009 den 31-01-10_BC von DTPT 6 thang 2012 6" xfId="10176"/>
    <cellStyle name="1_BC nam 2007 (UB)_Bao cao tinh hinh thuc hien KH 2009 den 31-01-10_Bieu du thao QD von ho tro co MT" xfId="1659"/>
    <cellStyle name="1_BC nam 2007 (UB)_Bao cao tinh hinh thuc hien KH 2009 den 31-01-10_Bieu du thao QD von ho tro co MT 2" xfId="1660"/>
    <cellStyle name="1_BC nam 2007 (UB)_Bao cao tinh hinh thuc hien KH 2009 den 31-01-10_Bieu du thao QD von ho tro co MT 2 2" xfId="10177"/>
    <cellStyle name="1_BC nam 2007 (UB)_Bao cao tinh hinh thuc hien KH 2009 den 31-01-10_Bieu du thao QD von ho tro co MT 2 2 2" xfId="10178"/>
    <cellStyle name="1_BC nam 2007 (UB)_Bao cao tinh hinh thuc hien KH 2009 den 31-01-10_Bieu du thao QD von ho tro co MT 2 2 3" xfId="10179"/>
    <cellStyle name="1_BC nam 2007 (UB)_Bao cao tinh hinh thuc hien KH 2009 den 31-01-10_Bieu du thao QD von ho tro co MT 2 2 4" xfId="10180"/>
    <cellStyle name="1_BC nam 2007 (UB)_Bao cao tinh hinh thuc hien KH 2009 den 31-01-10_Bieu du thao QD von ho tro co MT 2 3" xfId="10181"/>
    <cellStyle name="1_BC nam 2007 (UB)_Bao cao tinh hinh thuc hien KH 2009 den 31-01-10_Bieu du thao QD von ho tro co MT 2 4" xfId="10182"/>
    <cellStyle name="1_BC nam 2007 (UB)_Bao cao tinh hinh thuc hien KH 2009 den 31-01-10_Bieu du thao QD von ho tro co MT 2 5" xfId="10183"/>
    <cellStyle name="1_BC nam 2007 (UB)_Bao cao tinh hinh thuc hien KH 2009 den 31-01-10_Bieu du thao QD von ho tro co MT 3" xfId="10184"/>
    <cellStyle name="1_BC nam 2007 (UB)_Bao cao tinh hinh thuc hien KH 2009 den 31-01-10_Bieu du thao QD von ho tro co MT 3 2" xfId="10185"/>
    <cellStyle name="1_BC nam 2007 (UB)_Bao cao tinh hinh thuc hien KH 2009 den 31-01-10_Bieu du thao QD von ho tro co MT 3 3" xfId="10186"/>
    <cellStyle name="1_BC nam 2007 (UB)_Bao cao tinh hinh thuc hien KH 2009 den 31-01-10_Bieu du thao QD von ho tro co MT 3 4" xfId="10187"/>
    <cellStyle name="1_BC nam 2007 (UB)_Bao cao tinh hinh thuc hien KH 2009 den 31-01-10_Bieu du thao QD von ho tro co MT 4" xfId="10188"/>
    <cellStyle name="1_BC nam 2007 (UB)_Bao cao tinh hinh thuc hien KH 2009 den 31-01-10_Bieu du thao QD von ho tro co MT 5" xfId="10189"/>
    <cellStyle name="1_BC nam 2007 (UB)_Bao cao tinh hinh thuc hien KH 2009 den 31-01-10_Bieu du thao QD von ho tro co MT 6" xfId="10190"/>
    <cellStyle name="1_BC nam 2007 (UB)_Bao cao tinh hinh thuc hien KH 2009 den 31-01-10_Ke hoach 2012 (theo doi)" xfId="1661"/>
    <cellStyle name="1_BC nam 2007 (UB)_Bao cao tinh hinh thuc hien KH 2009 den 31-01-10_Ke hoach 2012 (theo doi) 2" xfId="1662"/>
    <cellStyle name="1_BC nam 2007 (UB)_Bao cao tinh hinh thuc hien KH 2009 den 31-01-10_Ke hoach 2012 (theo doi) 2 2" xfId="10191"/>
    <cellStyle name="1_BC nam 2007 (UB)_Bao cao tinh hinh thuc hien KH 2009 den 31-01-10_Ke hoach 2012 (theo doi) 2 2 2" xfId="10192"/>
    <cellStyle name="1_BC nam 2007 (UB)_Bao cao tinh hinh thuc hien KH 2009 den 31-01-10_Ke hoach 2012 (theo doi) 2 2 3" xfId="10193"/>
    <cellStyle name="1_BC nam 2007 (UB)_Bao cao tinh hinh thuc hien KH 2009 den 31-01-10_Ke hoach 2012 (theo doi) 2 2 4" xfId="10194"/>
    <cellStyle name="1_BC nam 2007 (UB)_Bao cao tinh hinh thuc hien KH 2009 den 31-01-10_Ke hoach 2012 (theo doi) 2 3" xfId="10195"/>
    <cellStyle name="1_BC nam 2007 (UB)_Bao cao tinh hinh thuc hien KH 2009 den 31-01-10_Ke hoach 2012 (theo doi) 2 4" xfId="10196"/>
    <cellStyle name="1_BC nam 2007 (UB)_Bao cao tinh hinh thuc hien KH 2009 den 31-01-10_Ke hoach 2012 (theo doi) 2 5" xfId="10197"/>
    <cellStyle name="1_BC nam 2007 (UB)_Bao cao tinh hinh thuc hien KH 2009 den 31-01-10_Ke hoach 2012 (theo doi) 3" xfId="10198"/>
    <cellStyle name="1_BC nam 2007 (UB)_Bao cao tinh hinh thuc hien KH 2009 den 31-01-10_Ke hoach 2012 (theo doi) 3 2" xfId="10199"/>
    <cellStyle name="1_BC nam 2007 (UB)_Bao cao tinh hinh thuc hien KH 2009 den 31-01-10_Ke hoach 2012 (theo doi) 3 3" xfId="10200"/>
    <cellStyle name="1_BC nam 2007 (UB)_Bao cao tinh hinh thuc hien KH 2009 den 31-01-10_Ke hoach 2012 (theo doi) 3 4" xfId="10201"/>
    <cellStyle name="1_BC nam 2007 (UB)_Bao cao tinh hinh thuc hien KH 2009 den 31-01-10_Ke hoach 2012 (theo doi) 4" xfId="10202"/>
    <cellStyle name="1_BC nam 2007 (UB)_Bao cao tinh hinh thuc hien KH 2009 den 31-01-10_Ke hoach 2012 (theo doi) 5" xfId="10203"/>
    <cellStyle name="1_BC nam 2007 (UB)_Bao cao tinh hinh thuc hien KH 2009 den 31-01-10_Ke hoach 2012 (theo doi) 6" xfId="10204"/>
    <cellStyle name="1_BC nam 2007 (UB)_Bao cao tinh hinh thuc hien KH 2009 den 31-01-10_Ke hoach 2012 theo doi (giai ngan 30.6.12)" xfId="1663"/>
    <cellStyle name="1_BC nam 2007 (UB)_Bao cao tinh hinh thuc hien KH 2009 den 31-01-10_Ke hoach 2012 theo doi (giai ngan 30.6.12) 2" xfId="1664"/>
    <cellStyle name="1_BC nam 2007 (UB)_Bao cao tinh hinh thuc hien KH 2009 den 31-01-10_Ke hoach 2012 theo doi (giai ngan 30.6.12) 2 2" xfId="10205"/>
    <cellStyle name="1_BC nam 2007 (UB)_Bao cao tinh hinh thuc hien KH 2009 den 31-01-10_Ke hoach 2012 theo doi (giai ngan 30.6.12) 2 2 2" xfId="10206"/>
    <cellStyle name="1_BC nam 2007 (UB)_Bao cao tinh hinh thuc hien KH 2009 den 31-01-10_Ke hoach 2012 theo doi (giai ngan 30.6.12) 2 2 3" xfId="10207"/>
    <cellStyle name="1_BC nam 2007 (UB)_Bao cao tinh hinh thuc hien KH 2009 den 31-01-10_Ke hoach 2012 theo doi (giai ngan 30.6.12) 2 2 4" xfId="10208"/>
    <cellStyle name="1_BC nam 2007 (UB)_Bao cao tinh hinh thuc hien KH 2009 den 31-01-10_Ke hoach 2012 theo doi (giai ngan 30.6.12) 2 3" xfId="10209"/>
    <cellStyle name="1_BC nam 2007 (UB)_Bao cao tinh hinh thuc hien KH 2009 den 31-01-10_Ke hoach 2012 theo doi (giai ngan 30.6.12) 2 4" xfId="10210"/>
    <cellStyle name="1_BC nam 2007 (UB)_Bao cao tinh hinh thuc hien KH 2009 den 31-01-10_Ke hoach 2012 theo doi (giai ngan 30.6.12) 2 5" xfId="10211"/>
    <cellStyle name="1_BC nam 2007 (UB)_Bao cao tinh hinh thuc hien KH 2009 den 31-01-10_Ke hoach 2012 theo doi (giai ngan 30.6.12) 3" xfId="10212"/>
    <cellStyle name="1_BC nam 2007 (UB)_Bao cao tinh hinh thuc hien KH 2009 den 31-01-10_Ke hoach 2012 theo doi (giai ngan 30.6.12) 3 2" xfId="10213"/>
    <cellStyle name="1_BC nam 2007 (UB)_Bao cao tinh hinh thuc hien KH 2009 den 31-01-10_Ke hoach 2012 theo doi (giai ngan 30.6.12) 3 3" xfId="10214"/>
    <cellStyle name="1_BC nam 2007 (UB)_Bao cao tinh hinh thuc hien KH 2009 den 31-01-10_Ke hoach 2012 theo doi (giai ngan 30.6.12) 3 4" xfId="10215"/>
    <cellStyle name="1_BC nam 2007 (UB)_Bao cao tinh hinh thuc hien KH 2009 den 31-01-10_Ke hoach 2012 theo doi (giai ngan 30.6.12) 4" xfId="10216"/>
    <cellStyle name="1_BC nam 2007 (UB)_Bao cao tinh hinh thuc hien KH 2009 den 31-01-10_Ke hoach 2012 theo doi (giai ngan 30.6.12) 5" xfId="10217"/>
    <cellStyle name="1_BC nam 2007 (UB)_Bao cao tinh hinh thuc hien KH 2009 den 31-01-10_Ke hoach 2012 theo doi (giai ngan 30.6.12) 6" xfId="10218"/>
    <cellStyle name="1_BC nam 2007 (UB)_BC cong trinh trong diem" xfId="1665"/>
    <cellStyle name="1_BC nam 2007 (UB)_BC cong trinh trong diem 2" xfId="1666"/>
    <cellStyle name="1_BC nam 2007 (UB)_BC cong trinh trong diem 2 2" xfId="10219"/>
    <cellStyle name="1_BC nam 2007 (UB)_BC cong trinh trong diem 2 2 2" xfId="10220"/>
    <cellStyle name="1_BC nam 2007 (UB)_BC cong trinh trong diem 2 2 3" xfId="10221"/>
    <cellStyle name="1_BC nam 2007 (UB)_BC cong trinh trong diem 2 2 4" xfId="10222"/>
    <cellStyle name="1_BC nam 2007 (UB)_BC cong trinh trong diem 2 3" xfId="10223"/>
    <cellStyle name="1_BC nam 2007 (UB)_BC cong trinh trong diem 2 4" xfId="10224"/>
    <cellStyle name="1_BC nam 2007 (UB)_BC cong trinh trong diem 2 5" xfId="10225"/>
    <cellStyle name="1_BC nam 2007 (UB)_BC cong trinh trong diem 3" xfId="10226"/>
    <cellStyle name="1_BC nam 2007 (UB)_BC cong trinh trong diem 3 2" xfId="10227"/>
    <cellStyle name="1_BC nam 2007 (UB)_BC cong trinh trong diem 3 3" xfId="10228"/>
    <cellStyle name="1_BC nam 2007 (UB)_BC cong trinh trong diem 3 4" xfId="10229"/>
    <cellStyle name="1_BC nam 2007 (UB)_BC cong trinh trong diem 4" xfId="10230"/>
    <cellStyle name="1_BC nam 2007 (UB)_BC cong trinh trong diem 5" xfId="10231"/>
    <cellStyle name="1_BC nam 2007 (UB)_BC cong trinh trong diem 6" xfId="10232"/>
    <cellStyle name="1_BC nam 2007 (UB)_BC cong trinh trong diem_BC von DTPT 6 thang 2012" xfId="1667"/>
    <cellStyle name="1_BC nam 2007 (UB)_BC cong trinh trong diem_BC von DTPT 6 thang 2012 2" xfId="1668"/>
    <cellStyle name="1_BC nam 2007 (UB)_BC cong trinh trong diem_BC von DTPT 6 thang 2012 2 2" xfId="10233"/>
    <cellStyle name="1_BC nam 2007 (UB)_BC cong trinh trong diem_BC von DTPT 6 thang 2012 2 2 2" xfId="10234"/>
    <cellStyle name="1_BC nam 2007 (UB)_BC cong trinh trong diem_BC von DTPT 6 thang 2012 2 2 3" xfId="10235"/>
    <cellStyle name="1_BC nam 2007 (UB)_BC cong trinh trong diem_BC von DTPT 6 thang 2012 2 2 4" xfId="10236"/>
    <cellStyle name="1_BC nam 2007 (UB)_BC cong trinh trong diem_BC von DTPT 6 thang 2012 2 3" xfId="10237"/>
    <cellStyle name="1_BC nam 2007 (UB)_BC cong trinh trong diem_BC von DTPT 6 thang 2012 2 4" xfId="10238"/>
    <cellStyle name="1_BC nam 2007 (UB)_BC cong trinh trong diem_BC von DTPT 6 thang 2012 2 5" xfId="10239"/>
    <cellStyle name="1_BC nam 2007 (UB)_BC cong trinh trong diem_BC von DTPT 6 thang 2012 3" xfId="10240"/>
    <cellStyle name="1_BC nam 2007 (UB)_BC cong trinh trong diem_BC von DTPT 6 thang 2012 3 2" xfId="10241"/>
    <cellStyle name="1_BC nam 2007 (UB)_BC cong trinh trong diem_BC von DTPT 6 thang 2012 3 3" xfId="10242"/>
    <cellStyle name="1_BC nam 2007 (UB)_BC cong trinh trong diem_BC von DTPT 6 thang 2012 3 4" xfId="10243"/>
    <cellStyle name="1_BC nam 2007 (UB)_BC cong trinh trong diem_BC von DTPT 6 thang 2012 4" xfId="10244"/>
    <cellStyle name="1_BC nam 2007 (UB)_BC cong trinh trong diem_BC von DTPT 6 thang 2012 5" xfId="10245"/>
    <cellStyle name="1_BC nam 2007 (UB)_BC cong trinh trong diem_BC von DTPT 6 thang 2012 6" xfId="10246"/>
    <cellStyle name="1_BC nam 2007 (UB)_BC cong trinh trong diem_Bieu du thao QD von ho tro co MT" xfId="1669"/>
    <cellStyle name="1_BC nam 2007 (UB)_BC cong trinh trong diem_Bieu du thao QD von ho tro co MT 2" xfId="1670"/>
    <cellStyle name="1_BC nam 2007 (UB)_BC cong trinh trong diem_Bieu du thao QD von ho tro co MT 2 2" xfId="10247"/>
    <cellStyle name="1_BC nam 2007 (UB)_BC cong trinh trong diem_Bieu du thao QD von ho tro co MT 2 2 2" xfId="10248"/>
    <cellStyle name="1_BC nam 2007 (UB)_BC cong trinh trong diem_Bieu du thao QD von ho tro co MT 2 2 3" xfId="10249"/>
    <cellStyle name="1_BC nam 2007 (UB)_BC cong trinh trong diem_Bieu du thao QD von ho tro co MT 2 2 4" xfId="10250"/>
    <cellStyle name="1_BC nam 2007 (UB)_BC cong trinh trong diem_Bieu du thao QD von ho tro co MT 2 3" xfId="10251"/>
    <cellStyle name="1_BC nam 2007 (UB)_BC cong trinh trong diem_Bieu du thao QD von ho tro co MT 2 4" xfId="10252"/>
    <cellStyle name="1_BC nam 2007 (UB)_BC cong trinh trong diem_Bieu du thao QD von ho tro co MT 2 5" xfId="10253"/>
    <cellStyle name="1_BC nam 2007 (UB)_BC cong trinh trong diem_Bieu du thao QD von ho tro co MT 3" xfId="10254"/>
    <cellStyle name="1_BC nam 2007 (UB)_BC cong trinh trong diem_Bieu du thao QD von ho tro co MT 3 2" xfId="10255"/>
    <cellStyle name="1_BC nam 2007 (UB)_BC cong trinh trong diem_Bieu du thao QD von ho tro co MT 3 3" xfId="10256"/>
    <cellStyle name="1_BC nam 2007 (UB)_BC cong trinh trong diem_Bieu du thao QD von ho tro co MT 3 4" xfId="10257"/>
    <cellStyle name="1_BC nam 2007 (UB)_BC cong trinh trong diem_Bieu du thao QD von ho tro co MT 4" xfId="10258"/>
    <cellStyle name="1_BC nam 2007 (UB)_BC cong trinh trong diem_Bieu du thao QD von ho tro co MT 5" xfId="10259"/>
    <cellStyle name="1_BC nam 2007 (UB)_BC cong trinh trong diem_Bieu du thao QD von ho tro co MT 6" xfId="10260"/>
    <cellStyle name="1_BC nam 2007 (UB)_BC cong trinh trong diem_Ke hoach 2012 (theo doi)" xfId="1671"/>
    <cellStyle name="1_BC nam 2007 (UB)_BC cong trinh trong diem_Ke hoach 2012 (theo doi) 2" xfId="1672"/>
    <cellStyle name="1_BC nam 2007 (UB)_BC cong trinh trong diem_Ke hoach 2012 (theo doi) 2 2" xfId="10261"/>
    <cellStyle name="1_BC nam 2007 (UB)_BC cong trinh trong diem_Ke hoach 2012 (theo doi) 2 2 2" xfId="10262"/>
    <cellStyle name="1_BC nam 2007 (UB)_BC cong trinh trong diem_Ke hoach 2012 (theo doi) 2 2 3" xfId="10263"/>
    <cellStyle name="1_BC nam 2007 (UB)_BC cong trinh trong diem_Ke hoach 2012 (theo doi) 2 2 4" xfId="10264"/>
    <cellStyle name="1_BC nam 2007 (UB)_BC cong trinh trong diem_Ke hoach 2012 (theo doi) 2 3" xfId="10265"/>
    <cellStyle name="1_BC nam 2007 (UB)_BC cong trinh trong diem_Ke hoach 2012 (theo doi) 2 4" xfId="10266"/>
    <cellStyle name="1_BC nam 2007 (UB)_BC cong trinh trong diem_Ke hoach 2012 (theo doi) 2 5" xfId="10267"/>
    <cellStyle name="1_BC nam 2007 (UB)_BC cong trinh trong diem_Ke hoach 2012 (theo doi) 3" xfId="10268"/>
    <cellStyle name="1_BC nam 2007 (UB)_BC cong trinh trong diem_Ke hoach 2012 (theo doi) 3 2" xfId="10269"/>
    <cellStyle name="1_BC nam 2007 (UB)_BC cong trinh trong diem_Ke hoach 2012 (theo doi) 3 3" xfId="10270"/>
    <cellStyle name="1_BC nam 2007 (UB)_BC cong trinh trong diem_Ke hoach 2012 (theo doi) 3 4" xfId="10271"/>
    <cellStyle name="1_BC nam 2007 (UB)_BC cong trinh trong diem_Ke hoach 2012 (theo doi) 4" xfId="10272"/>
    <cellStyle name="1_BC nam 2007 (UB)_BC cong trinh trong diem_Ke hoach 2012 (theo doi) 5" xfId="10273"/>
    <cellStyle name="1_BC nam 2007 (UB)_BC cong trinh trong diem_Ke hoach 2012 (theo doi) 6" xfId="10274"/>
    <cellStyle name="1_BC nam 2007 (UB)_BC cong trinh trong diem_Ke hoach 2012 theo doi (giai ngan 30.6.12)" xfId="1673"/>
    <cellStyle name="1_BC nam 2007 (UB)_BC cong trinh trong diem_Ke hoach 2012 theo doi (giai ngan 30.6.12) 2" xfId="1674"/>
    <cellStyle name="1_BC nam 2007 (UB)_BC cong trinh trong diem_Ke hoach 2012 theo doi (giai ngan 30.6.12) 2 2" xfId="10275"/>
    <cellStyle name="1_BC nam 2007 (UB)_BC cong trinh trong diem_Ke hoach 2012 theo doi (giai ngan 30.6.12) 2 2 2" xfId="10276"/>
    <cellStyle name="1_BC nam 2007 (UB)_BC cong trinh trong diem_Ke hoach 2012 theo doi (giai ngan 30.6.12) 2 2 3" xfId="10277"/>
    <cellStyle name="1_BC nam 2007 (UB)_BC cong trinh trong diem_Ke hoach 2012 theo doi (giai ngan 30.6.12) 2 2 4" xfId="10278"/>
    <cellStyle name="1_BC nam 2007 (UB)_BC cong trinh trong diem_Ke hoach 2012 theo doi (giai ngan 30.6.12) 2 3" xfId="10279"/>
    <cellStyle name="1_BC nam 2007 (UB)_BC cong trinh trong diem_Ke hoach 2012 theo doi (giai ngan 30.6.12) 2 4" xfId="10280"/>
    <cellStyle name="1_BC nam 2007 (UB)_BC cong trinh trong diem_Ke hoach 2012 theo doi (giai ngan 30.6.12) 2 5" xfId="10281"/>
    <cellStyle name="1_BC nam 2007 (UB)_BC cong trinh trong diem_Ke hoach 2012 theo doi (giai ngan 30.6.12) 3" xfId="10282"/>
    <cellStyle name="1_BC nam 2007 (UB)_BC cong trinh trong diem_Ke hoach 2012 theo doi (giai ngan 30.6.12) 3 2" xfId="10283"/>
    <cellStyle name="1_BC nam 2007 (UB)_BC cong trinh trong diem_Ke hoach 2012 theo doi (giai ngan 30.6.12) 3 3" xfId="10284"/>
    <cellStyle name="1_BC nam 2007 (UB)_BC cong trinh trong diem_Ke hoach 2012 theo doi (giai ngan 30.6.12) 3 4" xfId="10285"/>
    <cellStyle name="1_BC nam 2007 (UB)_BC cong trinh trong diem_Ke hoach 2012 theo doi (giai ngan 30.6.12) 4" xfId="10286"/>
    <cellStyle name="1_BC nam 2007 (UB)_BC cong trinh trong diem_Ke hoach 2012 theo doi (giai ngan 30.6.12) 5" xfId="10287"/>
    <cellStyle name="1_BC nam 2007 (UB)_BC cong trinh trong diem_Ke hoach 2012 theo doi (giai ngan 30.6.12) 6" xfId="10288"/>
    <cellStyle name="1_BC nam 2007 (UB)_BC von DTPT 6 thang 2012" xfId="1675"/>
    <cellStyle name="1_BC nam 2007 (UB)_BC von DTPT 6 thang 2012 2" xfId="10289"/>
    <cellStyle name="1_BC nam 2007 (UB)_BC von DTPT 6 thang 2012 2 2" xfId="10290"/>
    <cellStyle name="1_BC nam 2007 (UB)_BC von DTPT 6 thang 2012 2 3" xfId="10291"/>
    <cellStyle name="1_BC nam 2007 (UB)_BC von DTPT 6 thang 2012 2 4" xfId="10292"/>
    <cellStyle name="1_BC nam 2007 (UB)_BC von DTPT 6 thang 2012 3" xfId="10293"/>
    <cellStyle name="1_BC nam 2007 (UB)_BC von DTPT 6 thang 2012 4" xfId="10294"/>
    <cellStyle name="1_BC nam 2007 (UB)_BC von DTPT 6 thang 2012 5" xfId="10295"/>
    <cellStyle name="1_BC nam 2007 (UB)_Bieu 01 UB(hung)" xfId="1676"/>
    <cellStyle name="1_BC nam 2007 (UB)_Bieu 01 UB(hung) 2" xfId="1677"/>
    <cellStyle name="1_BC nam 2007 (UB)_Bieu 01 UB(hung) 2 2" xfId="10296"/>
    <cellStyle name="1_BC nam 2007 (UB)_Bieu 01 UB(hung) 2 2 2" xfId="10297"/>
    <cellStyle name="1_BC nam 2007 (UB)_Bieu 01 UB(hung) 2 2 3" xfId="10298"/>
    <cellStyle name="1_BC nam 2007 (UB)_Bieu 01 UB(hung) 2 2 4" xfId="10299"/>
    <cellStyle name="1_BC nam 2007 (UB)_Bieu 01 UB(hung) 2 3" xfId="10300"/>
    <cellStyle name="1_BC nam 2007 (UB)_Bieu 01 UB(hung) 2 4" xfId="10301"/>
    <cellStyle name="1_BC nam 2007 (UB)_Bieu 01 UB(hung) 2 5" xfId="10302"/>
    <cellStyle name="1_BC nam 2007 (UB)_Bieu 01 UB(hung) 3" xfId="10303"/>
    <cellStyle name="1_BC nam 2007 (UB)_Bieu 01 UB(hung) 3 2" xfId="10304"/>
    <cellStyle name="1_BC nam 2007 (UB)_Bieu 01 UB(hung) 3 3" xfId="10305"/>
    <cellStyle name="1_BC nam 2007 (UB)_Bieu 01 UB(hung) 3 4" xfId="10306"/>
    <cellStyle name="1_BC nam 2007 (UB)_Bieu 01 UB(hung) 4" xfId="10307"/>
    <cellStyle name="1_BC nam 2007 (UB)_Bieu 01 UB(hung) 5" xfId="10308"/>
    <cellStyle name="1_BC nam 2007 (UB)_Bieu 01 UB(hung) 6" xfId="10309"/>
    <cellStyle name="1_BC nam 2007 (UB)_Bieu du thao QD von ho tro co MT" xfId="1678"/>
    <cellStyle name="1_BC nam 2007 (UB)_Bieu du thao QD von ho tro co MT 2" xfId="10310"/>
    <cellStyle name="1_BC nam 2007 (UB)_Bieu du thao QD von ho tro co MT 2 2" xfId="10311"/>
    <cellStyle name="1_BC nam 2007 (UB)_Bieu du thao QD von ho tro co MT 2 3" xfId="10312"/>
    <cellStyle name="1_BC nam 2007 (UB)_Bieu du thao QD von ho tro co MT 2 4" xfId="10313"/>
    <cellStyle name="1_BC nam 2007 (UB)_Bieu du thao QD von ho tro co MT 3" xfId="10314"/>
    <cellStyle name="1_BC nam 2007 (UB)_Bieu du thao QD von ho tro co MT 4" xfId="10315"/>
    <cellStyle name="1_BC nam 2007 (UB)_Bieu du thao QD von ho tro co MT 5" xfId="10316"/>
    <cellStyle name="1_BC nam 2007 (UB)_Book1" xfId="1679"/>
    <cellStyle name="1_BC nam 2007 (UB)_Book1 2" xfId="1680"/>
    <cellStyle name="1_BC nam 2007 (UB)_Book1 2 2" xfId="10317"/>
    <cellStyle name="1_BC nam 2007 (UB)_Book1 2 3" xfId="10318"/>
    <cellStyle name="1_BC nam 2007 (UB)_Book1 2 4" xfId="10319"/>
    <cellStyle name="1_BC nam 2007 (UB)_Book1 3" xfId="10320"/>
    <cellStyle name="1_BC nam 2007 (UB)_Book1 3 2" xfId="10321"/>
    <cellStyle name="1_BC nam 2007 (UB)_Book1 3 3" xfId="10322"/>
    <cellStyle name="1_BC nam 2007 (UB)_Book1 3 4" xfId="10323"/>
    <cellStyle name="1_BC nam 2007 (UB)_Book1 4" xfId="10324"/>
    <cellStyle name="1_BC nam 2007 (UB)_Book1 5" xfId="10325"/>
    <cellStyle name="1_BC nam 2007 (UB)_Book1 6" xfId="10326"/>
    <cellStyle name="1_BC nam 2007 (UB)_Book1_BC von DTPT 6 thang 2012" xfId="1681"/>
    <cellStyle name="1_BC nam 2007 (UB)_Book1_BC von DTPT 6 thang 2012 2" xfId="1682"/>
    <cellStyle name="1_BC nam 2007 (UB)_Book1_BC von DTPT 6 thang 2012 2 2" xfId="10327"/>
    <cellStyle name="1_BC nam 2007 (UB)_Book1_BC von DTPT 6 thang 2012 2 3" xfId="10328"/>
    <cellStyle name="1_BC nam 2007 (UB)_Book1_BC von DTPT 6 thang 2012 2 4" xfId="10329"/>
    <cellStyle name="1_BC nam 2007 (UB)_Book1_BC von DTPT 6 thang 2012 3" xfId="10330"/>
    <cellStyle name="1_BC nam 2007 (UB)_Book1_BC von DTPT 6 thang 2012 3 2" xfId="10331"/>
    <cellStyle name="1_BC nam 2007 (UB)_Book1_BC von DTPT 6 thang 2012 3 3" xfId="10332"/>
    <cellStyle name="1_BC nam 2007 (UB)_Book1_BC von DTPT 6 thang 2012 3 4" xfId="10333"/>
    <cellStyle name="1_BC nam 2007 (UB)_Book1_BC von DTPT 6 thang 2012 4" xfId="10334"/>
    <cellStyle name="1_BC nam 2007 (UB)_Book1_BC von DTPT 6 thang 2012 5" xfId="10335"/>
    <cellStyle name="1_BC nam 2007 (UB)_Book1_BC von DTPT 6 thang 2012 6" xfId="10336"/>
    <cellStyle name="1_BC nam 2007 (UB)_Book1_Bieu du thao QD von ho tro co MT" xfId="1683"/>
    <cellStyle name="1_BC nam 2007 (UB)_Book1_Bieu du thao QD von ho tro co MT 2" xfId="1684"/>
    <cellStyle name="1_BC nam 2007 (UB)_Book1_Bieu du thao QD von ho tro co MT 2 2" xfId="10337"/>
    <cellStyle name="1_BC nam 2007 (UB)_Book1_Bieu du thao QD von ho tro co MT 2 3" xfId="10338"/>
    <cellStyle name="1_BC nam 2007 (UB)_Book1_Bieu du thao QD von ho tro co MT 2 4" xfId="10339"/>
    <cellStyle name="1_BC nam 2007 (UB)_Book1_Bieu du thao QD von ho tro co MT 3" xfId="10340"/>
    <cellStyle name="1_BC nam 2007 (UB)_Book1_Bieu du thao QD von ho tro co MT 3 2" xfId="10341"/>
    <cellStyle name="1_BC nam 2007 (UB)_Book1_Bieu du thao QD von ho tro co MT 3 3" xfId="10342"/>
    <cellStyle name="1_BC nam 2007 (UB)_Book1_Bieu du thao QD von ho tro co MT 3 4" xfId="10343"/>
    <cellStyle name="1_BC nam 2007 (UB)_Book1_Bieu du thao QD von ho tro co MT 4" xfId="10344"/>
    <cellStyle name="1_BC nam 2007 (UB)_Book1_Bieu du thao QD von ho tro co MT 5" xfId="10345"/>
    <cellStyle name="1_BC nam 2007 (UB)_Book1_Bieu du thao QD von ho tro co MT 6" xfId="10346"/>
    <cellStyle name="1_BC nam 2007 (UB)_Book1_Hoan chinh KH 2012 (o nha)" xfId="1685"/>
    <cellStyle name="1_BC nam 2007 (UB)_Book1_Hoan chinh KH 2012 (o nha) 2" xfId="1686"/>
    <cellStyle name="1_BC nam 2007 (UB)_Book1_Hoan chinh KH 2012 (o nha) 2 2" xfId="10347"/>
    <cellStyle name="1_BC nam 2007 (UB)_Book1_Hoan chinh KH 2012 (o nha) 2 3" xfId="10348"/>
    <cellStyle name="1_BC nam 2007 (UB)_Book1_Hoan chinh KH 2012 (o nha) 2 4" xfId="10349"/>
    <cellStyle name="1_BC nam 2007 (UB)_Book1_Hoan chinh KH 2012 (o nha) 3" xfId="10350"/>
    <cellStyle name="1_BC nam 2007 (UB)_Book1_Hoan chinh KH 2012 (o nha) 3 2" xfId="10351"/>
    <cellStyle name="1_BC nam 2007 (UB)_Book1_Hoan chinh KH 2012 (o nha) 3 3" xfId="10352"/>
    <cellStyle name="1_BC nam 2007 (UB)_Book1_Hoan chinh KH 2012 (o nha) 3 4" xfId="10353"/>
    <cellStyle name="1_BC nam 2007 (UB)_Book1_Hoan chinh KH 2012 (o nha) 4" xfId="10354"/>
    <cellStyle name="1_BC nam 2007 (UB)_Book1_Hoan chinh KH 2012 (o nha) 5" xfId="10355"/>
    <cellStyle name="1_BC nam 2007 (UB)_Book1_Hoan chinh KH 2012 (o nha) 6" xfId="10356"/>
    <cellStyle name="1_BC nam 2007 (UB)_Book1_Hoan chinh KH 2012 (o nha)_Bao cao giai ngan quy I" xfId="1687"/>
    <cellStyle name="1_BC nam 2007 (UB)_Book1_Hoan chinh KH 2012 (o nha)_Bao cao giai ngan quy I 2" xfId="1688"/>
    <cellStyle name="1_BC nam 2007 (UB)_Book1_Hoan chinh KH 2012 (o nha)_Bao cao giai ngan quy I 2 2" xfId="10357"/>
    <cellStyle name="1_BC nam 2007 (UB)_Book1_Hoan chinh KH 2012 (o nha)_Bao cao giai ngan quy I 2 3" xfId="10358"/>
    <cellStyle name="1_BC nam 2007 (UB)_Book1_Hoan chinh KH 2012 (o nha)_Bao cao giai ngan quy I 2 4" xfId="10359"/>
    <cellStyle name="1_BC nam 2007 (UB)_Book1_Hoan chinh KH 2012 (o nha)_Bao cao giai ngan quy I 3" xfId="10360"/>
    <cellStyle name="1_BC nam 2007 (UB)_Book1_Hoan chinh KH 2012 (o nha)_Bao cao giai ngan quy I 3 2" xfId="10361"/>
    <cellStyle name="1_BC nam 2007 (UB)_Book1_Hoan chinh KH 2012 (o nha)_Bao cao giai ngan quy I 3 3" xfId="10362"/>
    <cellStyle name="1_BC nam 2007 (UB)_Book1_Hoan chinh KH 2012 (o nha)_Bao cao giai ngan quy I 3 4" xfId="10363"/>
    <cellStyle name="1_BC nam 2007 (UB)_Book1_Hoan chinh KH 2012 (o nha)_Bao cao giai ngan quy I 4" xfId="10364"/>
    <cellStyle name="1_BC nam 2007 (UB)_Book1_Hoan chinh KH 2012 (o nha)_Bao cao giai ngan quy I 5" xfId="10365"/>
    <cellStyle name="1_BC nam 2007 (UB)_Book1_Hoan chinh KH 2012 (o nha)_Bao cao giai ngan quy I 6" xfId="10366"/>
    <cellStyle name="1_BC nam 2007 (UB)_Book1_Hoan chinh KH 2012 (o nha)_BC von DTPT 6 thang 2012" xfId="1689"/>
    <cellStyle name="1_BC nam 2007 (UB)_Book1_Hoan chinh KH 2012 (o nha)_BC von DTPT 6 thang 2012 2" xfId="1690"/>
    <cellStyle name="1_BC nam 2007 (UB)_Book1_Hoan chinh KH 2012 (o nha)_BC von DTPT 6 thang 2012 2 2" xfId="10367"/>
    <cellStyle name="1_BC nam 2007 (UB)_Book1_Hoan chinh KH 2012 (o nha)_BC von DTPT 6 thang 2012 2 3" xfId="10368"/>
    <cellStyle name="1_BC nam 2007 (UB)_Book1_Hoan chinh KH 2012 (o nha)_BC von DTPT 6 thang 2012 2 4" xfId="10369"/>
    <cellStyle name="1_BC nam 2007 (UB)_Book1_Hoan chinh KH 2012 (o nha)_BC von DTPT 6 thang 2012 3" xfId="10370"/>
    <cellStyle name="1_BC nam 2007 (UB)_Book1_Hoan chinh KH 2012 (o nha)_BC von DTPT 6 thang 2012 3 2" xfId="10371"/>
    <cellStyle name="1_BC nam 2007 (UB)_Book1_Hoan chinh KH 2012 (o nha)_BC von DTPT 6 thang 2012 3 3" xfId="10372"/>
    <cellStyle name="1_BC nam 2007 (UB)_Book1_Hoan chinh KH 2012 (o nha)_BC von DTPT 6 thang 2012 3 4" xfId="10373"/>
    <cellStyle name="1_BC nam 2007 (UB)_Book1_Hoan chinh KH 2012 (o nha)_BC von DTPT 6 thang 2012 4" xfId="10374"/>
    <cellStyle name="1_BC nam 2007 (UB)_Book1_Hoan chinh KH 2012 (o nha)_BC von DTPT 6 thang 2012 5" xfId="10375"/>
    <cellStyle name="1_BC nam 2007 (UB)_Book1_Hoan chinh KH 2012 (o nha)_BC von DTPT 6 thang 2012 6" xfId="10376"/>
    <cellStyle name="1_BC nam 2007 (UB)_Book1_Hoan chinh KH 2012 (o nha)_Bieu du thao QD von ho tro co MT" xfId="1691"/>
    <cellStyle name="1_BC nam 2007 (UB)_Book1_Hoan chinh KH 2012 (o nha)_Bieu du thao QD von ho tro co MT 2" xfId="1692"/>
    <cellStyle name="1_BC nam 2007 (UB)_Book1_Hoan chinh KH 2012 (o nha)_Bieu du thao QD von ho tro co MT 2 2" xfId="10377"/>
    <cellStyle name="1_BC nam 2007 (UB)_Book1_Hoan chinh KH 2012 (o nha)_Bieu du thao QD von ho tro co MT 2 3" xfId="10378"/>
    <cellStyle name="1_BC nam 2007 (UB)_Book1_Hoan chinh KH 2012 (o nha)_Bieu du thao QD von ho tro co MT 2 4" xfId="10379"/>
    <cellStyle name="1_BC nam 2007 (UB)_Book1_Hoan chinh KH 2012 (o nha)_Bieu du thao QD von ho tro co MT 3" xfId="10380"/>
    <cellStyle name="1_BC nam 2007 (UB)_Book1_Hoan chinh KH 2012 (o nha)_Bieu du thao QD von ho tro co MT 3 2" xfId="10381"/>
    <cellStyle name="1_BC nam 2007 (UB)_Book1_Hoan chinh KH 2012 (o nha)_Bieu du thao QD von ho tro co MT 3 3" xfId="10382"/>
    <cellStyle name="1_BC nam 2007 (UB)_Book1_Hoan chinh KH 2012 (o nha)_Bieu du thao QD von ho tro co MT 3 4" xfId="10383"/>
    <cellStyle name="1_BC nam 2007 (UB)_Book1_Hoan chinh KH 2012 (o nha)_Bieu du thao QD von ho tro co MT 4" xfId="10384"/>
    <cellStyle name="1_BC nam 2007 (UB)_Book1_Hoan chinh KH 2012 (o nha)_Bieu du thao QD von ho tro co MT 5" xfId="10385"/>
    <cellStyle name="1_BC nam 2007 (UB)_Book1_Hoan chinh KH 2012 (o nha)_Bieu du thao QD von ho tro co MT 6" xfId="10386"/>
    <cellStyle name="1_BC nam 2007 (UB)_Book1_Hoan chinh KH 2012 (o nha)_Ke hoach 2012 theo doi (giai ngan 30.6.12)" xfId="1693"/>
    <cellStyle name="1_BC nam 2007 (UB)_Book1_Hoan chinh KH 2012 (o nha)_Ke hoach 2012 theo doi (giai ngan 30.6.12) 2" xfId="1694"/>
    <cellStyle name="1_BC nam 2007 (UB)_Book1_Hoan chinh KH 2012 (o nha)_Ke hoach 2012 theo doi (giai ngan 30.6.12) 2 2" xfId="10387"/>
    <cellStyle name="1_BC nam 2007 (UB)_Book1_Hoan chinh KH 2012 (o nha)_Ke hoach 2012 theo doi (giai ngan 30.6.12) 2 3" xfId="10388"/>
    <cellStyle name="1_BC nam 2007 (UB)_Book1_Hoan chinh KH 2012 (o nha)_Ke hoach 2012 theo doi (giai ngan 30.6.12) 2 4" xfId="10389"/>
    <cellStyle name="1_BC nam 2007 (UB)_Book1_Hoan chinh KH 2012 (o nha)_Ke hoach 2012 theo doi (giai ngan 30.6.12) 3" xfId="10390"/>
    <cellStyle name="1_BC nam 2007 (UB)_Book1_Hoan chinh KH 2012 (o nha)_Ke hoach 2012 theo doi (giai ngan 30.6.12) 3 2" xfId="10391"/>
    <cellStyle name="1_BC nam 2007 (UB)_Book1_Hoan chinh KH 2012 (o nha)_Ke hoach 2012 theo doi (giai ngan 30.6.12) 3 3" xfId="10392"/>
    <cellStyle name="1_BC nam 2007 (UB)_Book1_Hoan chinh KH 2012 (o nha)_Ke hoach 2012 theo doi (giai ngan 30.6.12) 3 4" xfId="10393"/>
    <cellStyle name="1_BC nam 2007 (UB)_Book1_Hoan chinh KH 2012 (o nha)_Ke hoach 2012 theo doi (giai ngan 30.6.12) 4" xfId="10394"/>
    <cellStyle name="1_BC nam 2007 (UB)_Book1_Hoan chinh KH 2012 (o nha)_Ke hoach 2012 theo doi (giai ngan 30.6.12) 5" xfId="10395"/>
    <cellStyle name="1_BC nam 2007 (UB)_Book1_Hoan chinh KH 2012 (o nha)_Ke hoach 2012 theo doi (giai ngan 30.6.12) 6" xfId="10396"/>
    <cellStyle name="1_BC nam 2007 (UB)_Book1_Hoan chinh KH 2012 Von ho tro co MT" xfId="1695"/>
    <cellStyle name="1_BC nam 2007 (UB)_Book1_Hoan chinh KH 2012 Von ho tro co MT (chi tiet)" xfId="1696"/>
    <cellStyle name="1_BC nam 2007 (UB)_Book1_Hoan chinh KH 2012 Von ho tro co MT (chi tiet) 2" xfId="1697"/>
    <cellStyle name="1_BC nam 2007 (UB)_Book1_Hoan chinh KH 2012 Von ho tro co MT (chi tiet) 2 2" xfId="10397"/>
    <cellStyle name="1_BC nam 2007 (UB)_Book1_Hoan chinh KH 2012 Von ho tro co MT (chi tiet) 2 3" xfId="10398"/>
    <cellStyle name="1_BC nam 2007 (UB)_Book1_Hoan chinh KH 2012 Von ho tro co MT (chi tiet) 2 4" xfId="10399"/>
    <cellStyle name="1_BC nam 2007 (UB)_Book1_Hoan chinh KH 2012 Von ho tro co MT (chi tiet) 3" xfId="10400"/>
    <cellStyle name="1_BC nam 2007 (UB)_Book1_Hoan chinh KH 2012 Von ho tro co MT (chi tiet) 3 2" xfId="10401"/>
    <cellStyle name="1_BC nam 2007 (UB)_Book1_Hoan chinh KH 2012 Von ho tro co MT (chi tiet) 3 3" xfId="10402"/>
    <cellStyle name="1_BC nam 2007 (UB)_Book1_Hoan chinh KH 2012 Von ho tro co MT (chi tiet) 3 4" xfId="10403"/>
    <cellStyle name="1_BC nam 2007 (UB)_Book1_Hoan chinh KH 2012 Von ho tro co MT (chi tiet) 4" xfId="10404"/>
    <cellStyle name="1_BC nam 2007 (UB)_Book1_Hoan chinh KH 2012 Von ho tro co MT (chi tiet) 5" xfId="10405"/>
    <cellStyle name="1_BC nam 2007 (UB)_Book1_Hoan chinh KH 2012 Von ho tro co MT (chi tiet) 6" xfId="10406"/>
    <cellStyle name="1_BC nam 2007 (UB)_Book1_Hoan chinh KH 2012 Von ho tro co MT 10" xfId="10407"/>
    <cellStyle name="1_BC nam 2007 (UB)_Book1_Hoan chinh KH 2012 Von ho tro co MT 10 2" xfId="10408"/>
    <cellStyle name="1_BC nam 2007 (UB)_Book1_Hoan chinh KH 2012 Von ho tro co MT 10 3" xfId="10409"/>
    <cellStyle name="1_BC nam 2007 (UB)_Book1_Hoan chinh KH 2012 Von ho tro co MT 10 4" xfId="10410"/>
    <cellStyle name="1_BC nam 2007 (UB)_Book1_Hoan chinh KH 2012 Von ho tro co MT 11" xfId="10411"/>
    <cellStyle name="1_BC nam 2007 (UB)_Book1_Hoan chinh KH 2012 Von ho tro co MT 11 2" xfId="10412"/>
    <cellStyle name="1_BC nam 2007 (UB)_Book1_Hoan chinh KH 2012 Von ho tro co MT 11 3" xfId="10413"/>
    <cellStyle name="1_BC nam 2007 (UB)_Book1_Hoan chinh KH 2012 Von ho tro co MT 11 4" xfId="10414"/>
    <cellStyle name="1_BC nam 2007 (UB)_Book1_Hoan chinh KH 2012 Von ho tro co MT 12" xfId="10415"/>
    <cellStyle name="1_BC nam 2007 (UB)_Book1_Hoan chinh KH 2012 Von ho tro co MT 12 2" xfId="10416"/>
    <cellStyle name="1_BC nam 2007 (UB)_Book1_Hoan chinh KH 2012 Von ho tro co MT 12 3" xfId="10417"/>
    <cellStyle name="1_BC nam 2007 (UB)_Book1_Hoan chinh KH 2012 Von ho tro co MT 12 4" xfId="10418"/>
    <cellStyle name="1_BC nam 2007 (UB)_Book1_Hoan chinh KH 2012 Von ho tro co MT 13" xfId="10419"/>
    <cellStyle name="1_BC nam 2007 (UB)_Book1_Hoan chinh KH 2012 Von ho tro co MT 13 2" xfId="10420"/>
    <cellStyle name="1_BC nam 2007 (UB)_Book1_Hoan chinh KH 2012 Von ho tro co MT 13 3" xfId="10421"/>
    <cellStyle name="1_BC nam 2007 (UB)_Book1_Hoan chinh KH 2012 Von ho tro co MT 13 4" xfId="10422"/>
    <cellStyle name="1_BC nam 2007 (UB)_Book1_Hoan chinh KH 2012 Von ho tro co MT 14" xfId="10423"/>
    <cellStyle name="1_BC nam 2007 (UB)_Book1_Hoan chinh KH 2012 Von ho tro co MT 14 2" xfId="10424"/>
    <cellStyle name="1_BC nam 2007 (UB)_Book1_Hoan chinh KH 2012 Von ho tro co MT 14 3" xfId="10425"/>
    <cellStyle name="1_BC nam 2007 (UB)_Book1_Hoan chinh KH 2012 Von ho tro co MT 14 4" xfId="10426"/>
    <cellStyle name="1_BC nam 2007 (UB)_Book1_Hoan chinh KH 2012 Von ho tro co MT 15" xfId="10427"/>
    <cellStyle name="1_BC nam 2007 (UB)_Book1_Hoan chinh KH 2012 Von ho tro co MT 15 2" xfId="10428"/>
    <cellStyle name="1_BC nam 2007 (UB)_Book1_Hoan chinh KH 2012 Von ho tro co MT 15 3" xfId="10429"/>
    <cellStyle name="1_BC nam 2007 (UB)_Book1_Hoan chinh KH 2012 Von ho tro co MT 15 4" xfId="10430"/>
    <cellStyle name="1_BC nam 2007 (UB)_Book1_Hoan chinh KH 2012 Von ho tro co MT 16" xfId="10431"/>
    <cellStyle name="1_BC nam 2007 (UB)_Book1_Hoan chinh KH 2012 Von ho tro co MT 16 2" xfId="10432"/>
    <cellStyle name="1_BC nam 2007 (UB)_Book1_Hoan chinh KH 2012 Von ho tro co MT 16 3" xfId="10433"/>
    <cellStyle name="1_BC nam 2007 (UB)_Book1_Hoan chinh KH 2012 Von ho tro co MT 16 4" xfId="10434"/>
    <cellStyle name="1_BC nam 2007 (UB)_Book1_Hoan chinh KH 2012 Von ho tro co MT 17" xfId="10435"/>
    <cellStyle name="1_BC nam 2007 (UB)_Book1_Hoan chinh KH 2012 Von ho tro co MT 17 2" xfId="10436"/>
    <cellStyle name="1_BC nam 2007 (UB)_Book1_Hoan chinh KH 2012 Von ho tro co MT 17 3" xfId="10437"/>
    <cellStyle name="1_BC nam 2007 (UB)_Book1_Hoan chinh KH 2012 Von ho tro co MT 17 4" xfId="10438"/>
    <cellStyle name="1_BC nam 2007 (UB)_Book1_Hoan chinh KH 2012 Von ho tro co MT 18" xfId="10439"/>
    <cellStyle name="1_BC nam 2007 (UB)_Book1_Hoan chinh KH 2012 Von ho tro co MT 19" xfId="10440"/>
    <cellStyle name="1_BC nam 2007 (UB)_Book1_Hoan chinh KH 2012 Von ho tro co MT 2" xfId="1698"/>
    <cellStyle name="1_BC nam 2007 (UB)_Book1_Hoan chinh KH 2012 Von ho tro co MT 2 2" xfId="10441"/>
    <cellStyle name="1_BC nam 2007 (UB)_Book1_Hoan chinh KH 2012 Von ho tro co MT 2 3" xfId="10442"/>
    <cellStyle name="1_BC nam 2007 (UB)_Book1_Hoan chinh KH 2012 Von ho tro co MT 2 4" xfId="10443"/>
    <cellStyle name="1_BC nam 2007 (UB)_Book1_Hoan chinh KH 2012 Von ho tro co MT 20" xfId="10444"/>
    <cellStyle name="1_BC nam 2007 (UB)_Book1_Hoan chinh KH 2012 Von ho tro co MT 3" xfId="10445"/>
    <cellStyle name="1_BC nam 2007 (UB)_Book1_Hoan chinh KH 2012 Von ho tro co MT 3 2" xfId="10446"/>
    <cellStyle name="1_BC nam 2007 (UB)_Book1_Hoan chinh KH 2012 Von ho tro co MT 3 3" xfId="10447"/>
    <cellStyle name="1_BC nam 2007 (UB)_Book1_Hoan chinh KH 2012 Von ho tro co MT 3 4" xfId="10448"/>
    <cellStyle name="1_BC nam 2007 (UB)_Book1_Hoan chinh KH 2012 Von ho tro co MT 4" xfId="10449"/>
    <cellStyle name="1_BC nam 2007 (UB)_Book1_Hoan chinh KH 2012 Von ho tro co MT 4 2" xfId="10450"/>
    <cellStyle name="1_BC nam 2007 (UB)_Book1_Hoan chinh KH 2012 Von ho tro co MT 4 3" xfId="10451"/>
    <cellStyle name="1_BC nam 2007 (UB)_Book1_Hoan chinh KH 2012 Von ho tro co MT 4 4" xfId="10452"/>
    <cellStyle name="1_BC nam 2007 (UB)_Book1_Hoan chinh KH 2012 Von ho tro co MT 5" xfId="10453"/>
    <cellStyle name="1_BC nam 2007 (UB)_Book1_Hoan chinh KH 2012 Von ho tro co MT 5 2" xfId="10454"/>
    <cellStyle name="1_BC nam 2007 (UB)_Book1_Hoan chinh KH 2012 Von ho tro co MT 5 3" xfId="10455"/>
    <cellStyle name="1_BC nam 2007 (UB)_Book1_Hoan chinh KH 2012 Von ho tro co MT 5 4" xfId="10456"/>
    <cellStyle name="1_BC nam 2007 (UB)_Book1_Hoan chinh KH 2012 Von ho tro co MT 6" xfId="10457"/>
    <cellStyle name="1_BC nam 2007 (UB)_Book1_Hoan chinh KH 2012 Von ho tro co MT 6 2" xfId="10458"/>
    <cellStyle name="1_BC nam 2007 (UB)_Book1_Hoan chinh KH 2012 Von ho tro co MT 6 3" xfId="10459"/>
    <cellStyle name="1_BC nam 2007 (UB)_Book1_Hoan chinh KH 2012 Von ho tro co MT 6 4" xfId="10460"/>
    <cellStyle name="1_BC nam 2007 (UB)_Book1_Hoan chinh KH 2012 Von ho tro co MT 7" xfId="10461"/>
    <cellStyle name="1_BC nam 2007 (UB)_Book1_Hoan chinh KH 2012 Von ho tro co MT 7 2" xfId="10462"/>
    <cellStyle name="1_BC nam 2007 (UB)_Book1_Hoan chinh KH 2012 Von ho tro co MT 7 3" xfId="10463"/>
    <cellStyle name="1_BC nam 2007 (UB)_Book1_Hoan chinh KH 2012 Von ho tro co MT 7 4" xfId="10464"/>
    <cellStyle name="1_BC nam 2007 (UB)_Book1_Hoan chinh KH 2012 Von ho tro co MT 8" xfId="10465"/>
    <cellStyle name="1_BC nam 2007 (UB)_Book1_Hoan chinh KH 2012 Von ho tro co MT 8 2" xfId="10466"/>
    <cellStyle name="1_BC nam 2007 (UB)_Book1_Hoan chinh KH 2012 Von ho tro co MT 8 3" xfId="10467"/>
    <cellStyle name="1_BC nam 2007 (UB)_Book1_Hoan chinh KH 2012 Von ho tro co MT 8 4" xfId="10468"/>
    <cellStyle name="1_BC nam 2007 (UB)_Book1_Hoan chinh KH 2012 Von ho tro co MT 9" xfId="10469"/>
    <cellStyle name="1_BC nam 2007 (UB)_Book1_Hoan chinh KH 2012 Von ho tro co MT 9 2" xfId="10470"/>
    <cellStyle name="1_BC nam 2007 (UB)_Book1_Hoan chinh KH 2012 Von ho tro co MT 9 3" xfId="10471"/>
    <cellStyle name="1_BC nam 2007 (UB)_Book1_Hoan chinh KH 2012 Von ho tro co MT 9 4" xfId="10472"/>
    <cellStyle name="1_BC nam 2007 (UB)_Book1_Hoan chinh KH 2012 Von ho tro co MT_Bao cao giai ngan quy I" xfId="1699"/>
    <cellStyle name="1_BC nam 2007 (UB)_Book1_Hoan chinh KH 2012 Von ho tro co MT_Bao cao giai ngan quy I 2" xfId="1700"/>
    <cellStyle name="1_BC nam 2007 (UB)_Book1_Hoan chinh KH 2012 Von ho tro co MT_Bao cao giai ngan quy I 2 2" xfId="10473"/>
    <cellStyle name="1_BC nam 2007 (UB)_Book1_Hoan chinh KH 2012 Von ho tro co MT_Bao cao giai ngan quy I 2 3" xfId="10474"/>
    <cellStyle name="1_BC nam 2007 (UB)_Book1_Hoan chinh KH 2012 Von ho tro co MT_Bao cao giai ngan quy I 2 4" xfId="10475"/>
    <cellStyle name="1_BC nam 2007 (UB)_Book1_Hoan chinh KH 2012 Von ho tro co MT_Bao cao giai ngan quy I 3" xfId="10476"/>
    <cellStyle name="1_BC nam 2007 (UB)_Book1_Hoan chinh KH 2012 Von ho tro co MT_Bao cao giai ngan quy I 3 2" xfId="10477"/>
    <cellStyle name="1_BC nam 2007 (UB)_Book1_Hoan chinh KH 2012 Von ho tro co MT_Bao cao giai ngan quy I 3 3" xfId="10478"/>
    <cellStyle name="1_BC nam 2007 (UB)_Book1_Hoan chinh KH 2012 Von ho tro co MT_Bao cao giai ngan quy I 3 4" xfId="10479"/>
    <cellStyle name="1_BC nam 2007 (UB)_Book1_Hoan chinh KH 2012 Von ho tro co MT_Bao cao giai ngan quy I 4" xfId="10480"/>
    <cellStyle name="1_BC nam 2007 (UB)_Book1_Hoan chinh KH 2012 Von ho tro co MT_Bao cao giai ngan quy I 5" xfId="10481"/>
    <cellStyle name="1_BC nam 2007 (UB)_Book1_Hoan chinh KH 2012 Von ho tro co MT_Bao cao giai ngan quy I 6" xfId="10482"/>
    <cellStyle name="1_BC nam 2007 (UB)_Book1_Hoan chinh KH 2012 Von ho tro co MT_BC von DTPT 6 thang 2012" xfId="1701"/>
    <cellStyle name="1_BC nam 2007 (UB)_Book1_Hoan chinh KH 2012 Von ho tro co MT_BC von DTPT 6 thang 2012 2" xfId="1702"/>
    <cellStyle name="1_BC nam 2007 (UB)_Book1_Hoan chinh KH 2012 Von ho tro co MT_BC von DTPT 6 thang 2012 2 2" xfId="10483"/>
    <cellStyle name="1_BC nam 2007 (UB)_Book1_Hoan chinh KH 2012 Von ho tro co MT_BC von DTPT 6 thang 2012 2 3" xfId="10484"/>
    <cellStyle name="1_BC nam 2007 (UB)_Book1_Hoan chinh KH 2012 Von ho tro co MT_BC von DTPT 6 thang 2012 2 4" xfId="10485"/>
    <cellStyle name="1_BC nam 2007 (UB)_Book1_Hoan chinh KH 2012 Von ho tro co MT_BC von DTPT 6 thang 2012 3" xfId="10486"/>
    <cellStyle name="1_BC nam 2007 (UB)_Book1_Hoan chinh KH 2012 Von ho tro co MT_BC von DTPT 6 thang 2012 3 2" xfId="10487"/>
    <cellStyle name="1_BC nam 2007 (UB)_Book1_Hoan chinh KH 2012 Von ho tro co MT_BC von DTPT 6 thang 2012 3 3" xfId="10488"/>
    <cellStyle name="1_BC nam 2007 (UB)_Book1_Hoan chinh KH 2012 Von ho tro co MT_BC von DTPT 6 thang 2012 3 4" xfId="10489"/>
    <cellStyle name="1_BC nam 2007 (UB)_Book1_Hoan chinh KH 2012 Von ho tro co MT_BC von DTPT 6 thang 2012 4" xfId="10490"/>
    <cellStyle name="1_BC nam 2007 (UB)_Book1_Hoan chinh KH 2012 Von ho tro co MT_BC von DTPT 6 thang 2012 5" xfId="10491"/>
    <cellStyle name="1_BC nam 2007 (UB)_Book1_Hoan chinh KH 2012 Von ho tro co MT_BC von DTPT 6 thang 2012 6" xfId="10492"/>
    <cellStyle name="1_BC nam 2007 (UB)_Book1_Hoan chinh KH 2012 Von ho tro co MT_Bieu du thao QD von ho tro co MT" xfId="1703"/>
    <cellStyle name="1_BC nam 2007 (UB)_Book1_Hoan chinh KH 2012 Von ho tro co MT_Bieu du thao QD von ho tro co MT 2" xfId="1704"/>
    <cellStyle name="1_BC nam 2007 (UB)_Book1_Hoan chinh KH 2012 Von ho tro co MT_Bieu du thao QD von ho tro co MT 2 2" xfId="10493"/>
    <cellStyle name="1_BC nam 2007 (UB)_Book1_Hoan chinh KH 2012 Von ho tro co MT_Bieu du thao QD von ho tro co MT 2 3" xfId="10494"/>
    <cellStyle name="1_BC nam 2007 (UB)_Book1_Hoan chinh KH 2012 Von ho tro co MT_Bieu du thao QD von ho tro co MT 2 4" xfId="10495"/>
    <cellStyle name="1_BC nam 2007 (UB)_Book1_Hoan chinh KH 2012 Von ho tro co MT_Bieu du thao QD von ho tro co MT 3" xfId="10496"/>
    <cellStyle name="1_BC nam 2007 (UB)_Book1_Hoan chinh KH 2012 Von ho tro co MT_Bieu du thao QD von ho tro co MT 3 2" xfId="10497"/>
    <cellStyle name="1_BC nam 2007 (UB)_Book1_Hoan chinh KH 2012 Von ho tro co MT_Bieu du thao QD von ho tro co MT 3 3" xfId="10498"/>
    <cellStyle name="1_BC nam 2007 (UB)_Book1_Hoan chinh KH 2012 Von ho tro co MT_Bieu du thao QD von ho tro co MT 3 4" xfId="10499"/>
    <cellStyle name="1_BC nam 2007 (UB)_Book1_Hoan chinh KH 2012 Von ho tro co MT_Bieu du thao QD von ho tro co MT 4" xfId="10500"/>
    <cellStyle name="1_BC nam 2007 (UB)_Book1_Hoan chinh KH 2012 Von ho tro co MT_Bieu du thao QD von ho tro co MT 5" xfId="10501"/>
    <cellStyle name="1_BC nam 2007 (UB)_Book1_Hoan chinh KH 2012 Von ho tro co MT_Bieu du thao QD von ho tro co MT 6" xfId="10502"/>
    <cellStyle name="1_BC nam 2007 (UB)_Book1_Hoan chinh KH 2012 Von ho tro co MT_Ke hoach 2012 theo doi (giai ngan 30.6.12)" xfId="1705"/>
    <cellStyle name="1_BC nam 2007 (UB)_Book1_Hoan chinh KH 2012 Von ho tro co MT_Ke hoach 2012 theo doi (giai ngan 30.6.12) 2" xfId="1706"/>
    <cellStyle name="1_BC nam 2007 (UB)_Book1_Hoan chinh KH 2012 Von ho tro co MT_Ke hoach 2012 theo doi (giai ngan 30.6.12) 2 2" xfId="10503"/>
    <cellStyle name="1_BC nam 2007 (UB)_Book1_Hoan chinh KH 2012 Von ho tro co MT_Ke hoach 2012 theo doi (giai ngan 30.6.12) 2 3" xfId="10504"/>
    <cellStyle name="1_BC nam 2007 (UB)_Book1_Hoan chinh KH 2012 Von ho tro co MT_Ke hoach 2012 theo doi (giai ngan 30.6.12) 2 4" xfId="10505"/>
    <cellStyle name="1_BC nam 2007 (UB)_Book1_Hoan chinh KH 2012 Von ho tro co MT_Ke hoach 2012 theo doi (giai ngan 30.6.12) 3" xfId="10506"/>
    <cellStyle name="1_BC nam 2007 (UB)_Book1_Hoan chinh KH 2012 Von ho tro co MT_Ke hoach 2012 theo doi (giai ngan 30.6.12) 3 2" xfId="10507"/>
    <cellStyle name="1_BC nam 2007 (UB)_Book1_Hoan chinh KH 2012 Von ho tro co MT_Ke hoach 2012 theo doi (giai ngan 30.6.12) 3 3" xfId="10508"/>
    <cellStyle name="1_BC nam 2007 (UB)_Book1_Hoan chinh KH 2012 Von ho tro co MT_Ke hoach 2012 theo doi (giai ngan 30.6.12) 3 4" xfId="10509"/>
    <cellStyle name="1_BC nam 2007 (UB)_Book1_Hoan chinh KH 2012 Von ho tro co MT_Ke hoach 2012 theo doi (giai ngan 30.6.12) 4" xfId="10510"/>
    <cellStyle name="1_BC nam 2007 (UB)_Book1_Hoan chinh KH 2012 Von ho tro co MT_Ke hoach 2012 theo doi (giai ngan 30.6.12) 5" xfId="10511"/>
    <cellStyle name="1_BC nam 2007 (UB)_Book1_Hoan chinh KH 2012 Von ho tro co MT_Ke hoach 2012 theo doi (giai ngan 30.6.12) 6" xfId="10512"/>
    <cellStyle name="1_BC nam 2007 (UB)_Book1_Ke hoach 2012 (theo doi)" xfId="1707"/>
    <cellStyle name="1_BC nam 2007 (UB)_Book1_Ke hoach 2012 (theo doi) 2" xfId="1708"/>
    <cellStyle name="1_BC nam 2007 (UB)_Book1_Ke hoach 2012 (theo doi) 2 2" xfId="10513"/>
    <cellStyle name="1_BC nam 2007 (UB)_Book1_Ke hoach 2012 (theo doi) 2 3" xfId="10514"/>
    <cellStyle name="1_BC nam 2007 (UB)_Book1_Ke hoach 2012 (theo doi) 2 4" xfId="10515"/>
    <cellStyle name="1_BC nam 2007 (UB)_Book1_Ke hoach 2012 (theo doi) 3" xfId="10516"/>
    <cellStyle name="1_BC nam 2007 (UB)_Book1_Ke hoach 2012 (theo doi) 3 2" xfId="10517"/>
    <cellStyle name="1_BC nam 2007 (UB)_Book1_Ke hoach 2012 (theo doi) 3 3" xfId="10518"/>
    <cellStyle name="1_BC nam 2007 (UB)_Book1_Ke hoach 2012 (theo doi) 3 4" xfId="10519"/>
    <cellStyle name="1_BC nam 2007 (UB)_Book1_Ke hoach 2012 (theo doi) 4" xfId="10520"/>
    <cellStyle name="1_BC nam 2007 (UB)_Book1_Ke hoach 2012 (theo doi) 5" xfId="10521"/>
    <cellStyle name="1_BC nam 2007 (UB)_Book1_Ke hoach 2012 (theo doi) 6" xfId="10522"/>
    <cellStyle name="1_BC nam 2007 (UB)_Book1_Ke hoach 2012 theo doi (giai ngan 30.6.12)" xfId="1709"/>
    <cellStyle name="1_BC nam 2007 (UB)_Book1_Ke hoach 2012 theo doi (giai ngan 30.6.12) 2" xfId="1710"/>
    <cellStyle name="1_BC nam 2007 (UB)_Book1_Ke hoach 2012 theo doi (giai ngan 30.6.12) 2 2" xfId="10523"/>
    <cellStyle name="1_BC nam 2007 (UB)_Book1_Ke hoach 2012 theo doi (giai ngan 30.6.12) 2 3" xfId="10524"/>
    <cellStyle name="1_BC nam 2007 (UB)_Book1_Ke hoach 2012 theo doi (giai ngan 30.6.12) 2 4" xfId="10525"/>
    <cellStyle name="1_BC nam 2007 (UB)_Book1_Ke hoach 2012 theo doi (giai ngan 30.6.12) 3" xfId="10526"/>
    <cellStyle name="1_BC nam 2007 (UB)_Book1_Ke hoach 2012 theo doi (giai ngan 30.6.12) 3 2" xfId="10527"/>
    <cellStyle name="1_BC nam 2007 (UB)_Book1_Ke hoach 2012 theo doi (giai ngan 30.6.12) 3 3" xfId="10528"/>
    <cellStyle name="1_BC nam 2007 (UB)_Book1_Ke hoach 2012 theo doi (giai ngan 30.6.12) 3 4" xfId="10529"/>
    <cellStyle name="1_BC nam 2007 (UB)_Book1_Ke hoach 2012 theo doi (giai ngan 30.6.12) 4" xfId="10530"/>
    <cellStyle name="1_BC nam 2007 (UB)_Book1_Ke hoach 2012 theo doi (giai ngan 30.6.12) 5" xfId="10531"/>
    <cellStyle name="1_BC nam 2007 (UB)_Book1_Ke hoach 2012 theo doi (giai ngan 30.6.12) 6" xfId="10532"/>
    <cellStyle name="1_BC nam 2007 (UB)_Chi tieu 5 nam" xfId="1711"/>
    <cellStyle name="1_BC nam 2007 (UB)_Chi tieu 5 nam 2" xfId="10533"/>
    <cellStyle name="1_BC nam 2007 (UB)_Chi tieu 5 nam 2 2" xfId="10534"/>
    <cellStyle name="1_BC nam 2007 (UB)_Chi tieu 5 nam 2 3" xfId="10535"/>
    <cellStyle name="1_BC nam 2007 (UB)_Chi tieu 5 nam 2 4" xfId="10536"/>
    <cellStyle name="1_BC nam 2007 (UB)_Chi tieu 5 nam 3" xfId="10537"/>
    <cellStyle name="1_BC nam 2007 (UB)_Chi tieu 5 nam 4" xfId="10538"/>
    <cellStyle name="1_BC nam 2007 (UB)_Chi tieu 5 nam 5" xfId="10539"/>
    <cellStyle name="1_BC nam 2007 (UB)_Chi tieu 5 nam_BC cong trinh trong diem" xfId="1712"/>
    <cellStyle name="1_BC nam 2007 (UB)_Chi tieu 5 nam_BC cong trinh trong diem 2" xfId="10540"/>
    <cellStyle name="1_BC nam 2007 (UB)_Chi tieu 5 nam_BC cong trinh trong diem 2 2" xfId="10541"/>
    <cellStyle name="1_BC nam 2007 (UB)_Chi tieu 5 nam_BC cong trinh trong diem 2 3" xfId="10542"/>
    <cellStyle name="1_BC nam 2007 (UB)_Chi tieu 5 nam_BC cong trinh trong diem 2 4" xfId="10543"/>
    <cellStyle name="1_BC nam 2007 (UB)_Chi tieu 5 nam_BC cong trinh trong diem 3" xfId="10544"/>
    <cellStyle name="1_BC nam 2007 (UB)_Chi tieu 5 nam_BC cong trinh trong diem 4" xfId="10545"/>
    <cellStyle name="1_BC nam 2007 (UB)_Chi tieu 5 nam_BC cong trinh trong diem 5" xfId="10546"/>
    <cellStyle name="1_BC nam 2007 (UB)_Chi tieu 5 nam_BC cong trinh trong diem_BC von DTPT 6 thang 2012" xfId="1713"/>
    <cellStyle name="1_BC nam 2007 (UB)_Chi tieu 5 nam_BC cong trinh trong diem_BC von DTPT 6 thang 2012 2" xfId="10547"/>
    <cellStyle name="1_BC nam 2007 (UB)_Chi tieu 5 nam_BC cong trinh trong diem_BC von DTPT 6 thang 2012 2 2" xfId="10548"/>
    <cellStyle name="1_BC nam 2007 (UB)_Chi tieu 5 nam_BC cong trinh trong diem_BC von DTPT 6 thang 2012 2 3" xfId="10549"/>
    <cellStyle name="1_BC nam 2007 (UB)_Chi tieu 5 nam_BC cong trinh trong diem_BC von DTPT 6 thang 2012 2 4" xfId="10550"/>
    <cellStyle name="1_BC nam 2007 (UB)_Chi tieu 5 nam_BC cong trinh trong diem_BC von DTPT 6 thang 2012 3" xfId="10551"/>
    <cellStyle name="1_BC nam 2007 (UB)_Chi tieu 5 nam_BC cong trinh trong diem_BC von DTPT 6 thang 2012 4" xfId="10552"/>
    <cellStyle name="1_BC nam 2007 (UB)_Chi tieu 5 nam_BC cong trinh trong diem_BC von DTPT 6 thang 2012 5" xfId="10553"/>
    <cellStyle name="1_BC nam 2007 (UB)_Chi tieu 5 nam_BC cong trinh trong diem_Bieu du thao QD von ho tro co MT" xfId="1714"/>
    <cellStyle name="1_BC nam 2007 (UB)_Chi tieu 5 nam_BC cong trinh trong diem_Bieu du thao QD von ho tro co MT 2" xfId="10554"/>
    <cellStyle name="1_BC nam 2007 (UB)_Chi tieu 5 nam_BC cong trinh trong diem_Bieu du thao QD von ho tro co MT 2 2" xfId="10555"/>
    <cellStyle name="1_BC nam 2007 (UB)_Chi tieu 5 nam_BC cong trinh trong diem_Bieu du thao QD von ho tro co MT 2 3" xfId="10556"/>
    <cellStyle name="1_BC nam 2007 (UB)_Chi tieu 5 nam_BC cong trinh trong diem_Bieu du thao QD von ho tro co MT 2 4" xfId="10557"/>
    <cellStyle name="1_BC nam 2007 (UB)_Chi tieu 5 nam_BC cong trinh trong diem_Bieu du thao QD von ho tro co MT 3" xfId="10558"/>
    <cellStyle name="1_BC nam 2007 (UB)_Chi tieu 5 nam_BC cong trinh trong diem_Bieu du thao QD von ho tro co MT 4" xfId="10559"/>
    <cellStyle name="1_BC nam 2007 (UB)_Chi tieu 5 nam_BC cong trinh trong diem_Bieu du thao QD von ho tro co MT 5" xfId="10560"/>
    <cellStyle name="1_BC nam 2007 (UB)_Chi tieu 5 nam_BC cong trinh trong diem_Ke hoach 2012 (theo doi)" xfId="1715"/>
    <cellStyle name="1_BC nam 2007 (UB)_Chi tieu 5 nam_BC cong trinh trong diem_Ke hoach 2012 (theo doi) 2" xfId="10561"/>
    <cellStyle name="1_BC nam 2007 (UB)_Chi tieu 5 nam_BC cong trinh trong diem_Ke hoach 2012 (theo doi) 2 2" xfId="10562"/>
    <cellStyle name="1_BC nam 2007 (UB)_Chi tieu 5 nam_BC cong trinh trong diem_Ke hoach 2012 (theo doi) 2 3" xfId="10563"/>
    <cellStyle name="1_BC nam 2007 (UB)_Chi tieu 5 nam_BC cong trinh trong diem_Ke hoach 2012 (theo doi) 2 4" xfId="10564"/>
    <cellStyle name="1_BC nam 2007 (UB)_Chi tieu 5 nam_BC cong trinh trong diem_Ke hoach 2012 (theo doi) 3" xfId="10565"/>
    <cellStyle name="1_BC nam 2007 (UB)_Chi tieu 5 nam_BC cong trinh trong diem_Ke hoach 2012 (theo doi) 4" xfId="10566"/>
    <cellStyle name="1_BC nam 2007 (UB)_Chi tieu 5 nam_BC cong trinh trong diem_Ke hoach 2012 (theo doi) 5" xfId="10567"/>
    <cellStyle name="1_BC nam 2007 (UB)_Chi tieu 5 nam_BC cong trinh trong diem_Ke hoach 2012 theo doi (giai ngan 30.6.12)" xfId="1716"/>
    <cellStyle name="1_BC nam 2007 (UB)_Chi tieu 5 nam_BC cong trinh trong diem_Ke hoach 2012 theo doi (giai ngan 30.6.12) 2" xfId="10568"/>
    <cellStyle name="1_BC nam 2007 (UB)_Chi tieu 5 nam_BC cong trinh trong diem_Ke hoach 2012 theo doi (giai ngan 30.6.12) 2 2" xfId="10569"/>
    <cellStyle name="1_BC nam 2007 (UB)_Chi tieu 5 nam_BC cong trinh trong diem_Ke hoach 2012 theo doi (giai ngan 30.6.12) 2 3" xfId="10570"/>
    <cellStyle name="1_BC nam 2007 (UB)_Chi tieu 5 nam_BC cong trinh trong diem_Ke hoach 2012 theo doi (giai ngan 30.6.12) 2 4" xfId="10571"/>
    <cellStyle name="1_BC nam 2007 (UB)_Chi tieu 5 nam_BC cong trinh trong diem_Ke hoach 2012 theo doi (giai ngan 30.6.12) 3" xfId="10572"/>
    <cellStyle name="1_BC nam 2007 (UB)_Chi tieu 5 nam_BC cong trinh trong diem_Ke hoach 2012 theo doi (giai ngan 30.6.12) 4" xfId="10573"/>
    <cellStyle name="1_BC nam 2007 (UB)_Chi tieu 5 nam_BC cong trinh trong diem_Ke hoach 2012 theo doi (giai ngan 30.6.12) 5" xfId="10574"/>
    <cellStyle name="1_BC nam 2007 (UB)_Chi tieu 5 nam_BC von DTPT 6 thang 2012" xfId="1717"/>
    <cellStyle name="1_BC nam 2007 (UB)_Chi tieu 5 nam_BC von DTPT 6 thang 2012 2" xfId="10575"/>
    <cellStyle name="1_BC nam 2007 (UB)_Chi tieu 5 nam_BC von DTPT 6 thang 2012 2 2" xfId="10576"/>
    <cellStyle name="1_BC nam 2007 (UB)_Chi tieu 5 nam_BC von DTPT 6 thang 2012 2 3" xfId="10577"/>
    <cellStyle name="1_BC nam 2007 (UB)_Chi tieu 5 nam_BC von DTPT 6 thang 2012 2 4" xfId="10578"/>
    <cellStyle name="1_BC nam 2007 (UB)_Chi tieu 5 nam_BC von DTPT 6 thang 2012 3" xfId="10579"/>
    <cellStyle name="1_BC nam 2007 (UB)_Chi tieu 5 nam_BC von DTPT 6 thang 2012 4" xfId="10580"/>
    <cellStyle name="1_BC nam 2007 (UB)_Chi tieu 5 nam_BC von DTPT 6 thang 2012 5" xfId="10581"/>
    <cellStyle name="1_BC nam 2007 (UB)_Chi tieu 5 nam_Bieu du thao QD von ho tro co MT" xfId="1718"/>
    <cellStyle name="1_BC nam 2007 (UB)_Chi tieu 5 nam_Bieu du thao QD von ho tro co MT 2" xfId="10582"/>
    <cellStyle name="1_BC nam 2007 (UB)_Chi tieu 5 nam_Bieu du thao QD von ho tro co MT 2 2" xfId="10583"/>
    <cellStyle name="1_BC nam 2007 (UB)_Chi tieu 5 nam_Bieu du thao QD von ho tro co MT 2 3" xfId="10584"/>
    <cellStyle name="1_BC nam 2007 (UB)_Chi tieu 5 nam_Bieu du thao QD von ho tro co MT 2 4" xfId="10585"/>
    <cellStyle name="1_BC nam 2007 (UB)_Chi tieu 5 nam_Bieu du thao QD von ho tro co MT 3" xfId="10586"/>
    <cellStyle name="1_BC nam 2007 (UB)_Chi tieu 5 nam_Bieu du thao QD von ho tro co MT 4" xfId="10587"/>
    <cellStyle name="1_BC nam 2007 (UB)_Chi tieu 5 nam_Bieu du thao QD von ho tro co MT 5" xfId="10588"/>
    <cellStyle name="1_BC nam 2007 (UB)_Chi tieu 5 nam_Ke hoach 2012 (theo doi)" xfId="1719"/>
    <cellStyle name="1_BC nam 2007 (UB)_Chi tieu 5 nam_Ke hoach 2012 (theo doi) 2" xfId="10589"/>
    <cellStyle name="1_BC nam 2007 (UB)_Chi tieu 5 nam_Ke hoach 2012 (theo doi) 2 2" xfId="10590"/>
    <cellStyle name="1_BC nam 2007 (UB)_Chi tieu 5 nam_Ke hoach 2012 (theo doi) 2 3" xfId="10591"/>
    <cellStyle name="1_BC nam 2007 (UB)_Chi tieu 5 nam_Ke hoach 2012 (theo doi) 2 4" xfId="10592"/>
    <cellStyle name="1_BC nam 2007 (UB)_Chi tieu 5 nam_Ke hoach 2012 (theo doi) 3" xfId="10593"/>
    <cellStyle name="1_BC nam 2007 (UB)_Chi tieu 5 nam_Ke hoach 2012 (theo doi) 4" xfId="10594"/>
    <cellStyle name="1_BC nam 2007 (UB)_Chi tieu 5 nam_Ke hoach 2012 (theo doi) 5" xfId="10595"/>
    <cellStyle name="1_BC nam 2007 (UB)_Chi tieu 5 nam_Ke hoach 2012 theo doi (giai ngan 30.6.12)" xfId="1720"/>
    <cellStyle name="1_BC nam 2007 (UB)_Chi tieu 5 nam_Ke hoach 2012 theo doi (giai ngan 30.6.12) 2" xfId="10596"/>
    <cellStyle name="1_BC nam 2007 (UB)_Chi tieu 5 nam_Ke hoach 2012 theo doi (giai ngan 30.6.12) 2 2" xfId="10597"/>
    <cellStyle name="1_BC nam 2007 (UB)_Chi tieu 5 nam_Ke hoach 2012 theo doi (giai ngan 30.6.12) 2 3" xfId="10598"/>
    <cellStyle name="1_BC nam 2007 (UB)_Chi tieu 5 nam_Ke hoach 2012 theo doi (giai ngan 30.6.12) 2 4" xfId="10599"/>
    <cellStyle name="1_BC nam 2007 (UB)_Chi tieu 5 nam_Ke hoach 2012 theo doi (giai ngan 30.6.12) 3" xfId="10600"/>
    <cellStyle name="1_BC nam 2007 (UB)_Chi tieu 5 nam_Ke hoach 2012 theo doi (giai ngan 30.6.12) 4" xfId="10601"/>
    <cellStyle name="1_BC nam 2007 (UB)_Chi tieu 5 nam_Ke hoach 2012 theo doi (giai ngan 30.6.12) 5" xfId="10602"/>
    <cellStyle name="1_BC nam 2007 (UB)_Chi tieu 5 nam_pvhung.skhdt 20117113152041 Danh muc cong trinh trong diem" xfId="1721"/>
    <cellStyle name="1_BC nam 2007 (UB)_Chi tieu 5 nam_pvhung.skhdt 20117113152041 Danh muc cong trinh trong diem 2" xfId="10603"/>
    <cellStyle name="1_BC nam 2007 (UB)_Chi tieu 5 nam_pvhung.skhdt 20117113152041 Danh muc cong trinh trong diem 2 2" xfId="10604"/>
    <cellStyle name="1_BC nam 2007 (UB)_Chi tieu 5 nam_pvhung.skhdt 20117113152041 Danh muc cong trinh trong diem 2 3" xfId="10605"/>
    <cellStyle name="1_BC nam 2007 (UB)_Chi tieu 5 nam_pvhung.skhdt 20117113152041 Danh muc cong trinh trong diem 2 4" xfId="10606"/>
    <cellStyle name="1_BC nam 2007 (UB)_Chi tieu 5 nam_pvhung.skhdt 20117113152041 Danh muc cong trinh trong diem 3" xfId="10607"/>
    <cellStyle name="1_BC nam 2007 (UB)_Chi tieu 5 nam_pvhung.skhdt 20117113152041 Danh muc cong trinh trong diem 4" xfId="10608"/>
    <cellStyle name="1_BC nam 2007 (UB)_Chi tieu 5 nam_pvhung.skhdt 20117113152041 Danh muc cong trinh trong diem 5" xfId="10609"/>
    <cellStyle name="1_BC nam 2007 (UB)_Chi tieu 5 nam_pvhung.skhdt 20117113152041 Danh muc cong trinh trong diem_BC von DTPT 6 thang 2012" xfId="1722"/>
    <cellStyle name="1_BC nam 2007 (UB)_Chi tieu 5 nam_pvhung.skhdt 20117113152041 Danh muc cong trinh trong diem_BC von DTPT 6 thang 2012 2" xfId="10610"/>
    <cellStyle name="1_BC nam 2007 (UB)_Chi tieu 5 nam_pvhung.skhdt 20117113152041 Danh muc cong trinh trong diem_BC von DTPT 6 thang 2012 2 2" xfId="10611"/>
    <cellStyle name="1_BC nam 2007 (UB)_Chi tieu 5 nam_pvhung.skhdt 20117113152041 Danh muc cong trinh trong diem_BC von DTPT 6 thang 2012 2 3" xfId="10612"/>
    <cellStyle name="1_BC nam 2007 (UB)_Chi tieu 5 nam_pvhung.skhdt 20117113152041 Danh muc cong trinh trong diem_BC von DTPT 6 thang 2012 2 4" xfId="10613"/>
    <cellStyle name="1_BC nam 2007 (UB)_Chi tieu 5 nam_pvhung.skhdt 20117113152041 Danh muc cong trinh trong diem_BC von DTPT 6 thang 2012 3" xfId="10614"/>
    <cellStyle name="1_BC nam 2007 (UB)_Chi tieu 5 nam_pvhung.skhdt 20117113152041 Danh muc cong trinh trong diem_BC von DTPT 6 thang 2012 4" xfId="10615"/>
    <cellStyle name="1_BC nam 2007 (UB)_Chi tieu 5 nam_pvhung.skhdt 20117113152041 Danh muc cong trinh trong diem_BC von DTPT 6 thang 2012 5" xfId="10616"/>
    <cellStyle name="1_BC nam 2007 (UB)_Chi tieu 5 nam_pvhung.skhdt 20117113152041 Danh muc cong trinh trong diem_Bieu du thao QD von ho tro co MT" xfId="1723"/>
    <cellStyle name="1_BC nam 2007 (UB)_Chi tieu 5 nam_pvhung.skhdt 20117113152041 Danh muc cong trinh trong diem_Bieu du thao QD von ho tro co MT 2" xfId="10617"/>
    <cellStyle name="1_BC nam 2007 (UB)_Chi tieu 5 nam_pvhung.skhdt 20117113152041 Danh muc cong trinh trong diem_Bieu du thao QD von ho tro co MT 2 2" xfId="10618"/>
    <cellStyle name="1_BC nam 2007 (UB)_Chi tieu 5 nam_pvhung.skhdt 20117113152041 Danh muc cong trinh trong diem_Bieu du thao QD von ho tro co MT 2 3" xfId="10619"/>
    <cellStyle name="1_BC nam 2007 (UB)_Chi tieu 5 nam_pvhung.skhdt 20117113152041 Danh muc cong trinh trong diem_Bieu du thao QD von ho tro co MT 2 4" xfId="10620"/>
    <cellStyle name="1_BC nam 2007 (UB)_Chi tieu 5 nam_pvhung.skhdt 20117113152041 Danh muc cong trinh trong diem_Bieu du thao QD von ho tro co MT 3" xfId="10621"/>
    <cellStyle name="1_BC nam 2007 (UB)_Chi tieu 5 nam_pvhung.skhdt 20117113152041 Danh muc cong trinh trong diem_Bieu du thao QD von ho tro co MT 4" xfId="10622"/>
    <cellStyle name="1_BC nam 2007 (UB)_Chi tieu 5 nam_pvhung.skhdt 20117113152041 Danh muc cong trinh trong diem_Bieu du thao QD von ho tro co MT 5" xfId="10623"/>
    <cellStyle name="1_BC nam 2007 (UB)_Chi tieu 5 nam_pvhung.skhdt 20117113152041 Danh muc cong trinh trong diem_Ke hoach 2012 (theo doi)" xfId="1724"/>
    <cellStyle name="1_BC nam 2007 (UB)_Chi tieu 5 nam_pvhung.skhdt 20117113152041 Danh muc cong trinh trong diem_Ke hoach 2012 (theo doi) 2" xfId="10624"/>
    <cellStyle name="1_BC nam 2007 (UB)_Chi tieu 5 nam_pvhung.skhdt 20117113152041 Danh muc cong trinh trong diem_Ke hoach 2012 (theo doi) 2 2" xfId="10625"/>
    <cellStyle name="1_BC nam 2007 (UB)_Chi tieu 5 nam_pvhung.skhdt 20117113152041 Danh muc cong trinh trong diem_Ke hoach 2012 (theo doi) 2 3" xfId="10626"/>
    <cellStyle name="1_BC nam 2007 (UB)_Chi tieu 5 nam_pvhung.skhdt 20117113152041 Danh muc cong trinh trong diem_Ke hoach 2012 (theo doi) 2 4" xfId="10627"/>
    <cellStyle name="1_BC nam 2007 (UB)_Chi tieu 5 nam_pvhung.skhdt 20117113152041 Danh muc cong trinh trong diem_Ke hoach 2012 (theo doi) 3" xfId="10628"/>
    <cellStyle name="1_BC nam 2007 (UB)_Chi tieu 5 nam_pvhung.skhdt 20117113152041 Danh muc cong trinh trong diem_Ke hoach 2012 (theo doi) 4" xfId="10629"/>
    <cellStyle name="1_BC nam 2007 (UB)_Chi tieu 5 nam_pvhung.skhdt 20117113152041 Danh muc cong trinh trong diem_Ke hoach 2012 (theo doi) 5" xfId="10630"/>
    <cellStyle name="1_BC nam 2007 (UB)_Chi tieu 5 nam_pvhung.skhdt 20117113152041 Danh muc cong trinh trong diem_Ke hoach 2012 theo doi (giai ngan 30.6.12)" xfId="1725"/>
    <cellStyle name="1_BC nam 2007 (UB)_Chi tieu 5 nam_pvhung.skhdt 20117113152041 Danh muc cong trinh trong diem_Ke hoach 2012 theo doi (giai ngan 30.6.12) 2" xfId="10631"/>
    <cellStyle name="1_BC nam 2007 (UB)_Chi tieu 5 nam_pvhung.skhdt 20117113152041 Danh muc cong trinh trong diem_Ke hoach 2012 theo doi (giai ngan 30.6.12) 2 2" xfId="10632"/>
    <cellStyle name="1_BC nam 2007 (UB)_Chi tieu 5 nam_pvhung.skhdt 20117113152041 Danh muc cong trinh trong diem_Ke hoach 2012 theo doi (giai ngan 30.6.12) 2 3" xfId="10633"/>
    <cellStyle name="1_BC nam 2007 (UB)_Chi tieu 5 nam_pvhung.skhdt 20117113152041 Danh muc cong trinh trong diem_Ke hoach 2012 theo doi (giai ngan 30.6.12) 2 4" xfId="10634"/>
    <cellStyle name="1_BC nam 2007 (UB)_Chi tieu 5 nam_pvhung.skhdt 20117113152041 Danh muc cong trinh trong diem_Ke hoach 2012 theo doi (giai ngan 30.6.12) 3" xfId="10635"/>
    <cellStyle name="1_BC nam 2007 (UB)_Chi tieu 5 nam_pvhung.skhdt 20117113152041 Danh muc cong trinh trong diem_Ke hoach 2012 theo doi (giai ngan 30.6.12) 4" xfId="10636"/>
    <cellStyle name="1_BC nam 2007 (UB)_Chi tieu 5 nam_pvhung.skhdt 20117113152041 Danh muc cong trinh trong diem_Ke hoach 2012 theo doi (giai ngan 30.6.12) 5" xfId="10637"/>
    <cellStyle name="1_BC nam 2007 (UB)_Dang ky phan khai von ODA (gui Bo)" xfId="1726"/>
    <cellStyle name="1_BC nam 2007 (UB)_Dang ky phan khai von ODA (gui Bo) 2" xfId="10638"/>
    <cellStyle name="1_BC nam 2007 (UB)_Dang ky phan khai von ODA (gui Bo) 2 2" xfId="10639"/>
    <cellStyle name="1_BC nam 2007 (UB)_Dang ky phan khai von ODA (gui Bo) 2 3" xfId="10640"/>
    <cellStyle name="1_BC nam 2007 (UB)_Dang ky phan khai von ODA (gui Bo) 2 4" xfId="10641"/>
    <cellStyle name="1_BC nam 2007 (UB)_Dang ky phan khai von ODA (gui Bo) 3" xfId="10642"/>
    <cellStyle name="1_BC nam 2007 (UB)_Dang ky phan khai von ODA (gui Bo) 4" xfId="10643"/>
    <cellStyle name="1_BC nam 2007 (UB)_Dang ky phan khai von ODA (gui Bo) 5" xfId="10644"/>
    <cellStyle name="1_BC nam 2007 (UB)_Dang ky phan khai von ODA (gui Bo)_BC von DTPT 6 thang 2012" xfId="1727"/>
    <cellStyle name="1_BC nam 2007 (UB)_Dang ky phan khai von ODA (gui Bo)_BC von DTPT 6 thang 2012 2" xfId="10645"/>
    <cellStyle name="1_BC nam 2007 (UB)_Dang ky phan khai von ODA (gui Bo)_BC von DTPT 6 thang 2012 2 2" xfId="10646"/>
    <cellStyle name="1_BC nam 2007 (UB)_Dang ky phan khai von ODA (gui Bo)_BC von DTPT 6 thang 2012 2 3" xfId="10647"/>
    <cellStyle name="1_BC nam 2007 (UB)_Dang ky phan khai von ODA (gui Bo)_BC von DTPT 6 thang 2012 2 4" xfId="10648"/>
    <cellStyle name="1_BC nam 2007 (UB)_Dang ky phan khai von ODA (gui Bo)_BC von DTPT 6 thang 2012 3" xfId="10649"/>
    <cellStyle name="1_BC nam 2007 (UB)_Dang ky phan khai von ODA (gui Bo)_BC von DTPT 6 thang 2012 4" xfId="10650"/>
    <cellStyle name="1_BC nam 2007 (UB)_Dang ky phan khai von ODA (gui Bo)_BC von DTPT 6 thang 2012 5" xfId="10651"/>
    <cellStyle name="1_BC nam 2007 (UB)_Dang ky phan khai von ODA (gui Bo)_Bieu du thao QD von ho tro co MT" xfId="1728"/>
    <cellStyle name="1_BC nam 2007 (UB)_Dang ky phan khai von ODA (gui Bo)_Bieu du thao QD von ho tro co MT 2" xfId="10652"/>
    <cellStyle name="1_BC nam 2007 (UB)_Dang ky phan khai von ODA (gui Bo)_Bieu du thao QD von ho tro co MT 2 2" xfId="10653"/>
    <cellStyle name="1_BC nam 2007 (UB)_Dang ky phan khai von ODA (gui Bo)_Bieu du thao QD von ho tro co MT 2 3" xfId="10654"/>
    <cellStyle name="1_BC nam 2007 (UB)_Dang ky phan khai von ODA (gui Bo)_Bieu du thao QD von ho tro co MT 2 4" xfId="10655"/>
    <cellStyle name="1_BC nam 2007 (UB)_Dang ky phan khai von ODA (gui Bo)_Bieu du thao QD von ho tro co MT 3" xfId="10656"/>
    <cellStyle name="1_BC nam 2007 (UB)_Dang ky phan khai von ODA (gui Bo)_Bieu du thao QD von ho tro co MT 4" xfId="10657"/>
    <cellStyle name="1_BC nam 2007 (UB)_Dang ky phan khai von ODA (gui Bo)_Bieu du thao QD von ho tro co MT 5" xfId="10658"/>
    <cellStyle name="1_BC nam 2007 (UB)_Dang ky phan khai von ODA (gui Bo)_Ke hoach 2012 theo doi (giai ngan 30.6.12)" xfId="1729"/>
    <cellStyle name="1_BC nam 2007 (UB)_Dang ky phan khai von ODA (gui Bo)_Ke hoach 2012 theo doi (giai ngan 30.6.12) 2" xfId="10659"/>
    <cellStyle name="1_BC nam 2007 (UB)_Dang ky phan khai von ODA (gui Bo)_Ke hoach 2012 theo doi (giai ngan 30.6.12) 2 2" xfId="10660"/>
    <cellStyle name="1_BC nam 2007 (UB)_Dang ky phan khai von ODA (gui Bo)_Ke hoach 2012 theo doi (giai ngan 30.6.12) 2 3" xfId="10661"/>
    <cellStyle name="1_BC nam 2007 (UB)_Dang ky phan khai von ODA (gui Bo)_Ke hoach 2012 theo doi (giai ngan 30.6.12) 2 4" xfId="10662"/>
    <cellStyle name="1_BC nam 2007 (UB)_Dang ky phan khai von ODA (gui Bo)_Ke hoach 2012 theo doi (giai ngan 30.6.12) 3" xfId="10663"/>
    <cellStyle name="1_BC nam 2007 (UB)_Dang ky phan khai von ODA (gui Bo)_Ke hoach 2012 theo doi (giai ngan 30.6.12) 4" xfId="10664"/>
    <cellStyle name="1_BC nam 2007 (UB)_Dang ky phan khai von ODA (gui Bo)_Ke hoach 2012 theo doi (giai ngan 30.6.12) 5" xfId="10665"/>
    <cellStyle name="1_BC nam 2007 (UB)_DK bo tri lai (chinh thuc)" xfId="1730"/>
    <cellStyle name="1_BC nam 2007 (UB)_DK bo tri lai (chinh thuc) 2" xfId="1731"/>
    <cellStyle name="1_BC nam 2007 (UB)_DK bo tri lai (chinh thuc) 2 2" xfId="10666"/>
    <cellStyle name="1_BC nam 2007 (UB)_DK bo tri lai (chinh thuc) 2 3" xfId="10667"/>
    <cellStyle name="1_BC nam 2007 (UB)_DK bo tri lai (chinh thuc) 2 4" xfId="10668"/>
    <cellStyle name="1_BC nam 2007 (UB)_DK bo tri lai (chinh thuc) 3" xfId="10669"/>
    <cellStyle name="1_BC nam 2007 (UB)_DK bo tri lai (chinh thuc) 3 2" xfId="10670"/>
    <cellStyle name="1_BC nam 2007 (UB)_DK bo tri lai (chinh thuc) 3 3" xfId="10671"/>
    <cellStyle name="1_BC nam 2007 (UB)_DK bo tri lai (chinh thuc) 3 4" xfId="10672"/>
    <cellStyle name="1_BC nam 2007 (UB)_DK bo tri lai (chinh thuc) 4" xfId="10673"/>
    <cellStyle name="1_BC nam 2007 (UB)_DK bo tri lai (chinh thuc) 5" xfId="10674"/>
    <cellStyle name="1_BC nam 2007 (UB)_DK bo tri lai (chinh thuc) 6" xfId="10675"/>
    <cellStyle name="1_BC nam 2007 (UB)_DK bo tri lai (chinh thuc)_BC von DTPT 6 thang 2012" xfId="1732"/>
    <cellStyle name="1_BC nam 2007 (UB)_DK bo tri lai (chinh thuc)_BC von DTPT 6 thang 2012 2" xfId="1733"/>
    <cellStyle name="1_BC nam 2007 (UB)_DK bo tri lai (chinh thuc)_BC von DTPT 6 thang 2012 2 2" xfId="10676"/>
    <cellStyle name="1_BC nam 2007 (UB)_DK bo tri lai (chinh thuc)_BC von DTPT 6 thang 2012 2 3" xfId="10677"/>
    <cellStyle name="1_BC nam 2007 (UB)_DK bo tri lai (chinh thuc)_BC von DTPT 6 thang 2012 2 4" xfId="10678"/>
    <cellStyle name="1_BC nam 2007 (UB)_DK bo tri lai (chinh thuc)_BC von DTPT 6 thang 2012 3" xfId="10679"/>
    <cellStyle name="1_BC nam 2007 (UB)_DK bo tri lai (chinh thuc)_BC von DTPT 6 thang 2012 3 2" xfId="10680"/>
    <cellStyle name="1_BC nam 2007 (UB)_DK bo tri lai (chinh thuc)_BC von DTPT 6 thang 2012 3 3" xfId="10681"/>
    <cellStyle name="1_BC nam 2007 (UB)_DK bo tri lai (chinh thuc)_BC von DTPT 6 thang 2012 3 4" xfId="10682"/>
    <cellStyle name="1_BC nam 2007 (UB)_DK bo tri lai (chinh thuc)_BC von DTPT 6 thang 2012 4" xfId="10683"/>
    <cellStyle name="1_BC nam 2007 (UB)_DK bo tri lai (chinh thuc)_BC von DTPT 6 thang 2012 5" xfId="10684"/>
    <cellStyle name="1_BC nam 2007 (UB)_DK bo tri lai (chinh thuc)_BC von DTPT 6 thang 2012 6" xfId="10685"/>
    <cellStyle name="1_BC nam 2007 (UB)_DK bo tri lai (chinh thuc)_Bieu du thao QD von ho tro co MT" xfId="1734"/>
    <cellStyle name="1_BC nam 2007 (UB)_DK bo tri lai (chinh thuc)_Bieu du thao QD von ho tro co MT 2" xfId="1735"/>
    <cellStyle name="1_BC nam 2007 (UB)_DK bo tri lai (chinh thuc)_Bieu du thao QD von ho tro co MT 2 2" xfId="10686"/>
    <cellStyle name="1_BC nam 2007 (UB)_DK bo tri lai (chinh thuc)_Bieu du thao QD von ho tro co MT 2 3" xfId="10687"/>
    <cellStyle name="1_BC nam 2007 (UB)_DK bo tri lai (chinh thuc)_Bieu du thao QD von ho tro co MT 2 4" xfId="10688"/>
    <cellStyle name="1_BC nam 2007 (UB)_DK bo tri lai (chinh thuc)_Bieu du thao QD von ho tro co MT 3" xfId="10689"/>
    <cellStyle name="1_BC nam 2007 (UB)_DK bo tri lai (chinh thuc)_Bieu du thao QD von ho tro co MT 3 2" xfId="10690"/>
    <cellStyle name="1_BC nam 2007 (UB)_DK bo tri lai (chinh thuc)_Bieu du thao QD von ho tro co MT 3 3" xfId="10691"/>
    <cellStyle name="1_BC nam 2007 (UB)_DK bo tri lai (chinh thuc)_Bieu du thao QD von ho tro co MT 3 4" xfId="10692"/>
    <cellStyle name="1_BC nam 2007 (UB)_DK bo tri lai (chinh thuc)_Bieu du thao QD von ho tro co MT 4" xfId="10693"/>
    <cellStyle name="1_BC nam 2007 (UB)_DK bo tri lai (chinh thuc)_Bieu du thao QD von ho tro co MT 5" xfId="10694"/>
    <cellStyle name="1_BC nam 2007 (UB)_DK bo tri lai (chinh thuc)_Bieu du thao QD von ho tro co MT 6" xfId="10695"/>
    <cellStyle name="1_BC nam 2007 (UB)_DK bo tri lai (chinh thuc)_Hoan chinh KH 2012 (o nha)" xfId="1736"/>
    <cellStyle name="1_BC nam 2007 (UB)_DK bo tri lai (chinh thuc)_Hoan chinh KH 2012 (o nha) 2" xfId="1737"/>
    <cellStyle name="1_BC nam 2007 (UB)_DK bo tri lai (chinh thuc)_Hoan chinh KH 2012 (o nha) 2 2" xfId="10696"/>
    <cellStyle name="1_BC nam 2007 (UB)_DK bo tri lai (chinh thuc)_Hoan chinh KH 2012 (o nha) 2 3" xfId="10697"/>
    <cellStyle name="1_BC nam 2007 (UB)_DK bo tri lai (chinh thuc)_Hoan chinh KH 2012 (o nha) 2 4" xfId="10698"/>
    <cellStyle name="1_BC nam 2007 (UB)_DK bo tri lai (chinh thuc)_Hoan chinh KH 2012 (o nha) 3" xfId="10699"/>
    <cellStyle name="1_BC nam 2007 (UB)_DK bo tri lai (chinh thuc)_Hoan chinh KH 2012 (o nha) 3 2" xfId="10700"/>
    <cellStyle name="1_BC nam 2007 (UB)_DK bo tri lai (chinh thuc)_Hoan chinh KH 2012 (o nha) 3 3" xfId="10701"/>
    <cellStyle name="1_BC nam 2007 (UB)_DK bo tri lai (chinh thuc)_Hoan chinh KH 2012 (o nha) 3 4" xfId="10702"/>
    <cellStyle name="1_BC nam 2007 (UB)_DK bo tri lai (chinh thuc)_Hoan chinh KH 2012 (o nha) 4" xfId="10703"/>
    <cellStyle name="1_BC nam 2007 (UB)_DK bo tri lai (chinh thuc)_Hoan chinh KH 2012 (o nha) 5" xfId="10704"/>
    <cellStyle name="1_BC nam 2007 (UB)_DK bo tri lai (chinh thuc)_Hoan chinh KH 2012 (o nha) 6" xfId="10705"/>
    <cellStyle name="1_BC nam 2007 (UB)_DK bo tri lai (chinh thuc)_Hoan chinh KH 2012 (o nha)_Bao cao giai ngan quy I" xfId="1738"/>
    <cellStyle name="1_BC nam 2007 (UB)_DK bo tri lai (chinh thuc)_Hoan chinh KH 2012 (o nha)_Bao cao giai ngan quy I 2" xfId="1739"/>
    <cellStyle name="1_BC nam 2007 (UB)_DK bo tri lai (chinh thuc)_Hoan chinh KH 2012 (o nha)_Bao cao giai ngan quy I 2 2" xfId="10706"/>
    <cellStyle name="1_BC nam 2007 (UB)_DK bo tri lai (chinh thuc)_Hoan chinh KH 2012 (o nha)_Bao cao giai ngan quy I 2 3" xfId="10707"/>
    <cellStyle name="1_BC nam 2007 (UB)_DK bo tri lai (chinh thuc)_Hoan chinh KH 2012 (o nha)_Bao cao giai ngan quy I 2 4" xfId="10708"/>
    <cellStyle name="1_BC nam 2007 (UB)_DK bo tri lai (chinh thuc)_Hoan chinh KH 2012 (o nha)_Bao cao giai ngan quy I 3" xfId="10709"/>
    <cellStyle name="1_BC nam 2007 (UB)_DK bo tri lai (chinh thuc)_Hoan chinh KH 2012 (o nha)_Bao cao giai ngan quy I 3 2" xfId="10710"/>
    <cellStyle name="1_BC nam 2007 (UB)_DK bo tri lai (chinh thuc)_Hoan chinh KH 2012 (o nha)_Bao cao giai ngan quy I 3 3" xfId="10711"/>
    <cellStyle name="1_BC nam 2007 (UB)_DK bo tri lai (chinh thuc)_Hoan chinh KH 2012 (o nha)_Bao cao giai ngan quy I 3 4" xfId="10712"/>
    <cellStyle name="1_BC nam 2007 (UB)_DK bo tri lai (chinh thuc)_Hoan chinh KH 2012 (o nha)_Bao cao giai ngan quy I 4" xfId="10713"/>
    <cellStyle name="1_BC nam 2007 (UB)_DK bo tri lai (chinh thuc)_Hoan chinh KH 2012 (o nha)_Bao cao giai ngan quy I 5" xfId="10714"/>
    <cellStyle name="1_BC nam 2007 (UB)_DK bo tri lai (chinh thuc)_Hoan chinh KH 2012 (o nha)_Bao cao giai ngan quy I 6" xfId="10715"/>
    <cellStyle name="1_BC nam 2007 (UB)_DK bo tri lai (chinh thuc)_Hoan chinh KH 2012 (o nha)_BC von DTPT 6 thang 2012" xfId="1740"/>
    <cellStyle name="1_BC nam 2007 (UB)_DK bo tri lai (chinh thuc)_Hoan chinh KH 2012 (o nha)_BC von DTPT 6 thang 2012 2" xfId="1741"/>
    <cellStyle name="1_BC nam 2007 (UB)_DK bo tri lai (chinh thuc)_Hoan chinh KH 2012 (o nha)_BC von DTPT 6 thang 2012 2 2" xfId="10716"/>
    <cellStyle name="1_BC nam 2007 (UB)_DK bo tri lai (chinh thuc)_Hoan chinh KH 2012 (o nha)_BC von DTPT 6 thang 2012 2 3" xfId="10717"/>
    <cellStyle name="1_BC nam 2007 (UB)_DK bo tri lai (chinh thuc)_Hoan chinh KH 2012 (o nha)_BC von DTPT 6 thang 2012 2 4" xfId="10718"/>
    <cellStyle name="1_BC nam 2007 (UB)_DK bo tri lai (chinh thuc)_Hoan chinh KH 2012 (o nha)_BC von DTPT 6 thang 2012 3" xfId="10719"/>
    <cellStyle name="1_BC nam 2007 (UB)_DK bo tri lai (chinh thuc)_Hoan chinh KH 2012 (o nha)_BC von DTPT 6 thang 2012 3 2" xfId="10720"/>
    <cellStyle name="1_BC nam 2007 (UB)_DK bo tri lai (chinh thuc)_Hoan chinh KH 2012 (o nha)_BC von DTPT 6 thang 2012 3 3" xfId="10721"/>
    <cellStyle name="1_BC nam 2007 (UB)_DK bo tri lai (chinh thuc)_Hoan chinh KH 2012 (o nha)_BC von DTPT 6 thang 2012 3 4" xfId="10722"/>
    <cellStyle name="1_BC nam 2007 (UB)_DK bo tri lai (chinh thuc)_Hoan chinh KH 2012 (o nha)_BC von DTPT 6 thang 2012 4" xfId="10723"/>
    <cellStyle name="1_BC nam 2007 (UB)_DK bo tri lai (chinh thuc)_Hoan chinh KH 2012 (o nha)_BC von DTPT 6 thang 2012 5" xfId="10724"/>
    <cellStyle name="1_BC nam 2007 (UB)_DK bo tri lai (chinh thuc)_Hoan chinh KH 2012 (o nha)_BC von DTPT 6 thang 2012 6" xfId="10725"/>
    <cellStyle name="1_BC nam 2007 (UB)_DK bo tri lai (chinh thuc)_Hoan chinh KH 2012 (o nha)_Bieu du thao QD von ho tro co MT" xfId="1742"/>
    <cellStyle name="1_BC nam 2007 (UB)_DK bo tri lai (chinh thuc)_Hoan chinh KH 2012 (o nha)_Bieu du thao QD von ho tro co MT 2" xfId="1743"/>
    <cellStyle name="1_BC nam 2007 (UB)_DK bo tri lai (chinh thuc)_Hoan chinh KH 2012 (o nha)_Bieu du thao QD von ho tro co MT 2 2" xfId="10726"/>
    <cellStyle name="1_BC nam 2007 (UB)_DK bo tri lai (chinh thuc)_Hoan chinh KH 2012 (o nha)_Bieu du thao QD von ho tro co MT 2 3" xfId="10727"/>
    <cellStyle name="1_BC nam 2007 (UB)_DK bo tri lai (chinh thuc)_Hoan chinh KH 2012 (o nha)_Bieu du thao QD von ho tro co MT 2 4" xfId="10728"/>
    <cellStyle name="1_BC nam 2007 (UB)_DK bo tri lai (chinh thuc)_Hoan chinh KH 2012 (o nha)_Bieu du thao QD von ho tro co MT 3" xfId="10729"/>
    <cellStyle name="1_BC nam 2007 (UB)_DK bo tri lai (chinh thuc)_Hoan chinh KH 2012 (o nha)_Bieu du thao QD von ho tro co MT 3 2" xfId="10730"/>
    <cellStyle name="1_BC nam 2007 (UB)_DK bo tri lai (chinh thuc)_Hoan chinh KH 2012 (o nha)_Bieu du thao QD von ho tro co MT 3 3" xfId="10731"/>
    <cellStyle name="1_BC nam 2007 (UB)_DK bo tri lai (chinh thuc)_Hoan chinh KH 2012 (o nha)_Bieu du thao QD von ho tro co MT 3 4" xfId="10732"/>
    <cellStyle name="1_BC nam 2007 (UB)_DK bo tri lai (chinh thuc)_Hoan chinh KH 2012 (o nha)_Bieu du thao QD von ho tro co MT 4" xfId="10733"/>
    <cellStyle name="1_BC nam 2007 (UB)_DK bo tri lai (chinh thuc)_Hoan chinh KH 2012 (o nha)_Bieu du thao QD von ho tro co MT 5" xfId="10734"/>
    <cellStyle name="1_BC nam 2007 (UB)_DK bo tri lai (chinh thuc)_Hoan chinh KH 2012 (o nha)_Bieu du thao QD von ho tro co MT 6" xfId="10735"/>
    <cellStyle name="1_BC nam 2007 (UB)_DK bo tri lai (chinh thuc)_Hoan chinh KH 2012 (o nha)_Ke hoach 2012 theo doi (giai ngan 30.6.12)" xfId="1744"/>
    <cellStyle name="1_BC nam 2007 (UB)_DK bo tri lai (chinh thuc)_Hoan chinh KH 2012 (o nha)_Ke hoach 2012 theo doi (giai ngan 30.6.12) 2" xfId="1745"/>
    <cellStyle name="1_BC nam 2007 (UB)_DK bo tri lai (chinh thuc)_Hoan chinh KH 2012 (o nha)_Ke hoach 2012 theo doi (giai ngan 30.6.12) 2 2" xfId="10736"/>
    <cellStyle name="1_BC nam 2007 (UB)_DK bo tri lai (chinh thuc)_Hoan chinh KH 2012 (o nha)_Ke hoach 2012 theo doi (giai ngan 30.6.12) 2 3" xfId="10737"/>
    <cellStyle name="1_BC nam 2007 (UB)_DK bo tri lai (chinh thuc)_Hoan chinh KH 2012 (o nha)_Ke hoach 2012 theo doi (giai ngan 30.6.12) 2 4" xfId="10738"/>
    <cellStyle name="1_BC nam 2007 (UB)_DK bo tri lai (chinh thuc)_Hoan chinh KH 2012 (o nha)_Ke hoach 2012 theo doi (giai ngan 30.6.12) 3" xfId="10739"/>
    <cellStyle name="1_BC nam 2007 (UB)_DK bo tri lai (chinh thuc)_Hoan chinh KH 2012 (o nha)_Ke hoach 2012 theo doi (giai ngan 30.6.12) 3 2" xfId="10740"/>
    <cellStyle name="1_BC nam 2007 (UB)_DK bo tri lai (chinh thuc)_Hoan chinh KH 2012 (o nha)_Ke hoach 2012 theo doi (giai ngan 30.6.12) 3 3" xfId="10741"/>
    <cellStyle name="1_BC nam 2007 (UB)_DK bo tri lai (chinh thuc)_Hoan chinh KH 2012 (o nha)_Ke hoach 2012 theo doi (giai ngan 30.6.12) 3 4" xfId="10742"/>
    <cellStyle name="1_BC nam 2007 (UB)_DK bo tri lai (chinh thuc)_Hoan chinh KH 2012 (o nha)_Ke hoach 2012 theo doi (giai ngan 30.6.12) 4" xfId="10743"/>
    <cellStyle name="1_BC nam 2007 (UB)_DK bo tri lai (chinh thuc)_Hoan chinh KH 2012 (o nha)_Ke hoach 2012 theo doi (giai ngan 30.6.12) 5" xfId="10744"/>
    <cellStyle name="1_BC nam 2007 (UB)_DK bo tri lai (chinh thuc)_Hoan chinh KH 2012 (o nha)_Ke hoach 2012 theo doi (giai ngan 30.6.12) 6" xfId="10745"/>
    <cellStyle name="1_BC nam 2007 (UB)_DK bo tri lai (chinh thuc)_Hoan chinh KH 2012 Von ho tro co MT" xfId="1746"/>
    <cellStyle name="1_BC nam 2007 (UB)_DK bo tri lai (chinh thuc)_Hoan chinh KH 2012 Von ho tro co MT (chi tiet)" xfId="1747"/>
    <cellStyle name="1_BC nam 2007 (UB)_DK bo tri lai (chinh thuc)_Hoan chinh KH 2012 Von ho tro co MT (chi tiet) 2" xfId="1748"/>
    <cellStyle name="1_BC nam 2007 (UB)_DK bo tri lai (chinh thuc)_Hoan chinh KH 2012 Von ho tro co MT (chi tiet) 2 2" xfId="10746"/>
    <cellStyle name="1_BC nam 2007 (UB)_DK bo tri lai (chinh thuc)_Hoan chinh KH 2012 Von ho tro co MT (chi tiet) 2 3" xfId="10747"/>
    <cellStyle name="1_BC nam 2007 (UB)_DK bo tri lai (chinh thuc)_Hoan chinh KH 2012 Von ho tro co MT (chi tiet) 2 4" xfId="10748"/>
    <cellStyle name="1_BC nam 2007 (UB)_DK bo tri lai (chinh thuc)_Hoan chinh KH 2012 Von ho tro co MT (chi tiet) 3" xfId="10749"/>
    <cellStyle name="1_BC nam 2007 (UB)_DK bo tri lai (chinh thuc)_Hoan chinh KH 2012 Von ho tro co MT (chi tiet) 3 2" xfId="10750"/>
    <cellStyle name="1_BC nam 2007 (UB)_DK bo tri lai (chinh thuc)_Hoan chinh KH 2012 Von ho tro co MT (chi tiet) 3 3" xfId="10751"/>
    <cellStyle name="1_BC nam 2007 (UB)_DK bo tri lai (chinh thuc)_Hoan chinh KH 2012 Von ho tro co MT (chi tiet) 3 4" xfId="10752"/>
    <cellStyle name="1_BC nam 2007 (UB)_DK bo tri lai (chinh thuc)_Hoan chinh KH 2012 Von ho tro co MT (chi tiet) 4" xfId="10753"/>
    <cellStyle name="1_BC nam 2007 (UB)_DK bo tri lai (chinh thuc)_Hoan chinh KH 2012 Von ho tro co MT (chi tiet) 5" xfId="10754"/>
    <cellStyle name="1_BC nam 2007 (UB)_DK bo tri lai (chinh thuc)_Hoan chinh KH 2012 Von ho tro co MT (chi tiet) 6" xfId="10755"/>
    <cellStyle name="1_BC nam 2007 (UB)_DK bo tri lai (chinh thuc)_Hoan chinh KH 2012 Von ho tro co MT 10" xfId="10756"/>
    <cellStyle name="1_BC nam 2007 (UB)_DK bo tri lai (chinh thuc)_Hoan chinh KH 2012 Von ho tro co MT 10 2" xfId="10757"/>
    <cellStyle name="1_BC nam 2007 (UB)_DK bo tri lai (chinh thuc)_Hoan chinh KH 2012 Von ho tro co MT 10 3" xfId="10758"/>
    <cellStyle name="1_BC nam 2007 (UB)_DK bo tri lai (chinh thuc)_Hoan chinh KH 2012 Von ho tro co MT 10 4" xfId="10759"/>
    <cellStyle name="1_BC nam 2007 (UB)_DK bo tri lai (chinh thuc)_Hoan chinh KH 2012 Von ho tro co MT 11" xfId="10760"/>
    <cellStyle name="1_BC nam 2007 (UB)_DK bo tri lai (chinh thuc)_Hoan chinh KH 2012 Von ho tro co MT 11 2" xfId="10761"/>
    <cellStyle name="1_BC nam 2007 (UB)_DK bo tri lai (chinh thuc)_Hoan chinh KH 2012 Von ho tro co MT 11 3" xfId="10762"/>
    <cellStyle name="1_BC nam 2007 (UB)_DK bo tri lai (chinh thuc)_Hoan chinh KH 2012 Von ho tro co MT 11 4" xfId="10763"/>
    <cellStyle name="1_BC nam 2007 (UB)_DK bo tri lai (chinh thuc)_Hoan chinh KH 2012 Von ho tro co MT 12" xfId="10764"/>
    <cellStyle name="1_BC nam 2007 (UB)_DK bo tri lai (chinh thuc)_Hoan chinh KH 2012 Von ho tro co MT 12 2" xfId="10765"/>
    <cellStyle name="1_BC nam 2007 (UB)_DK bo tri lai (chinh thuc)_Hoan chinh KH 2012 Von ho tro co MT 12 3" xfId="10766"/>
    <cellStyle name="1_BC nam 2007 (UB)_DK bo tri lai (chinh thuc)_Hoan chinh KH 2012 Von ho tro co MT 12 4" xfId="10767"/>
    <cellStyle name="1_BC nam 2007 (UB)_DK bo tri lai (chinh thuc)_Hoan chinh KH 2012 Von ho tro co MT 13" xfId="10768"/>
    <cellStyle name="1_BC nam 2007 (UB)_DK bo tri lai (chinh thuc)_Hoan chinh KH 2012 Von ho tro co MT 13 2" xfId="10769"/>
    <cellStyle name="1_BC nam 2007 (UB)_DK bo tri lai (chinh thuc)_Hoan chinh KH 2012 Von ho tro co MT 13 3" xfId="10770"/>
    <cellStyle name="1_BC nam 2007 (UB)_DK bo tri lai (chinh thuc)_Hoan chinh KH 2012 Von ho tro co MT 13 4" xfId="10771"/>
    <cellStyle name="1_BC nam 2007 (UB)_DK bo tri lai (chinh thuc)_Hoan chinh KH 2012 Von ho tro co MT 14" xfId="10772"/>
    <cellStyle name="1_BC nam 2007 (UB)_DK bo tri lai (chinh thuc)_Hoan chinh KH 2012 Von ho tro co MT 14 2" xfId="10773"/>
    <cellStyle name="1_BC nam 2007 (UB)_DK bo tri lai (chinh thuc)_Hoan chinh KH 2012 Von ho tro co MT 14 3" xfId="10774"/>
    <cellStyle name="1_BC nam 2007 (UB)_DK bo tri lai (chinh thuc)_Hoan chinh KH 2012 Von ho tro co MT 14 4" xfId="10775"/>
    <cellStyle name="1_BC nam 2007 (UB)_DK bo tri lai (chinh thuc)_Hoan chinh KH 2012 Von ho tro co MT 15" xfId="10776"/>
    <cellStyle name="1_BC nam 2007 (UB)_DK bo tri lai (chinh thuc)_Hoan chinh KH 2012 Von ho tro co MT 15 2" xfId="10777"/>
    <cellStyle name="1_BC nam 2007 (UB)_DK bo tri lai (chinh thuc)_Hoan chinh KH 2012 Von ho tro co MT 15 3" xfId="10778"/>
    <cellStyle name="1_BC nam 2007 (UB)_DK bo tri lai (chinh thuc)_Hoan chinh KH 2012 Von ho tro co MT 15 4" xfId="10779"/>
    <cellStyle name="1_BC nam 2007 (UB)_DK bo tri lai (chinh thuc)_Hoan chinh KH 2012 Von ho tro co MT 16" xfId="10780"/>
    <cellStyle name="1_BC nam 2007 (UB)_DK bo tri lai (chinh thuc)_Hoan chinh KH 2012 Von ho tro co MT 16 2" xfId="10781"/>
    <cellStyle name="1_BC nam 2007 (UB)_DK bo tri lai (chinh thuc)_Hoan chinh KH 2012 Von ho tro co MT 16 3" xfId="10782"/>
    <cellStyle name="1_BC nam 2007 (UB)_DK bo tri lai (chinh thuc)_Hoan chinh KH 2012 Von ho tro co MT 16 4" xfId="10783"/>
    <cellStyle name="1_BC nam 2007 (UB)_DK bo tri lai (chinh thuc)_Hoan chinh KH 2012 Von ho tro co MT 17" xfId="10784"/>
    <cellStyle name="1_BC nam 2007 (UB)_DK bo tri lai (chinh thuc)_Hoan chinh KH 2012 Von ho tro co MT 17 2" xfId="10785"/>
    <cellStyle name="1_BC nam 2007 (UB)_DK bo tri lai (chinh thuc)_Hoan chinh KH 2012 Von ho tro co MT 17 3" xfId="10786"/>
    <cellStyle name="1_BC nam 2007 (UB)_DK bo tri lai (chinh thuc)_Hoan chinh KH 2012 Von ho tro co MT 17 4" xfId="10787"/>
    <cellStyle name="1_BC nam 2007 (UB)_DK bo tri lai (chinh thuc)_Hoan chinh KH 2012 Von ho tro co MT 18" xfId="10788"/>
    <cellStyle name="1_BC nam 2007 (UB)_DK bo tri lai (chinh thuc)_Hoan chinh KH 2012 Von ho tro co MT 19" xfId="10789"/>
    <cellStyle name="1_BC nam 2007 (UB)_DK bo tri lai (chinh thuc)_Hoan chinh KH 2012 Von ho tro co MT 2" xfId="1749"/>
    <cellStyle name="1_BC nam 2007 (UB)_DK bo tri lai (chinh thuc)_Hoan chinh KH 2012 Von ho tro co MT 2 2" xfId="10790"/>
    <cellStyle name="1_BC nam 2007 (UB)_DK bo tri lai (chinh thuc)_Hoan chinh KH 2012 Von ho tro co MT 2 3" xfId="10791"/>
    <cellStyle name="1_BC nam 2007 (UB)_DK bo tri lai (chinh thuc)_Hoan chinh KH 2012 Von ho tro co MT 2 4" xfId="10792"/>
    <cellStyle name="1_BC nam 2007 (UB)_DK bo tri lai (chinh thuc)_Hoan chinh KH 2012 Von ho tro co MT 20" xfId="10793"/>
    <cellStyle name="1_BC nam 2007 (UB)_DK bo tri lai (chinh thuc)_Hoan chinh KH 2012 Von ho tro co MT 3" xfId="10794"/>
    <cellStyle name="1_BC nam 2007 (UB)_DK bo tri lai (chinh thuc)_Hoan chinh KH 2012 Von ho tro co MT 3 2" xfId="10795"/>
    <cellStyle name="1_BC nam 2007 (UB)_DK bo tri lai (chinh thuc)_Hoan chinh KH 2012 Von ho tro co MT 3 3" xfId="10796"/>
    <cellStyle name="1_BC nam 2007 (UB)_DK bo tri lai (chinh thuc)_Hoan chinh KH 2012 Von ho tro co MT 3 4" xfId="10797"/>
    <cellStyle name="1_BC nam 2007 (UB)_DK bo tri lai (chinh thuc)_Hoan chinh KH 2012 Von ho tro co MT 4" xfId="10798"/>
    <cellStyle name="1_BC nam 2007 (UB)_DK bo tri lai (chinh thuc)_Hoan chinh KH 2012 Von ho tro co MT 4 2" xfId="10799"/>
    <cellStyle name="1_BC nam 2007 (UB)_DK bo tri lai (chinh thuc)_Hoan chinh KH 2012 Von ho tro co MT 4 3" xfId="10800"/>
    <cellStyle name="1_BC nam 2007 (UB)_DK bo tri lai (chinh thuc)_Hoan chinh KH 2012 Von ho tro co MT 4 4" xfId="10801"/>
    <cellStyle name="1_BC nam 2007 (UB)_DK bo tri lai (chinh thuc)_Hoan chinh KH 2012 Von ho tro co MT 5" xfId="10802"/>
    <cellStyle name="1_BC nam 2007 (UB)_DK bo tri lai (chinh thuc)_Hoan chinh KH 2012 Von ho tro co MT 5 2" xfId="10803"/>
    <cellStyle name="1_BC nam 2007 (UB)_DK bo tri lai (chinh thuc)_Hoan chinh KH 2012 Von ho tro co MT 5 3" xfId="10804"/>
    <cellStyle name="1_BC nam 2007 (UB)_DK bo tri lai (chinh thuc)_Hoan chinh KH 2012 Von ho tro co MT 5 4" xfId="10805"/>
    <cellStyle name="1_BC nam 2007 (UB)_DK bo tri lai (chinh thuc)_Hoan chinh KH 2012 Von ho tro co MT 6" xfId="10806"/>
    <cellStyle name="1_BC nam 2007 (UB)_DK bo tri lai (chinh thuc)_Hoan chinh KH 2012 Von ho tro co MT 6 2" xfId="10807"/>
    <cellStyle name="1_BC nam 2007 (UB)_DK bo tri lai (chinh thuc)_Hoan chinh KH 2012 Von ho tro co MT 6 3" xfId="10808"/>
    <cellStyle name="1_BC nam 2007 (UB)_DK bo tri lai (chinh thuc)_Hoan chinh KH 2012 Von ho tro co MT 6 4" xfId="10809"/>
    <cellStyle name="1_BC nam 2007 (UB)_DK bo tri lai (chinh thuc)_Hoan chinh KH 2012 Von ho tro co MT 7" xfId="10810"/>
    <cellStyle name="1_BC nam 2007 (UB)_DK bo tri lai (chinh thuc)_Hoan chinh KH 2012 Von ho tro co MT 7 2" xfId="10811"/>
    <cellStyle name="1_BC nam 2007 (UB)_DK bo tri lai (chinh thuc)_Hoan chinh KH 2012 Von ho tro co MT 7 3" xfId="10812"/>
    <cellStyle name="1_BC nam 2007 (UB)_DK bo tri lai (chinh thuc)_Hoan chinh KH 2012 Von ho tro co MT 7 4" xfId="10813"/>
    <cellStyle name="1_BC nam 2007 (UB)_DK bo tri lai (chinh thuc)_Hoan chinh KH 2012 Von ho tro co MT 8" xfId="10814"/>
    <cellStyle name="1_BC nam 2007 (UB)_DK bo tri lai (chinh thuc)_Hoan chinh KH 2012 Von ho tro co MT 8 2" xfId="10815"/>
    <cellStyle name="1_BC nam 2007 (UB)_DK bo tri lai (chinh thuc)_Hoan chinh KH 2012 Von ho tro co MT 8 3" xfId="10816"/>
    <cellStyle name="1_BC nam 2007 (UB)_DK bo tri lai (chinh thuc)_Hoan chinh KH 2012 Von ho tro co MT 8 4" xfId="10817"/>
    <cellStyle name="1_BC nam 2007 (UB)_DK bo tri lai (chinh thuc)_Hoan chinh KH 2012 Von ho tro co MT 9" xfId="10818"/>
    <cellStyle name="1_BC nam 2007 (UB)_DK bo tri lai (chinh thuc)_Hoan chinh KH 2012 Von ho tro co MT 9 2" xfId="10819"/>
    <cellStyle name="1_BC nam 2007 (UB)_DK bo tri lai (chinh thuc)_Hoan chinh KH 2012 Von ho tro co MT 9 3" xfId="10820"/>
    <cellStyle name="1_BC nam 2007 (UB)_DK bo tri lai (chinh thuc)_Hoan chinh KH 2012 Von ho tro co MT 9 4" xfId="10821"/>
    <cellStyle name="1_BC nam 2007 (UB)_DK bo tri lai (chinh thuc)_Hoan chinh KH 2012 Von ho tro co MT_Bao cao giai ngan quy I" xfId="1750"/>
    <cellStyle name="1_BC nam 2007 (UB)_DK bo tri lai (chinh thuc)_Hoan chinh KH 2012 Von ho tro co MT_Bao cao giai ngan quy I 2" xfId="1751"/>
    <cellStyle name="1_BC nam 2007 (UB)_DK bo tri lai (chinh thuc)_Hoan chinh KH 2012 Von ho tro co MT_Bao cao giai ngan quy I 2 2" xfId="10822"/>
    <cellStyle name="1_BC nam 2007 (UB)_DK bo tri lai (chinh thuc)_Hoan chinh KH 2012 Von ho tro co MT_Bao cao giai ngan quy I 2 3" xfId="10823"/>
    <cellStyle name="1_BC nam 2007 (UB)_DK bo tri lai (chinh thuc)_Hoan chinh KH 2012 Von ho tro co MT_Bao cao giai ngan quy I 2 4" xfId="10824"/>
    <cellStyle name="1_BC nam 2007 (UB)_DK bo tri lai (chinh thuc)_Hoan chinh KH 2012 Von ho tro co MT_Bao cao giai ngan quy I 3" xfId="10825"/>
    <cellStyle name="1_BC nam 2007 (UB)_DK bo tri lai (chinh thuc)_Hoan chinh KH 2012 Von ho tro co MT_Bao cao giai ngan quy I 3 2" xfId="10826"/>
    <cellStyle name="1_BC nam 2007 (UB)_DK bo tri lai (chinh thuc)_Hoan chinh KH 2012 Von ho tro co MT_Bao cao giai ngan quy I 3 3" xfId="10827"/>
    <cellStyle name="1_BC nam 2007 (UB)_DK bo tri lai (chinh thuc)_Hoan chinh KH 2012 Von ho tro co MT_Bao cao giai ngan quy I 3 4" xfId="10828"/>
    <cellStyle name="1_BC nam 2007 (UB)_DK bo tri lai (chinh thuc)_Hoan chinh KH 2012 Von ho tro co MT_Bao cao giai ngan quy I 4" xfId="10829"/>
    <cellStyle name="1_BC nam 2007 (UB)_DK bo tri lai (chinh thuc)_Hoan chinh KH 2012 Von ho tro co MT_Bao cao giai ngan quy I 5" xfId="10830"/>
    <cellStyle name="1_BC nam 2007 (UB)_DK bo tri lai (chinh thuc)_Hoan chinh KH 2012 Von ho tro co MT_Bao cao giai ngan quy I 6" xfId="10831"/>
    <cellStyle name="1_BC nam 2007 (UB)_DK bo tri lai (chinh thuc)_Hoan chinh KH 2012 Von ho tro co MT_BC von DTPT 6 thang 2012" xfId="1752"/>
    <cellStyle name="1_BC nam 2007 (UB)_DK bo tri lai (chinh thuc)_Hoan chinh KH 2012 Von ho tro co MT_BC von DTPT 6 thang 2012 2" xfId="1753"/>
    <cellStyle name="1_BC nam 2007 (UB)_DK bo tri lai (chinh thuc)_Hoan chinh KH 2012 Von ho tro co MT_BC von DTPT 6 thang 2012 2 2" xfId="10832"/>
    <cellStyle name="1_BC nam 2007 (UB)_DK bo tri lai (chinh thuc)_Hoan chinh KH 2012 Von ho tro co MT_BC von DTPT 6 thang 2012 2 3" xfId="10833"/>
    <cellStyle name="1_BC nam 2007 (UB)_DK bo tri lai (chinh thuc)_Hoan chinh KH 2012 Von ho tro co MT_BC von DTPT 6 thang 2012 2 4" xfId="10834"/>
    <cellStyle name="1_BC nam 2007 (UB)_DK bo tri lai (chinh thuc)_Hoan chinh KH 2012 Von ho tro co MT_BC von DTPT 6 thang 2012 3" xfId="10835"/>
    <cellStyle name="1_BC nam 2007 (UB)_DK bo tri lai (chinh thuc)_Hoan chinh KH 2012 Von ho tro co MT_BC von DTPT 6 thang 2012 3 2" xfId="10836"/>
    <cellStyle name="1_BC nam 2007 (UB)_DK bo tri lai (chinh thuc)_Hoan chinh KH 2012 Von ho tro co MT_BC von DTPT 6 thang 2012 3 3" xfId="10837"/>
    <cellStyle name="1_BC nam 2007 (UB)_DK bo tri lai (chinh thuc)_Hoan chinh KH 2012 Von ho tro co MT_BC von DTPT 6 thang 2012 3 4" xfId="10838"/>
    <cellStyle name="1_BC nam 2007 (UB)_DK bo tri lai (chinh thuc)_Hoan chinh KH 2012 Von ho tro co MT_BC von DTPT 6 thang 2012 4" xfId="10839"/>
    <cellStyle name="1_BC nam 2007 (UB)_DK bo tri lai (chinh thuc)_Hoan chinh KH 2012 Von ho tro co MT_BC von DTPT 6 thang 2012 5" xfId="10840"/>
    <cellStyle name="1_BC nam 2007 (UB)_DK bo tri lai (chinh thuc)_Hoan chinh KH 2012 Von ho tro co MT_BC von DTPT 6 thang 2012 6" xfId="10841"/>
    <cellStyle name="1_BC nam 2007 (UB)_DK bo tri lai (chinh thuc)_Hoan chinh KH 2012 Von ho tro co MT_Bieu du thao QD von ho tro co MT" xfId="1754"/>
    <cellStyle name="1_BC nam 2007 (UB)_DK bo tri lai (chinh thuc)_Hoan chinh KH 2012 Von ho tro co MT_Bieu du thao QD von ho tro co MT 2" xfId="1755"/>
    <cellStyle name="1_BC nam 2007 (UB)_DK bo tri lai (chinh thuc)_Hoan chinh KH 2012 Von ho tro co MT_Bieu du thao QD von ho tro co MT 2 2" xfId="10842"/>
    <cellStyle name="1_BC nam 2007 (UB)_DK bo tri lai (chinh thuc)_Hoan chinh KH 2012 Von ho tro co MT_Bieu du thao QD von ho tro co MT 2 3" xfId="10843"/>
    <cellStyle name="1_BC nam 2007 (UB)_DK bo tri lai (chinh thuc)_Hoan chinh KH 2012 Von ho tro co MT_Bieu du thao QD von ho tro co MT 2 4" xfId="10844"/>
    <cellStyle name="1_BC nam 2007 (UB)_DK bo tri lai (chinh thuc)_Hoan chinh KH 2012 Von ho tro co MT_Bieu du thao QD von ho tro co MT 3" xfId="10845"/>
    <cellStyle name="1_BC nam 2007 (UB)_DK bo tri lai (chinh thuc)_Hoan chinh KH 2012 Von ho tro co MT_Bieu du thao QD von ho tro co MT 3 2" xfId="10846"/>
    <cellStyle name="1_BC nam 2007 (UB)_DK bo tri lai (chinh thuc)_Hoan chinh KH 2012 Von ho tro co MT_Bieu du thao QD von ho tro co MT 3 3" xfId="10847"/>
    <cellStyle name="1_BC nam 2007 (UB)_DK bo tri lai (chinh thuc)_Hoan chinh KH 2012 Von ho tro co MT_Bieu du thao QD von ho tro co MT 3 4" xfId="10848"/>
    <cellStyle name="1_BC nam 2007 (UB)_DK bo tri lai (chinh thuc)_Hoan chinh KH 2012 Von ho tro co MT_Bieu du thao QD von ho tro co MT 4" xfId="10849"/>
    <cellStyle name="1_BC nam 2007 (UB)_DK bo tri lai (chinh thuc)_Hoan chinh KH 2012 Von ho tro co MT_Bieu du thao QD von ho tro co MT 5" xfId="10850"/>
    <cellStyle name="1_BC nam 2007 (UB)_DK bo tri lai (chinh thuc)_Hoan chinh KH 2012 Von ho tro co MT_Bieu du thao QD von ho tro co MT 6" xfId="10851"/>
    <cellStyle name="1_BC nam 2007 (UB)_DK bo tri lai (chinh thuc)_Hoan chinh KH 2012 Von ho tro co MT_Ke hoach 2012 theo doi (giai ngan 30.6.12)" xfId="1756"/>
    <cellStyle name="1_BC nam 2007 (UB)_DK bo tri lai (chinh thuc)_Hoan chinh KH 2012 Von ho tro co MT_Ke hoach 2012 theo doi (giai ngan 30.6.12) 2" xfId="1757"/>
    <cellStyle name="1_BC nam 2007 (UB)_DK bo tri lai (chinh thuc)_Hoan chinh KH 2012 Von ho tro co MT_Ke hoach 2012 theo doi (giai ngan 30.6.12) 2 2" xfId="10852"/>
    <cellStyle name="1_BC nam 2007 (UB)_DK bo tri lai (chinh thuc)_Hoan chinh KH 2012 Von ho tro co MT_Ke hoach 2012 theo doi (giai ngan 30.6.12) 2 3" xfId="10853"/>
    <cellStyle name="1_BC nam 2007 (UB)_DK bo tri lai (chinh thuc)_Hoan chinh KH 2012 Von ho tro co MT_Ke hoach 2012 theo doi (giai ngan 30.6.12) 2 4" xfId="10854"/>
    <cellStyle name="1_BC nam 2007 (UB)_DK bo tri lai (chinh thuc)_Hoan chinh KH 2012 Von ho tro co MT_Ke hoach 2012 theo doi (giai ngan 30.6.12) 3" xfId="10855"/>
    <cellStyle name="1_BC nam 2007 (UB)_DK bo tri lai (chinh thuc)_Hoan chinh KH 2012 Von ho tro co MT_Ke hoach 2012 theo doi (giai ngan 30.6.12) 3 2" xfId="10856"/>
    <cellStyle name="1_BC nam 2007 (UB)_DK bo tri lai (chinh thuc)_Hoan chinh KH 2012 Von ho tro co MT_Ke hoach 2012 theo doi (giai ngan 30.6.12) 3 3" xfId="10857"/>
    <cellStyle name="1_BC nam 2007 (UB)_DK bo tri lai (chinh thuc)_Hoan chinh KH 2012 Von ho tro co MT_Ke hoach 2012 theo doi (giai ngan 30.6.12) 3 4" xfId="10858"/>
    <cellStyle name="1_BC nam 2007 (UB)_DK bo tri lai (chinh thuc)_Hoan chinh KH 2012 Von ho tro co MT_Ke hoach 2012 theo doi (giai ngan 30.6.12) 4" xfId="10859"/>
    <cellStyle name="1_BC nam 2007 (UB)_DK bo tri lai (chinh thuc)_Hoan chinh KH 2012 Von ho tro co MT_Ke hoach 2012 theo doi (giai ngan 30.6.12) 5" xfId="10860"/>
    <cellStyle name="1_BC nam 2007 (UB)_DK bo tri lai (chinh thuc)_Hoan chinh KH 2012 Von ho tro co MT_Ke hoach 2012 theo doi (giai ngan 30.6.12) 6" xfId="10861"/>
    <cellStyle name="1_BC nam 2007 (UB)_DK bo tri lai (chinh thuc)_Ke hoach 2012 (theo doi)" xfId="1758"/>
    <cellStyle name="1_BC nam 2007 (UB)_DK bo tri lai (chinh thuc)_Ke hoach 2012 (theo doi) 2" xfId="1759"/>
    <cellStyle name="1_BC nam 2007 (UB)_DK bo tri lai (chinh thuc)_Ke hoach 2012 (theo doi) 2 2" xfId="10862"/>
    <cellStyle name="1_BC nam 2007 (UB)_DK bo tri lai (chinh thuc)_Ke hoach 2012 (theo doi) 2 3" xfId="10863"/>
    <cellStyle name="1_BC nam 2007 (UB)_DK bo tri lai (chinh thuc)_Ke hoach 2012 (theo doi) 2 4" xfId="10864"/>
    <cellStyle name="1_BC nam 2007 (UB)_DK bo tri lai (chinh thuc)_Ke hoach 2012 (theo doi) 3" xfId="10865"/>
    <cellStyle name="1_BC nam 2007 (UB)_DK bo tri lai (chinh thuc)_Ke hoach 2012 (theo doi) 3 2" xfId="10866"/>
    <cellStyle name="1_BC nam 2007 (UB)_DK bo tri lai (chinh thuc)_Ke hoach 2012 (theo doi) 3 3" xfId="10867"/>
    <cellStyle name="1_BC nam 2007 (UB)_DK bo tri lai (chinh thuc)_Ke hoach 2012 (theo doi) 3 4" xfId="10868"/>
    <cellStyle name="1_BC nam 2007 (UB)_DK bo tri lai (chinh thuc)_Ke hoach 2012 (theo doi) 4" xfId="10869"/>
    <cellStyle name="1_BC nam 2007 (UB)_DK bo tri lai (chinh thuc)_Ke hoach 2012 (theo doi) 5" xfId="10870"/>
    <cellStyle name="1_BC nam 2007 (UB)_DK bo tri lai (chinh thuc)_Ke hoach 2012 (theo doi) 6" xfId="10871"/>
    <cellStyle name="1_BC nam 2007 (UB)_DK bo tri lai (chinh thuc)_Ke hoach 2012 theo doi (giai ngan 30.6.12)" xfId="1760"/>
    <cellStyle name="1_BC nam 2007 (UB)_DK bo tri lai (chinh thuc)_Ke hoach 2012 theo doi (giai ngan 30.6.12) 2" xfId="1761"/>
    <cellStyle name="1_BC nam 2007 (UB)_DK bo tri lai (chinh thuc)_Ke hoach 2012 theo doi (giai ngan 30.6.12) 2 2" xfId="10872"/>
    <cellStyle name="1_BC nam 2007 (UB)_DK bo tri lai (chinh thuc)_Ke hoach 2012 theo doi (giai ngan 30.6.12) 2 3" xfId="10873"/>
    <cellStyle name="1_BC nam 2007 (UB)_DK bo tri lai (chinh thuc)_Ke hoach 2012 theo doi (giai ngan 30.6.12) 2 4" xfId="10874"/>
    <cellStyle name="1_BC nam 2007 (UB)_DK bo tri lai (chinh thuc)_Ke hoach 2012 theo doi (giai ngan 30.6.12) 3" xfId="10875"/>
    <cellStyle name="1_BC nam 2007 (UB)_DK bo tri lai (chinh thuc)_Ke hoach 2012 theo doi (giai ngan 30.6.12) 3 2" xfId="10876"/>
    <cellStyle name="1_BC nam 2007 (UB)_DK bo tri lai (chinh thuc)_Ke hoach 2012 theo doi (giai ngan 30.6.12) 3 3" xfId="10877"/>
    <cellStyle name="1_BC nam 2007 (UB)_DK bo tri lai (chinh thuc)_Ke hoach 2012 theo doi (giai ngan 30.6.12) 3 4" xfId="10878"/>
    <cellStyle name="1_BC nam 2007 (UB)_DK bo tri lai (chinh thuc)_Ke hoach 2012 theo doi (giai ngan 30.6.12) 4" xfId="10879"/>
    <cellStyle name="1_BC nam 2007 (UB)_DK bo tri lai (chinh thuc)_Ke hoach 2012 theo doi (giai ngan 30.6.12) 5" xfId="10880"/>
    <cellStyle name="1_BC nam 2007 (UB)_DK bo tri lai (chinh thuc)_Ke hoach 2012 theo doi (giai ngan 30.6.12) 6" xfId="10881"/>
    <cellStyle name="1_BC nam 2007 (UB)_Ke hoach 2010 (theo doi)" xfId="1762"/>
    <cellStyle name="1_BC nam 2007 (UB)_Ke hoach 2010 (theo doi) 2" xfId="10882"/>
    <cellStyle name="1_BC nam 2007 (UB)_Ke hoach 2010 (theo doi) 2 2" xfId="10883"/>
    <cellStyle name="1_BC nam 2007 (UB)_Ke hoach 2010 (theo doi) 2 3" xfId="10884"/>
    <cellStyle name="1_BC nam 2007 (UB)_Ke hoach 2010 (theo doi) 2 4" xfId="10885"/>
    <cellStyle name="1_BC nam 2007 (UB)_Ke hoach 2010 (theo doi) 3" xfId="10886"/>
    <cellStyle name="1_BC nam 2007 (UB)_Ke hoach 2010 (theo doi) 4" xfId="10887"/>
    <cellStyle name="1_BC nam 2007 (UB)_Ke hoach 2010 (theo doi) 5" xfId="10888"/>
    <cellStyle name="1_BC nam 2007 (UB)_Ke hoach 2010 (theo doi)_BC von DTPT 6 thang 2012" xfId="1763"/>
    <cellStyle name="1_BC nam 2007 (UB)_Ke hoach 2010 (theo doi)_BC von DTPT 6 thang 2012 2" xfId="10889"/>
    <cellStyle name="1_BC nam 2007 (UB)_Ke hoach 2010 (theo doi)_BC von DTPT 6 thang 2012 2 2" xfId="10890"/>
    <cellStyle name="1_BC nam 2007 (UB)_Ke hoach 2010 (theo doi)_BC von DTPT 6 thang 2012 2 3" xfId="10891"/>
    <cellStyle name="1_BC nam 2007 (UB)_Ke hoach 2010 (theo doi)_BC von DTPT 6 thang 2012 2 4" xfId="10892"/>
    <cellStyle name="1_BC nam 2007 (UB)_Ke hoach 2010 (theo doi)_BC von DTPT 6 thang 2012 3" xfId="10893"/>
    <cellStyle name="1_BC nam 2007 (UB)_Ke hoach 2010 (theo doi)_BC von DTPT 6 thang 2012 4" xfId="10894"/>
    <cellStyle name="1_BC nam 2007 (UB)_Ke hoach 2010 (theo doi)_BC von DTPT 6 thang 2012 5" xfId="10895"/>
    <cellStyle name="1_BC nam 2007 (UB)_Ke hoach 2010 (theo doi)_Bieu du thao QD von ho tro co MT" xfId="1764"/>
    <cellStyle name="1_BC nam 2007 (UB)_Ke hoach 2010 (theo doi)_Bieu du thao QD von ho tro co MT 2" xfId="10896"/>
    <cellStyle name="1_BC nam 2007 (UB)_Ke hoach 2010 (theo doi)_Bieu du thao QD von ho tro co MT 2 2" xfId="10897"/>
    <cellStyle name="1_BC nam 2007 (UB)_Ke hoach 2010 (theo doi)_Bieu du thao QD von ho tro co MT 2 3" xfId="10898"/>
    <cellStyle name="1_BC nam 2007 (UB)_Ke hoach 2010 (theo doi)_Bieu du thao QD von ho tro co MT 2 4" xfId="10899"/>
    <cellStyle name="1_BC nam 2007 (UB)_Ke hoach 2010 (theo doi)_Bieu du thao QD von ho tro co MT 3" xfId="10900"/>
    <cellStyle name="1_BC nam 2007 (UB)_Ke hoach 2010 (theo doi)_Bieu du thao QD von ho tro co MT 4" xfId="10901"/>
    <cellStyle name="1_BC nam 2007 (UB)_Ke hoach 2010 (theo doi)_Bieu du thao QD von ho tro co MT 5" xfId="10902"/>
    <cellStyle name="1_BC nam 2007 (UB)_Ke hoach 2010 (theo doi)_Ke hoach 2012 (theo doi)" xfId="1765"/>
    <cellStyle name="1_BC nam 2007 (UB)_Ke hoach 2010 (theo doi)_Ke hoach 2012 (theo doi) 2" xfId="10903"/>
    <cellStyle name="1_BC nam 2007 (UB)_Ke hoach 2010 (theo doi)_Ke hoach 2012 (theo doi) 2 2" xfId="10904"/>
    <cellStyle name="1_BC nam 2007 (UB)_Ke hoach 2010 (theo doi)_Ke hoach 2012 (theo doi) 2 3" xfId="10905"/>
    <cellStyle name="1_BC nam 2007 (UB)_Ke hoach 2010 (theo doi)_Ke hoach 2012 (theo doi) 2 4" xfId="10906"/>
    <cellStyle name="1_BC nam 2007 (UB)_Ke hoach 2010 (theo doi)_Ke hoach 2012 (theo doi) 3" xfId="10907"/>
    <cellStyle name="1_BC nam 2007 (UB)_Ke hoach 2010 (theo doi)_Ke hoach 2012 (theo doi) 4" xfId="10908"/>
    <cellStyle name="1_BC nam 2007 (UB)_Ke hoach 2010 (theo doi)_Ke hoach 2012 (theo doi) 5" xfId="10909"/>
    <cellStyle name="1_BC nam 2007 (UB)_Ke hoach 2010 (theo doi)_Ke hoach 2012 theo doi (giai ngan 30.6.12)" xfId="1766"/>
    <cellStyle name="1_BC nam 2007 (UB)_Ke hoach 2010 (theo doi)_Ke hoach 2012 theo doi (giai ngan 30.6.12) 2" xfId="10910"/>
    <cellStyle name="1_BC nam 2007 (UB)_Ke hoach 2010 (theo doi)_Ke hoach 2012 theo doi (giai ngan 30.6.12) 2 2" xfId="10911"/>
    <cellStyle name="1_BC nam 2007 (UB)_Ke hoach 2010 (theo doi)_Ke hoach 2012 theo doi (giai ngan 30.6.12) 2 3" xfId="10912"/>
    <cellStyle name="1_BC nam 2007 (UB)_Ke hoach 2010 (theo doi)_Ke hoach 2012 theo doi (giai ngan 30.6.12) 2 4" xfId="10913"/>
    <cellStyle name="1_BC nam 2007 (UB)_Ke hoach 2010 (theo doi)_Ke hoach 2012 theo doi (giai ngan 30.6.12) 3" xfId="10914"/>
    <cellStyle name="1_BC nam 2007 (UB)_Ke hoach 2010 (theo doi)_Ke hoach 2012 theo doi (giai ngan 30.6.12) 4" xfId="10915"/>
    <cellStyle name="1_BC nam 2007 (UB)_Ke hoach 2010 (theo doi)_Ke hoach 2012 theo doi (giai ngan 30.6.12) 5" xfId="10916"/>
    <cellStyle name="1_BC nam 2007 (UB)_Ke hoach 2012 (theo doi)" xfId="1767"/>
    <cellStyle name="1_BC nam 2007 (UB)_Ke hoach 2012 (theo doi) 2" xfId="10917"/>
    <cellStyle name="1_BC nam 2007 (UB)_Ke hoach 2012 (theo doi) 2 2" xfId="10918"/>
    <cellStyle name="1_BC nam 2007 (UB)_Ke hoach 2012 (theo doi) 2 3" xfId="10919"/>
    <cellStyle name="1_BC nam 2007 (UB)_Ke hoach 2012 (theo doi) 2 4" xfId="10920"/>
    <cellStyle name="1_BC nam 2007 (UB)_Ke hoach 2012 (theo doi) 3" xfId="10921"/>
    <cellStyle name="1_BC nam 2007 (UB)_Ke hoach 2012 (theo doi) 4" xfId="10922"/>
    <cellStyle name="1_BC nam 2007 (UB)_Ke hoach 2012 (theo doi) 5" xfId="10923"/>
    <cellStyle name="1_BC nam 2007 (UB)_Ke hoach 2012 theo doi (giai ngan 30.6.12)" xfId="1768"/>
    <cellStyle name="1_BC nam 2007 (UB)_Ke hoach 2012 theo doi (giai ngan 30.6.12) 2" xfId="10924"/>
    <cellStyle name="1_BC nam 2007 (UB)_Ke hoach 2012 theo doi (giai ngan 30.6.12) 2 2" xfId="10925"/>
    <cellStyle name="1_BC nam 2007 (UB)_Ke hoach 2012 theo doi (giai ngan 30.6.12) 2 3" xfId="10926"/>
    <cellStyle name="1_BC nam 2007 (UB)_Ke hoach 2012 theo doi (giai ngan 30.6.12) 2 4" xfId="10927"/>
    <cellStyle name="1_BC nam 2007 (UB)_Ke hoach 2012 theo doi (giai ngan 30.6.12) 3" xfId="10928"/>
    <cellStyle name="1_BC nam 2007 (UB)_Ke hoach 2012 theo doi (giai ngan 30.6.12) 4" xfId="10929"/>
    <cellStyle name="1_BC nam 2007 (UB)_Ke hoach 2012 theo doi (giai ngan 30.6.12) 5" xfId="10930"/>
    <cellStyle name="1_BC nam 2007 (UB)_Ke hoach nam 2013 nguon MT(theo doi) den 31-5-13" xfId="1769"/>
    <cellStyle name="1_BC nam 2007 (UB)_Ke hoach nam 2013 nguon MT(theo doi) den 31-5-13 2" xfId="10931"/>
    <cellStyle name="1_BC nam 2007 (UB)_Ke hoach nam 2013 nguon MT(theo doi) den 31-5-13 2 2" xfId="10932"/>
    <cellStyle name="1_BC nam 2007 (UB)_Ke hoach nam 2013 nguon MT(theo doi) den 31-5-13 2 3" xfId="10933"/>
    <cellStyle name="1_BC nam 2007 (UB)_Ke hoach nam 2013 nguon MT(theo doi) den 31-5-13 2 4" xfId="10934"/>
    <cellStyle name="1_BC nam 2007 (UB)_Ke hoach nam 2013 nguon MT(theo doi) den 31-5-13 3" xfId="10935"/>
    <cellStyle name="1_BC nam 2007 (UB)_Ke hoach nam 2013 nguon MT(theo doi) den 31-5-13 4" xfId="10936"/>
    <cellStyle name="1_BC nam 2007 (UB)_Ke hoach nam 2013 nguon MT(theo doi) den 31-5-13 5" xfId="10937"/>
    <cellStyle name="1_BC nam 2007 (UB)_pvhung.skhdt 20117113152041 Danh muc cong trinh trong diem" xfId="1770"/>
    <cellStyle name="1_BC nam 2007 (UB)_pvhung.skhdt 20117113152041 Danh muc cong trinh trong diem 2" xfId="1771"/>
    <cellStyle name="1_BC nam 2007 (UB)_pvhung.skhdt 20117113152041 Danh muc cong trinh trong diem 2 2" xfId="10938"/>
    <cellStyle name="1_BC nam 2007 (UB)_pvhung.skhdt 20117113152041 Danh muc cong trinh trong diem 2 2 2" xfId="10939"/>
    <cellStyle name="1_BC nam 2007 (UB)_pvhung.skhdt 20117113152041 Danh muc cong trinh trong diem 2 2 3" xfId="10940"/>
    <cellStyle name="1_BC nam 2007 (UB)_pvhung.skhdt 20117113152041 Danh muc cong trinh trong diem 2 2 4" xfId="10941"/>
    <cellStyle name="1_BC nam 2007 (UB)_pvhung.skhdt 20117113152041 Danh muc cong trinh trong diem 2 3" xfId="10942"/>
    <cellStyle name="1_BC nam 2007 (UB)_pvhung.skhdt 20117113152041 Danh muc cong trinh trong diem 2 4" xfId="10943"/>
    <cellStyle name="1_BC nam 2007 (UB)_pvhung.skhdt 20117113152041 Danh muc cong trinh trong diem 2 5" xfId="10944"/>
    <cellStyle name="1_BC nam 2007 (UB)_pvhung.skhdt 20117113152041 Danh muc cong trinh trong diem 3" xfId="10945"/>
    <cellStyle name="1_BC nam 2007 (UB)_pvhung.skhdt 20117113152041 Danh muc cong trinh trong diem 3 2" xfId="10946"/>
    <cellStyle name="1_BC nam 2007 (UB)_pvhung.skhdt 20117113152041 Danh muc cong trinh trong diem 3 3" xfId="10947"/>
    <cellStyle name="1_BC nam 2007 (UB)_pvhung.skhdt 20117113152041 Danh muc cong trinh trong diem 3 4" xfId="10948"/>
    <cellStyle name="1_BC nam 2007 (UB)_pvhung.skhdt 20117113152041 Danh muc cong trinh trong diem 4" xfId="10949"/>
    <cellStyle name="1_BC nam 2007 (UB)_pvhung.skhdt 20117113152041 Danh muc cong trinh trong diem 5" xfId="10950"/>
    <cellStyle name="1_BC nam 2007 (UB)_pvhung.skhdt 20117113152041 Danh muc cong trinh trong diem 6" xfId="10951"/>
    <cellStyle name="1_BC nam 2007 (UB)_pvhung.skhdt 20117113152041 Danh muc cong trinh trong diem_BC von DTPT 6 thang 2012" xfId="1772"/>
    <cellStyle name="1_BC nam 2007 (UB)_pvhung.skhdt 20117113152041 Danh muc cong trinh trong diem_BC von DTPT 6 thang 2012 2" xfId="1773"/>
    <cellStyle name="1_BC nam 2007 (UB)_pvhung.skhdt 20117113152041 Danh muc cong trinh trong diem_BC von DTPT 6 thang 2012 2 2" xfId="10952"/>
    <cellStyle name="1_BC nam 2007 (UB)_pvhung.skhdt 20117113152041 Danh muc cong trinh trong diem_BC von DTPT 6 thang 2012 2 2 2" xfId="10953"/>
    <cellStyle name="1_BC nam 2007 (UB)_pvhung.skhdt 20117113152041 Danh muc cong trinh trong diem_BC von DTPT 6 thang 2012 2 2 3" xfId="10954"/>
    <cellStyle name="1_BC nam 2007 (UB)_pvhung.skhdt 20117113152041 Danh muc cong trinh trong diem_BC von DTPT 6 thang 2012 2 2 4" xfId="10955"/>
    <cellStyle name="1_BC nam 2007 (UB)_pvhung.skhdt 20117113152041 Danh muc cong trinh trong diem_BC von DTPT 6 thang 2012 2 3" xfId="10956"/>
    <cellStyle name="1_BC nam 2007 (UB)_pvhung.skhdt 20117113152041 Danh muc cong trinh trong diem_BC von DTPT 6 thang 2012 2 4" xfId="10957"/>
    <cellStyle name="1_BC nam 2007 (UB)_pvhung.skhdt 20117113152041 Danh muc cong trinh trong diem_BC von DTPT 6 thang 2012 2 5" xfId="10958"/>
    <cellStyle name="1_BC nam 2007 (UB)_pvhung.skhdt 20117113152041 Danh muc cong trinh trong diem_BC von DTPT 6 thang 2012 3" xfId="10959"/>
    <cellStyle name="1_BC nam 2007 (UB)_pvhung.skhdt 20117113152041 Danh muc cong trinh trong diem_BC von DTPT 6 thang 2012 3 2" xfId="10960"/>
    <cellStyle name="1_BC nam 2007 (UB)_pvhung.skhdt 20117113152041 Danh muc cong trinh trong diem_BC von DTPT 6 thang 2012 3 3" xfId="10961"/>
    <cellStyle name="1_BC nam 2007 (UB)_pvhung.skhdt 20117113152041 Danh muc cong trinh trong diem_BC von DTPT 6 thang 2012 3 4" xfId="10962"/>
    <cellStyle name="1_BC nam 2007 (UB)_pvhung.skhdt 20117113152041 Danh muc cong trinh trong diem_BC von DTPT 6 thang 2012 4" xfId="10963"/>
    <cellStyle name="1_BC nam 2007 (UB)_pvhung.skhdt 20117113152041 Danh muc cong trinh trong diem_BC von DTPT 6 thang 2012 5" xfId="10964"/>
    <cellStyle name="1_BC nam 2007 (UB)_pvhung.skhdt 20117113152041 Danh muc cong trinh trong diem_BC von DTPT 6 thang 2012 6" xfId="10965"/>
    <cellStyle name="1_BC nam 2007 (UB)_pvhung.skhdt 20117113152041 Danh muc cong trinh trong diem_Bieu du thao QD von ho tro co MT" xfId="1774"/>
    <cellStyle name="1_BC nam 2007 (UB)_pvhung.skhdt 20117113152041 Danh muc cong trinh trong diem_Bieu du thao QD von ho tro co MT 2" xfId="1775"/>
    <cellStyle name="1_BC nam 2007 (UB)_pvhung.skhdt 20117113152041 Danh muc cong trinh trong diem_Bieu du thao QD von ho tro co MT 2 2" xfId="10966"/>
    <cellStyle name="1_BC nam 2007 (UB)_pvhung.skhdt 20117113152041 Danh muc cong trinh trong diem_Bieu du thao QD von ho tro co MT 2 2 2" xfId="10967"/>
    <cellStyle name="1_BC nam 2007 (UB)_pvhung.skhdt 20117113152041 Danh muc cong trinh trong diem_Bieu du thao QD von ho tro co MT 2 2 3" xfId="10968"/>
    <cellStyle name="1_BC nam 2007 (UB)_pvhung.skhdt 20117113152041 Danh muc cong trinh trong diem_Bieu du thao QD von ho tro co MT 2 2 4" xfId="10969"/>
    <cellStyle name="1_BC nam 2007 (UB)_pvhung.skhdt 20117113152041 Danh muc cong trinh trong diem_Bieu du thao QD von ho tro co MT 2 3" xfId="10970"/>
    <cellStyle name="1_BC nam 2007 (UB)_pvhung.skhdt 20117113152041 Danh muc cong trinh trong diem_Bieu du thao QD von ho tro co MT 2 4" xfId="10971"/>
    <cellStyle name="1_BC nam 2007 (UB)_pvhung.skhdt 20117113152041 Danh muc cong trinh trong diem_Bieu du thao QD von ho tro co MT 2 5" xfId="10972"/>
    <cellStyle name="1_BC nam 2007 (UB)_pvhung.skhdt 20117113152041 Danh muc cong trinh trong diem_Bieu du thao QD von ho tro co MT 3" xfId="10973"/>
    <cellStyle name="1_BC nam 2007 (UB)_pvhung.skhdt 20117113152041 Danh muc cong trinh trong diem_Bieu du thao QD von ho tro co MT 3 2" xfId="10974"/>
    <cellStyle name="1_BC nam 2007 (UB)_pvhung.skhdt 20117113152041 Danh muc cong trinh trong diem_Bieu du thao QD von ho tro co MT 3 3" xfId="10975"/>
    <cellStyle name="1_BC nam 2007 (UB)_pvhung.skhdt 20117113152041 Danh muc cong trinh trong diem_Bieu du thao QD von ho tro co MT 3 4" xfId="10976"/>
    <cellStyle name="1_BC nam 2007 (UB)_pvhung.skhdt 20117113152041 Danh muc cong trinh trong diem_Bieu du thao QD von ho tro co MT 4" xfId="10977"/>
    <cellStyle name="1_BC nam 2007 (UB)_pvhung.skhdt 20117113152041 Danh muc cong trinh trong diem_Bieu du thao QD von ho tro co MT 5" xfId="10978"/>
    <cellStyle name="1_BC nam 2007 (UB)_pvhung.skhdt 20117113152041 Danh muc cong trinh trong diem_Bieu du thao QD von ho tro co MT 6" xfId="10979"/>
    <cellStyle name="1_BC nam 2007 (UB)_pvhung.skhdt 20117113152041 Danh muc cong trinh trong diem_Ke hoach 2012 (theo doi)" xfId="1776"/>
    <cellStyle name="1_BC nam 2007 (UB)_pvhung.skhdt 20117113152041 Danh muc cong trinh trong diem_Ke hoach 2012 (theo doi) 2" xfId="1777"/>
    <cellStyle name="1_BC nam 2007 (UB)_pvhung.skhdt 20117113152041 Danh muc cong trinh trong diem_Ke hoach 2012 (theo doi) 2 2" xfId="10980"/>
    <cellStyle name="1_BC nam 2007 (UB)_pvhung.skhdt 20117113152041 Danh muc cong trinh trong diem_Ke hoach 2012 (theo doi) 2 2 2" xfId="10981"/>
    <cellStyle name="1_BC nam 2007 (UB)_pvhung.skhdt 20117113152041 Danh muc cong trinh trong diem_Ke hoach 2012 (theo doi) 2 2 3" xfId="10982"/>
    <cellStyle name="1_BC nam 2007 (UB)_pvhung.skhdt 20117113152041 Danh muc cong trinh trong diem_Ke hoach 2012 (theo doi) 2 2 4" xfId="10983"/>
    <cellStyle name="1_BC nam 2007 (UB)_pvhung.skhdt 20117113152041 Danh muc cong trinh trong diem_Ke hoach 2012 (theo doi) 2 3" xfId="10984"/>
    <cellStyle name="1_BC nam 2007 (UB)_pvhung.skhdt 20117113152041 Danh muc cong trinh trong diem_Ke hoach 2012 (theo doi) 2 4" xfId="10985"/>
    <cellStyle name="1_BC nam 2007 (UB)_pvhung.skhdt 20117113152041 Danh muc cong trinh trong diem_Ke hoach 2012 (theo doi) 2 5" xfId="10986"/>
    <cellStyle name="1_BC nam 2007 (UB)_pvhung.skhdt 20117113152041 Danh muc cong trinh trong diem_Ke hoach 2012 (theo doi) 3" xfId="10987"/>
    <cellStyle name="1_BC nam 2007 (UB)_pvhung.skhdt 20117113152041 Danh muc cong trinh trong diem_Ke hoach 2012 (theo doi) 3 2" xfId="10988"/>
    <cellStyle name="1_BC nam 2007 (UB)_pvhung.skhdt 20117113152041 Danh muc cong trinh trong diem_Ke hoach 2012 (theo doi) 3 3" xfId="10989"/>
    <cellStyle name="1_BC nam 2007 (UB)_pvhung.skhdt 20117113152041 Danh muc cong trinh trong diem_Ke hoach 2012 (theo doi) 3 4" xfId="10990"/>
    <cellStyle name="1_BC nam 2007 (UB)_pvhung.skhdt 20117113152041 Danh muc cong trinh trong diem_Ke hoach 2012 (theo doi) 4" xfId="10991"/>
    <cellStyle name="1_BC nam 2007 (UB)_pvhung.skhdt 20117113152041 Danh muc cong trinh trong diem_Ke hoach 2012 (theo doi) 5" xfId="10992"/>
    <cellStyle name="1_BC nam 2007 (UB)_pvhung.skhdt 20117113152041 Danh muc cong trinh trong diem_Ke hoach 2012 (theo doi) 6" xfId="10993"/>
    <cellStyle name="1_BC nam 2007 (UB)_pvhung.skhdt 20117113152041 Danh muc cong trinh trong diem_Ke hoach 2012 theo doi (giai ngan 30.6.12)" xfId="1778"/>
    <cellStyle name="1_BC nam 2007 (UB)_pvhung.skhdt 20117113152041 Danh muc cong trinh trong diem_Ke hoach 2012 theo doi (giai ngan 30.6.12) 2" xfId="1779"/>
    <cellStyle name="1_BC nam 2007 (UB)_pvhung.skhdt 20117113152041 Danh muc cong trinh trong diem_Ke hoach 2012 theo doi (giai ngan 30.6.12) 2 2" xfId="10994"/>
    <cellStyle name="1_BC nam 2007 (UB)_pvhung.skhdt 20117113152041 Danh muc cong trinh trong diem_Ke hoach 2012 theo doi (giai ngan 30.6.12) 2 2 2" xfId="10995"/>
    <cellStyle name="1_BC nam 2007 (UB)_pvhung.skhdt 20117113152041 Danh muc cong trinh trong diem_Ke hoach 2012 theo doi (giai ngan 30.6.12) 2 2 3" xfId="10996"/>
    <cellStyle name="1_BC nam 2007 (UB)_pvhung.skhdt 20117113152041 Danh muc cong trinh trong diem_Ke hoach 2012 theo doi (giai ngan 30.6.12) 2 2 4" xfId="10997"/>
    <cellStyle name="1_BC nam 2007 (UB)_pvhung.skhdt 20117113152041 Danh muc cong trinh trong diem_Ke hoach 2012 theo doi (giai ngan 30.6.12) 2 3" xfId="10998"/>
    <cellStyle name="1_BC nam 2007 (UB)_pvhung.skhdt 20117113152041 Danh muc cong trinh trong diem_Ke hoach 2012 theo doi (giai ngan 30.6.12) 2 4" xfId="10999"/>
    <cellStyle name="1_BC nam 2007 (UB)_pvhung.skhdt 20117113152041 Danh muc cong trinh trong diem_Ke hoach 2012 theo doi (giai ngan 30.6.12) 2 5" xfId="11000"/>
    <cellStyle name="1_BC nam 2007 (UB)_pvhung.skhdt 20117113152041 Danh muc cong trinh trong diem_Ke hoach 2012 theo doi (giai ngan 30.6.12) 3" xfId="11001"/>
    <cellStyle name="1_BC nam 2007 (UB)_pvhung.skhdt 20117113152041 Danh muc cong trinh trong diem_Ke hoach 2012 theo doi (giai ngan 30.6.12) 3 2" xfId="11002"/>
    <cellStyle name="1_BC nam 2007 (UB)_pvhung.skhdt 20117113152041 Danh muc cong trinh trong diem_Ke hoach 2012 theo doi (giai ngan 30.6.12) 3 3" xfId="11003"/>
    <cellStyle name="1_BC nam 2007 (UB)_pvhung.skhdt 20117113152041 Danh muc cong trinh trong diem_Ke hoach 2012 theo doi (giai ngan 30.6.12) 3 4" xfId="11004"/>
    <cellStyle name="1_BC nam 2007 (UB)_pvhung.skhdt 20117113152041 Danh muc cong trinh trong diem_Ke hoach 2012 theo doi (giai ngan 30.6.12) 4" xfId="11005"/>
    <cellStyle name="1_BC nam 2007 (UB)_pvhung.skhdt 20117113152041 Danh muc cong trinh trong diem_Ke hoach 2012 theo doi (giai ngan 30.6.12) 5" xfId="11006"/>
    <cellStyle name="1_BC nam 2007 (UB)_pvhung.skhdt 20117113152041 Danh muc cong trinh trong diem_Ke hoach 2012 theo doi (giai ngan 30.6.12) 6" xfId="11007"/>
    <cellStyle name="1_BC nam 2007 (UB)_Tong hop so lieu" xfId="1780"/>
    <cellStyle name="1_BC nam 2007 (UB)_Tong hop so lieu 2" xfId="11008"/>
    <cellStyle name="1_BC nam 2007 (UB)_Tong hop so lieu 2 2" xfId="11009"/>
    <cellStyle name="1_BC nam 2007 (UB)_Tong hop so lieu 2 3" xfId="11010"/>
    <cellStyle name="1_BC nam 2007 (UB)_Tong hop so lieu 2 4" xfId="11011"/>
    <cellStyle name="1_BC nam 2007 (UB)_Tong hop so lieu 3" xfId="11012"/>
    <cellStyle name="1_BC nam 2007 (UB)_Tong hop so lieu 4" xfId="11013"/>
    <cellStyle name="1_BC nam 2007 (UB)_Tong hop so lieu 5" xfId="11014"/>
    <cellStyle name="1_BC nam 2007 (UB)_Tong hop so lieu_BC cong trinh trong diem" xfId="1781"/>
    <cellStyle name="1_BC nam 2007 (UB)_Tong hop so lieu_BC cong trinh trong diem 2" xfId="11015"/>
    <cellStyle name="1_BC nam 2007 (UB)_Tong hop so lieu_BC cong trinh trong diem 2 2" xfId="11016"/>
    <cellStyle name="1_BC nam 2007 (UB)_Tong hop so lieu_BC cong trinh trong diem 2 3" xfId="11017"/>
    <cellStyle name="1_BC nam 2007 (UB)_Tong hop so lieu_BC cong trinh trong diem 2 4" xfId="11018"/>
    <cellStyle name="1_BC nam 2007 (UB)_Tong hop so lieu_BC cong trinh trong diem 3" xfId="11019"/>
    <cellStyle name="1_BC nam 2007 (UB)_Tong hop so lieu_BC cong trinh trong diem 4" xfId="11020"/>
    <cellStyle name="1_BC nam 2007 (UB)_Tong hop so lieu_BC cong trinh trong diem 5" xfId="11021"/>
    <cellStyle name="1_BC nam 2007 (UB)_Tong hop so lieu_BC cong trinh trong diem_BC von DTPT 6 thang 2012" xfId="1782"/>
    <cellStyle name="1_BC nam 2007 (UB)_Tong hop so lieu_BC cong trinh trong diem_BC von DTPT 6 thang 2012 2" xfId="11022"/>
    <cellStyle name="1_BC nam 2007 (UB)_Tong hop so lieu_BC cong trinh trong diem_BC von DTPT 6 thang 2012 2 2" xfId="11023"/>
    <cellStyle name="1_BC nam 2007 (UB)_Tong hop so lieu_BC cong trinh trong diem_BC von DTPT 6 thang 2012 2 3" xfId="11024"/>
    <cellStyle name="1_BC nam 2007 (UB)_Tong hop so lieu_BC cong trinh trong diem_BC von DTPT 6 thang 2012 2 4" xfId="11025"/>
    <cellStyle name="1_BC nam 2007 (UB)_Tong hop so lieu_BC cong trinh trong diem_BC von DTPT 6 thang 2012 3" xfId="11026"/>
    <cellStyle name="1_BC nam 2007 (UB)_Tong hop so lieu_BC cong trinh trong diem_BC von DTPT 6 thang 2012 4" xfId="11027"/>
    <cellStyle name="1_BC nam 2007 (UB)_Tong hop so lieu_BC cong trinh trong diem_BC von DTPT 6 thang 2012 5" xfId="11028"/>
    <cellStyle name="1_BC nam 2007 (UB)_Tong hop so lieu_BC cong trinh trong diem_Bieu du thao QD von ho tro co MT" xfId="1783"/>
    <cellStyle name="1_BC nam 2007 (UB)_Tong hop so lieu_BC cong trinh trong diem_Bieu du thao QD von ho tro co MT 2" xfId="11029"/>
    <cellStyle name="1_BC nam 2007 (UB)_Tong hop so lieu_BC cong trinh trong diem_Bieu du thao QD von ho tro co MT 2 2" xfId="11030"/>
    <cellStyle name="1_BC nam 2007 (UB)_Tong hop so lieu_BC cong trinh trong diem_Bieu du thao QD von ho tro co MT 2 3" xfId="11031"/>
    <cellStyle name="1_BC nam 2007 (UB)_Tong hop so lieu_BC cong trinh trong diem_Bieu du thao QD von ho tro co MT 2 4" xfId="11032"/>
    <cellStyle name="1_BC nam 2007 (UB)_Tong hop so lieu_BC cong trinh trong diem_Bieu du thao QD von ho tro co MT 3" xfId="11033"/>
    <cellStyle name="1_BC nam 2007 (UB)_Tong hop so lieu_BC cong trinh trong diem_Bieu du thao QD von ho tro co MT 4" xfId="11034"/>
    <cellStyle name="1_BC nam 2007 (UB)_Tong hop so lieu_BC cong trinh trong diem_Bieu du thao QD von ho tro co MT 5" xfId="11035"/>
    <cellStyle name="1_BC nam 2007 (UB)_Tong hop so lieu_BC cong trinh trong diem_Ke hoach 2012 (theo doi)" xfId="1784"/>
    <cellStyle name="1_BC nam 2007 (UB)_Tong hop so lieu_BC cong trinh trong diem_Ke hoach 2012 (theo doi) 2" xfId="11036"/>
    <cellStyle name="1_BC nam 2007 (UB)_Tong hop so lieu_BC cong trinh trong diem_Ke hoach 2012 (theo doi) 2 2" xfId="11037"/>
    <cellStyle name="1_BC nam 2007 (UB)_Tong hop so lieu_BC cong trinh trong diem_Ke hoach 2012 (theo doi) 2 3" xfId="11038"/>
    <cellStyle name="1_BC nam 2007 (UB)_Tong hop so lieu_BC cong trinh trong diem_Ke hoach 2012 (theo doi) 2 4" xfId="11039"/>
    <cellStyle name="1_BC nam 2007 (UB)_Tong hop so lieu_BC cong trinh trong diem_Ke hoach 2012 (theo doi) 3" xfId="11040"/>
    <cellStyle name="1_BC nam 2007 (UB)_Tong hop so lieu_BC cong trinh trong diem_Ke hoach 2012 (theo doi) 4" xfId="11041"/>
    <cellStyle name="1_BC nam 2007 (UB)_Tong hop so lieu_BC cong trinh trong diem_Ke hoach 2012 (theo doi) 5" xfId="11042"/>
    <cellStyle name="1_BC nam 2007 (UB)_Tong hop so lieu_BC cong trinh trong diem_Ke hoach 2012 theo doi (giai ngan 30.6.12)" xfId="1785"/>
    <cellStyle name="1_BC nam 2007 (UB)_Tong hop so lieu_BC cong trinh trong diem_Ke hoach 2012 theo doi (giai ngan 30.6.12) 2" xfId="11043"/>
    <cellStyle name="1_BC nam 2007 (UB)_Tong hop so lieu_BC cong trinh trong diem_Ke hoach 2012 theo doi (giai ngan 30.6.12) 2 2" xfId="11044"/>
    <cellStyle name="1_BC nam 2007 (UB)_Tong hop so lieu_BC cong trinh trong diem_Ke hoach 2012 theo doi (giai ngan 30.6.12) 2 3" xfId="11045"/>
    <cellStyle name="1_BC nam 2007 (UB)_Tong hop so lieu_BC cong trinh trong diem_Ke hoach 2012 theo doi (giai ngan 30.6.12) 2 4" xfId="11046"/>
    <cellStyle name="1_BC nam 2007 (UB)_Tong hop so lieu_BC cong trinh trong diem_Ke hoach 2012 theo doi (giai ngan 30.6.12) 3" xfId="11047"/>
    <cellStyle name="1_BC nam 2007 (UB)_Tong hop so lieu_BC cong trinh trong diem_Ke hoach 2012 theo doi (giai ngan 30.6.12) 4" xfId="11048"/>
    <cellStyle name="1_BC nam 2007 (UB)_Tong hop so lieu_BC cong trinh trong diem_Ke hoach 2012 theo doi (giai ngan 30.6.12) 5" xfId="11049"/>
    <cellStyle name="1_BC nam 2007 (UB)_Tong hop so lieu_BC von DTPT 6 thang 2012" xfId="1786"/>
    <cellStyle name="1_BC nam 2007 (UB)_Tong hop so lieu_BC von DTPT 6 thang 2012 2" xfId="11050"/>
    <cellStyle name="1_BC nam 2007 (UB)_Tong hop so lieu_BC von DTPT 6 thang 2012 2 2" xfId="11051"/>
    <cellStyle name="1_BC nam 2007 (UB)_Tong hop so lieu_BC von DTPT 6 thang 2012 2 3" xfId="11052"/>
    <cellStyle name="1_BC nam 2007 (UB)_Tong hop so lieu_BC von DTPT 6 thang 2012 2 4" xfId="11053"/>
    <cellStyle name="1_BC nam 2007 (UB)_Tong hop so lieu_BC von DTPT 6 thang 2012 3" xfId="11054"/>
    <cellStyle name="1_BC nam 2007 (UB)_Tong hop so lieu_BC von DTPT 6 thang 2012 4" xfId="11055"/>
    <cellStyle name="1_BC nam 2007 (UB)_Tong hop so lieu_BC von DTPT 6 thang 2012 5" xfId="11056"/>
    <cellStyle name="1_BC nam 2007 (UB)_Tong hop so lieu_Bieu du thao QD von ho tro co MT" xfId="1787"/>
    <cellStyle name="1_BC nam 2007 (UB)_Tong hop so lieu_Bieu du thao QD von ho tro co MT 2" xfId="11057"/>
    <cellStyle name="1_BC nam 2007 (UB)_Tong hop so lieu_Bieu du thao QD von ho tro co MT 2 2" xfId="11058"/>
    <cellStyle name="1_BC nam 2007 (UB)_Tong hop so lieu_Bieu du thao QD von ho tro co MT 2 3" xfId="11059"/>
    <cellStyle name="1_BC nam 2007 (UB)_Tong hop so lieu_Bieu du thao QD von ho tro co MT 2 4" xfId="11060"/>
    <cellStyle name="1_BC nam 2007 (UB)_Tong hop so lieu_Bieu du thao QD von ho tro co MT 3" xfId="11061"/>
    <cellStyle name="1_BC nam 2007 (UB)_Tong hop so lieu_Bieu du thao QD von ho tro co MT 4" xfId="11062"/>
    <cellStyle name="1_BC nam 2007 (UB)_Tong hop so lieu_Bieu du thao QD von ho tro co MT 5" xfId="11063"/>
    <cellStyle name="1_BC nam 2007 (UB)_Tong hop so lieu_Ke hoach 2012 (theo doi)" xfId="1788"/>
    <cellStyle name="1_BC nam 2007 (UB)_Tong hop so lieu_Ke hoach 2012 (theo doi) 2" xfId="11064"/>
    <cellStyle name="1_BC nam 2007 (UB)_Tong hop so lieu_Ke hoach 2012 (theo doi) 2 2" xfId="11065"/>
    <cellStyle name="1_BC nam 2007 (UB)_Tong hop so lieu_Ke hoach 2012 (theo doi) 2 3" xfId="11066"/>
    <cellStyle name="1_BC nam 2007 (UB)_Tong hop so lieu_Ke hoach 2012 (theo doi) 2 4" xfId="11067"/>
    <cellStyle name="1_BC nam 2007 (UB)_Tong hop so lieu_Ke hoach 2012 (theo doi) 3" xfId="11068"/>
    <cellStyle name="1_BC nam 2007 (UB)_Tong hop so lieu_Ke hoach 2012 (theo doi) 4" xfId="11069"/>
    <cellStyle name="1_BC nam 2007 (UB)_Tong hop so lieu_Ke hoach 2012 (theo doi) 5" xfId="11070"/>
    <cellStyle name="1_BC nam 2007 (UB)_Tong hop so lieu_Ke hoach 2012 theo doi (giai ngan 30.6.12)" xfId="1789"/>
    <cellStyle name="1_BC nam 2007 (UB)_Tong hop so lieu_Ke hoach 2012 theo doi (giai ngan 30.6.12) 2" xfId="11071"/>
    <cellStyle name="1_BC nam 2007 (UB)_Tong hop so lieu_Ke hoach 2012 theo doi (giai ngan 30.6.12) 2 2" xfId="11072"/>
    <cellStyle name="1_BC nam 2007 (UB)_Tong hop so lieu_Ke hoach 2012 theo doi (giai ngan 30.6.12) 2 3" xfId="11073"/>
    <cellStyle name="1_BC nam 2007 (UB)_Tong hop so lieu_Ke hoach 2012 theo doi (giai ngan 30.6.12) 2 4" xfId="11074"/>
    <cellStyle name="1_BC nam 2007 (UB)_Tong hop so lieu_Ke hoach 2012 theo doi (giai ngan 30.6.12) 3" xfId="11075"/>
    <cellStyle name="1_BC nam 2007 (UB)_Tong hop so lieu_Ke hoach 2012 theo doi (giai ngan 30.6.12) 4" xfId="11076"/>
    <cellStyle name="1_BC nam 2007 (UB)_Tong hop so lieu_Ke hoach 2012 theo doi (giai ngan 30.6.12) 5" xfId="11077"/>
    <cellStyle name="1_BC nam 2007 (UB)_Tong hop so lieu_pvhung.skhdt 20117113152041 Danh muc cong trinh trong diem" xfId="1790"/>
    <cellStyle name="1_BC nam 2007 (UB)_Tong hop so lieu_pvhung.skhdt 20117113152041 Danh muc cong trinh trong diem 2" xfId="11078"/>
    <cellStyle name="1_BC nam 2007 (UB)_Tong hop so lieu_pvhung.skhdt 20117113152041 Danh muc cong trinh trong diem 2 2" xfId="11079"/>
    <cellStyle name="1_BC nam 2007 (UB)_Tong hop so lieu_pvhung.skhdt 20117113152041 Danh muc cong trinh trong diem 2 3" xfId="11080"/>
    <cellStyle name="1_BC nam 2007 (UB)_Tong hop so lieu_pvhung.skhdt 20117113152041 Danh muc cong trinh trong diem 2 4" xfId="11081"/>
    <cellStyle name="1_BC nam 2007 (UB)_Tong hop so lieu_pvhung.skhdt 20117113152041 Danh muc cong trinh trong diem 3" xfId="11082"/>
    <cellStyle name="1_BC nam 2007 (UB)_Tong hop so lieu_pvhung.skhdt 20117113152041 Danh muc cong trinh trong diem 4" xfId="11083"/>
    <cellStyle name="1_BC nam 2007 (UB)_Tong hop so lieu_pvhung.skhdt 20117113152041 Danh muc cong trinh trong diem 5" xfId="11084"/>
    <cellStyle name="1_BC nam 2007 (UB)_Tong hop so lieu_pvhung.skhdt 20117113152041 Danh muc cong trinh trong diem_BC von DTPT 6 thang 2012" xfId="1791"/>
    <cellStyle name="1_BC nam 2007 (UB)_Tong hop so lieu_pvhung.skhdt 20117113152041 Danh muc cong trinh trong diem_BC von DTPT 6 thang 2012 2" xfId="11085"/>
    <cellStyle name="1_BC nam 2007 (UB)_Tong hop so lieu_pvhung.skhdt 20117113152041 Danh muc cong trinh trong diem_BC von DTPT 6 thang 2012 2 2" xfId="11086"/>
    <cellStyle name="1_BC nam 2007 (UB)_Tong hop so lieu_pvhung.skhdt 20117113152041 Danh muc cong trinh trong diem_BC von DTPT 6 thang 2012 2 3" xfId="11087"/>
    <cellStyle name="1_BC nam 2007 (UB)_Tong hop so lieu_pvhung.skhdt 20117113152041 Danh muc cong trinh trong diem_BC von DTPT 6 thang 2012 2 4" xfId="11088"/>
    <cellStyle name="1_BC nam 2007 (UB)_Tong hop so lieu_pvhung.skhdt 20117113152041 Danh muc cong trinh trong diem_BC von DTPT 6 thang 2012 3" xfId="11089"/>
    <cellStyle name="1_BC nam 2007 (UB)_Tong hop so lieu_pvhung.skhdt 20117113152041 Danh muc cong trinh trong diem_BC von DTPT 6 thang 2012 4" xfId="11090"/>
    <cellStyle name="1_BC nam 2007 (UB)_Tong hop so lieu_pvhung.skhdt 20117113152041 Danh muc cong trinh trong diem_BC von DTPT 6 thang 2012 5" xfId="11091"/>
    <cellStyle name="1_BC nam 2007 (UB)_Tong hop so lieu_pvhung.skhdt 20117113152041 Danh muc cong trinh trong diem_Bieu du thao QD von ho tro co MT" xfId="1792"/>
    <cellStyle name="1_BC nam 2007 (UB)_Tong hop so lieu_pvhung.skhdt 20117113152041 Danh muc cong trinh trong diem_Bieu du thao QD von ho tro co MT 2" xfId="11092"/>
    <cellStyle name="1_BC nam 2007 (UB)_Tong hop so lieu_pvhung.skhdt 20117113152041 Danh muc cong trinh trong diem_Bieu du thao QD von ho tro co MT 2 2" xfId="11093"/>
    <cellStyle name="1_BC nam 2007 (UB)_Tong hop so lieu_pvhung.skhdt 20117113152041 Danh muc cong trinh trong diem_Bieu du thao QD von ho tro co MT 2 3" xfId="11094"/>
    <cellStyle name="1_BC nam 2007 (UB)_Tong hop so lieu_pvhung.skhdt 20117113152041 Danh muc cong trinh trong diem_Bieu du thao QD von ho tro co MT 2 4" xfId="11095"/>
    <cellStyle name="1_BC nam 2007 (UB)_Tong hop so lieu_pvhung.skhdt 20117113152041 Danh muc cong trinh trong diem_Bieu du thao QD von ho tro co MT 3" xfId="11096"/>
    <cellStyle name="1_BC nam 2007 (UB)_Tong hop so lieu_pvhung.skhdt 20117113152041 Danh muc cong trinh trong diem_Bieu du thao QD von ho tro co MT 4" xfId="11097"/>
    <cellStyle name="1_BC nam 2007 (UB)_Tong hop so lieu_pvhung.skhdt 20117113152041 Danh muc cong trinh trong diem_Bieu du thao QD von ho tro co MT 5" xfId="11098"/>
    <cellStyle name="1_BC nam 2007 (UB)_Tong hop so lieu_pvhung.skhdt 20117113152041 Danh muc cong trinh trong diem_Ke hoach 2012 (theo doi)" xfId="1793"/>
    <cellStyle name="1_BC nam 2007 (UB)_Tong hop so lieu_pvhung.skhdt 20117113152041 Danh muc cong trinh trong diem_Ke hoach 2012 (theo doi) 2" xfId="11099"/>
    <cellStyle name="1_BC nam 2007 (UB)_Tong hop so lieu_pvhung.skhdt 20117113152041 Danh muc cong trinh trong diem_Ke hoach 2012 (theo doi) 2 2" xfId="11100"/>
    <cellStyle name="1_BC nam 2007 (UB)_Tong hop so lieu_pvhung.skhdt 20117113152041 Danh muc cong trinh trong diem_Ke hoach 2012 (theo doi) 2 3" xfId="11101"/>
    <cellStyle name="1_BC nam 2007 (UB)_Tong hop so lieu_pvhung.skhdt 20117113152041 Danh muc cong trinh trong diem_Ke hoach 2012 (theo doi) 2 4" xfId="11102"/>
    <cellStyle name="1_BC nam 2007 (UB)_Tong hop so lieu_pvhung.skhdt 20117113152041 Danh muc cong trinh trong diem_Ke hoach 2012 (theo doi) 3" xfId="11103"/>
    <cellStyle name="1_BC nam 2007 (UB)_Tong hop so lieu_pvhung.skhdt 20117113152041 Danh muc cong trinh trong diem_Ke hoach 2012 (theo doi) 4" xfId="11104"/>
    <cellStyle name="1_BC nam 2007 (UB)_Tong hop so lieu_pvhung.skhdt 20117113152041 Danh muc cong trinh trong diem_Ke hoach 2012 (theo doi) 5" xfId="11105"/>
    <cellStyle name="1_BC nam 2007 (UB)_Tong hop so lieu_pvhung.skhdt 20117113152041 Danh muc cong trinh trong diem_Ke hoach 2012 theo doi (giai ngan 30.6.12)" xfId="1794"/>
    <cellStyle name="1_BC nam 2007 (UB)_Tong hop so lieu_pvhung.skhdt 20117113152041 Danh muc cong trinh trong diem_Ke hoach 2012 theo doi (giai ngan 30.6.12) 2" xfId="11106"/>
    <cellStyle name="1_BC nam 2007 (UB)_Tong hop so lieu_pvhung.skhdt 20117113152041 Danh muc cong trinh trong diem_Ke hoach 2012 theo doi (giai ngan 30.6.12) 2 2" xfId="11107"/>
    <cellStyle name="1_BC nam 2007 (UB)_Tong hop so lieu_pvhung.skhdt 20117113152041 Danh muc cong trinh trong diem_Ke hoach 2012 theo doi (giai ngan 30.6.12) 2 3" xfId="11108"/>
    <cellStyle name="1_BC nam 2007 (UB)_Tong hop so lieu_pvhung.skhdt 20117113152041 Danh muc cong trinh trong diem_Ke hoach 2012 theo doi (giai ngan 30.6.12) 2 4" xfId="11109"/>
    <cellStyle name="1_BC nam 2007 (UB)_Tong hop so lieu_pvhung.skhdt 20117113152041 Danh muc cong trinh trong diem_Ke hoach 2012 theo doi (giai ngan 30.6.12) 3" xfId="11110"/>
    <cellStyle name="1_BC nam 2007 (UB)_Tong hop so lieu_pvhung.skhdt 20117113152041 Danh muc cong trinh trong diem_Ke hoach 2012 theo doi (giai ngan 30.6.12) 4" xfId="11111"/>
    <cellStyle name="1_BC nam 2007 (UB)_Tong hop so lieu_pvhung.skhdt 20117113152041 Danh muc cong trinh trong diem_Ke hoach 2012 theo doi (giai ngan 30.6.12) 5" xfId="11112"/>
    <cellStyle name="1_BC nam 2007 (UB)_Tong hop theo doi von TPCP (BC)" xfId="1795"/>
    <cellStyle name="1_BC nam 2007 (UB)_Tong hop theo doi von TPCP (BC) 2" xfId="11113"/>
    <cellStyle name="1_BC nam 2007 (UB)_Tong hop theo doi von TPCP (BC) 2 2" xfId="11114"/>
    <cellStyle name="1_BC nam 2007 (UB)_Tong hop theo doi von TPCP (BC) 2 3" xfId="11115"/>
    <cellStyle name="1_BC nam 2007 (UB)_Tong hop theo doi von TPCP (BC) 2 4" xfId="11116"/>
    <cellStyle name="1_BC nam 2007 (UB)_Tong hop theo doi von TPCP (BC) 3" xfId="11117"/>
    <cellStyle name="1_BC nam 2007 (UB)_Tong hop theo doi von TPCP (BC) 4" xfId="11118"/>
    <cellStyle name="1_BC nam 2007 (UB)_Tong hop theo doi von TPCP (BC) 5" xfId="11119"/>
    <cellStyle name="1_BC nam 2007 (UB)_Tong hop theo doi von TPCP (BC)_BC von DTPT 6 thang 2012" xfId="1796"/>
    <cellStyle name="1_BC nam 2007 (UB)_Tong hop theo doi von TPCP (BC)_BC von DTPT 6 thang 2012 2" xfId="11120"/>
    <cellStyle name="1_BC nam 2007 (UB)_Tong hop theo doi von TPCP (BC)_BC von DTPT 6 thang 2012 2 2" xfId="11121"/>
    <cellStyle name="1_BC nam 2007 (UB)_Tong hop theo doi von TPCP (BC)_BC von DTPT 6 thang 2012 2 3" xfId="11122"/>
    <cellStyle name="1_BC nam 2007 (UB)_Tong hop theo doi von TPCP (BC)_BC von DTPT 6 thang 2012 2 4" xfId="11123"/>
    <cellStyle name="1_BC nam 2007 (UB)_Tong hop theo doi von TPCP (BC)_BC von DTPT 6 thang 2012 3" xfId="11124"/>
    <cellStyle name="1_BC nam 2007 (UB)_Tong hop theo doi von TPCP (BC)_BC von DTPT 6 thang 2012 4" xfId="11125"/>
    <cellStyle name="1_BC nam 2007 (UB)_Tong hop theo doi von TPCP (BC)_BC von DTPT 6 thang 2012 5" xfId="11126"/>
    <cellStyle name="1_BC nam 2007 (UB)_Tong hop theo doi von TPCP (BC)_Bieu du thao QD von ho tro co MT" xfId="1797"/>
    <cellStyle name="1_BC nam 2007 (UB)_Tong hop theo doi von TPCP (BC)_Bieu du thao QD von ho tro co MT 2" xfId="11127"/>
    <cellStyle name="1_BC nam 2007 (UB)_Tong hop theo doi von TPCP (BC)_Bieu du thao QD von ho tro co MT 2 2" xfId="11128"/>
    <cellStyle name="1_BC nam 2007 (UB)_Tong hop theo doi von TPCP (BC)_Bieu du thao QD von ho tro co MT 2 3" xfId="11129"/>
    <cellStyle name="1_BC nam 2007 (UB)_Tong hop theo doi von TPCP (BC)_Bieu du thao QD von ho tro co MT 2 4" xfId="11130"/>
    <cellStyle name="1_BC nam 2007 (UB)_Tong hop theo doi von TPCP (BC)_Bieu du thao QD von ho tro co MT 3" xfId="11131"/>
    <cellStyle name="1_BC nam 2007 (UB)_Tong hop theo doi von TPCP (BC)_Bieu du thao QD von ho tro co MT 4" xfId="11132"/>
    <cellStyle name="1_BC nam 2007 (UB)_Tong hop theo doi von TPCP (BC)_Bieu du thao QD von ho tro co MT 5" xfId="11133"/>
    <cellStyle name="1_BC nam 2007 (UB)_Tong hop theo doi von TPCP (BC)_Ke hoach 2012 (theo doi)" xfId="1798"/>
    <cellStyle name="1_BC nam 2007 (UB)_Tong hop theo doi von TPCP (BC)_Ke hoach 2012 (theo doi) 2" xfId="11134"/>
    <cellStyle name="1_BC nam 2007 (UB)_Tong hop theo doi von TPCP (BC)_Ke hoach 2012 (theo doi) 2 2" xfId="11135"/>
    <cellStyle name="1_BC nam 2007 (UB)_Tong hop theo doi von TPCP (BC)_Ke hoach 2012 (theo doi) 2 3" xfId="11136"/>
    <cellStyle name="1_BC nam 2007 (UB)_Tong hop theo doi von TPCP (BC)_Ke hoach 2012 (theo doi) 2 4" xfId="11137"/>
    <cellStyle name="1_BC nam 2007 (UB)_Tong hop theo doi von TPCP (BC)_Ke hoach 2012 (theo doi) 3" xfId="11138"/>
    <cellStyle name="1_BC nam 2007 (UB)_Tong hop theo doi von TPCP (BC)_Ke hoach 2012 (theo doi) 4" xfId="11139"/>
    <cellStyle name="1_BC nam 2007 (UB)_Tong hop theo doi von TPCP (BC)_Ke hoach 2012 (theo doi) 5" xfId="11140"/>
    <cellStyle name="1_BC nam 2007 (UB)_Tong hop theo doi von TPCP (BC)_Ke hoach 2012 theo doi (giai ngan 30.6.12)" xfId="1799"/>
    <cellStyle name="1_BC nam 2007 (UB)_Tong hop theo doi von TPCP (BC)_Ke hoach 2012 theo doi (giai ngan 30.6.12) 2" xfId="11141"/>
    <cellStyle name="1_BC nam 2007 (UB)_Tong hop theo doi von TPCP (BC)_Ke hoach 2012 theo doi (giai ngan 30.6.12) 2 2" xfId="11142"/>
    <cellStyle name="1_BC nam 2007 (UB)_Tong hop theo doi von TPCP (BC)_Ke hoach 2012 theo doi (giai ngan 30.6.12) 2 3" xfId="11143"/>
    <cellStyle name="1_BC nam 2007 (UB)_Tong hop theo doi von TPCP (BC)_Ke hoach 2012 theo doi (giai ngan 30.6.12) 2 4" xfId="11144"/>
    <cellStyle name="1_BC nam 2007 (UB)_Tong hop theo doi von TPCP (BC)_Ke hoach 2012 theo doi (giai ngan 30.6.12) 3" xfId="11145"/>
    <cellStyle name="1_BC nam 2007 (UB)_Tong hop theo doi von TPCP (BC)_Ke hoach 2012 theo doi (giai ngan 30.6.12) 4" xfId="11146"/>
    <cellStyle name="1_BC nam 2007 (UB)_Tong hop theo doi von TPCP (BC)_Ke hoach 2012 theo doi (giai ngan 30.6.12) 5" xfId="11147"/>
    <cellStyle name="1_BC nam 2007 (UB)_Worksheet in D: My Documents Ke Hoach KH cac nam Nam 2014 Bao cao ve Ke hoach nam 2014 ( Hoan chinh sau TL voi Bo KH)" xfId="1800"/>
    <cellStyle name="1_BC nam 2007 (UB)_Worksheet in D: My Documents Ke Hoach KH cac nam Nam 2014 Bao cao ve Ke hoach nam 2014 ( Hoan chinh sau TL voi Bo KH) 2" xfId="11148"/>
    <cellStyle name="1_BC nam 2007 (UB)_Worksheet in D: My Documents Ke Hoach KH cac nam Nam 2014 Bao cao ve Ke hoach nam 2014 ( Hoan chinh sau TL voi Bo KH) 2 2" xfId="11149"/>
    <cellStyle name="1_BC nam 2007 (UB)_Worksheet in D: My Documents Ke Hoach KH cac nam Nam 2014 Bao cao ve Ke hoach nam 2014 ( Hoan chinh sau TL voi Bo KH) 2 3" xfId="11150"/>
    <cellStyle name="1_BC nam 2007 (UB)_Worksheet in D: My Documents Ke Hoach KH cac nam Nam 2014 Bao cao ve Ke hoach nam 2014 ( Hoan chinh sau TL voi Bo KH) 2 4" xfId="11151"/>
    <cellStyle name="1_BC nam 2007 (UB)_Worksheet in D: My Documents Ke Hoach KH cac nam Nam 2014 Bao cao ve Ke hoach nam 2014 ( Hoan chinh sau TL voi Bo KH) 3" xfId="11152"/>
    <cellStyle name="1_BC nam 2007 (UB)_Worksheet in D: My Documents Ke Hoach KH cac nam Nam 2014 Bao cao ve Ke hoach nam 2014 ( Hoan chinh sau TL voi Bo KH) 4" xfId="11153"/>
    <cellStyle name="1_BC nam 2007 (UB)_Worksheet in D: My Documents Ke Hoach KH cac nam Nam 2014 Bao cao ve Ke hoach nam 2014 ( Hoan chinh sau TL voi Bo KH) 5" xfId="11154"/>
    <cellStyle name="1_BC TAI CHINH" xfId="1801"/>
    <cellStyle name="1_BC TAI CHINH 2" xfId="1802"/>
    <cellStyle name="1_BC von DTPT 6 thang 2012" xfId="1803"/>
    <cellStyle name="1_BC von DTPT 6 thang 2012 2" xfId="11155"/>
    <cellStyle name="1_BC von DTPT 6 thang 2012 2 2" xfId="11156"/>
    <cellStyle name="1_BC von DTPT 6 thang 2012 2 3" xfId="11157"/>
    <cellStyle name="1_BC von DTPT 6 thang 2012 2 4" xfId="11158"/>
    <cellStyle name="1_BC von DTPT 6 thang 2012 3" xfId="11159"/>
    <cellStyle name="1_BC von DTPT 6 thang 2012 4" xfId="11160"/>
    <cellStyle name="1_BC von DTPT 6 thang 2012 5" xfId="11161"/>
    <cellStyle name="1_Bieu 01 UB(hung)" xfId="1804"/>
    <cellStyle name="1_Bieu 01 UB(hung) 2" xfId="1805"/>
    <cellStyle name="1_Bieu 01 UB(hung) 2 2" xfId="11162"/>
    <cellStyle name="1_Bieu 01 UB(hung) 2 2 2" xfId="11163"/>
    <cellStyle name="1_Bieu 01 UB(hung) 2 2 3" xfId="11164"/>
    <cellStyle name="1_Bieu 01 UB(hung) 2 2 4" xfId="11165"/>
    <cellStyle name="1_Bieu 01 UB(hung) 2 3" xfId="11166"/>
    <cellStyle name="1_Bieu 01 UB(hung) 2 4" xfId="11167"/>
    <cellStyle name="1_Bieu 01 UB(hung) 2 5" xfId="11168"/>
    <cellStyle name="1_Bieu 01 UB(hung) 3" xfId="11169"/>
    <cellStyle name="1_Bieu 01 UB(hung) 3 2" xfId="11170"/>
    <cellStyle name="1_Bieu 01 UB(hung) 3 3" xfId="11171"/>
    <cellStyle name="1_Bieu 01 UB(hung) 3 4" xfId="11172"/>
    <cellStyle name="1_Bieu 01 UB(hung) 4" xfId="11173"/>
    <cellStyle name="1_Bieu 01 UB(hung) 5" xfId="11174"/>
    <cellStyle name="1_Bieu 01 UB(hung) 6" xfId="11175"/>
    <cellStyle name="1_Bieu du thao QD von ho tro co MT" xfId="1806"/>
    <cellStyle name="1_Bieu du thao QD von ho tro co MT 2" xfId="11176"/>
    <cellStyle name="1_Bieu du thao QD von ho tro co MT 2 2" xfId="11177"/>
    <cellStyle name="1_Bieu du thao QD von ho tro co MT 2 3" xfId="11178"/>
    <cellStyle name="1_Bieu du thao QD von ho tro co MT 2 4" xfId="11179"/>
    <cellStyle name="1_Bieu du thao QD von ho tro co MT 3" xfId="11180"/>
    <cellStyle name="1_Bieu du thao QD von ho tro co MT 4" xfId="11181"/>
    <cellStyle name="1_Bieu du thao QD von ho tro co MT 5" xfId="11182"/>
    <cellStyle name="1_Bieu1" xfId="1807"/>
    <cellStyle name="1_Bieu4HTMT" xfId="1808"/>
    <cellStyle name="1_Book1" xfId="1809"/>
    <cellStyle name="1_Book1_1" xfId="1810"/>
    <cellStyle name="1_Book1_1 2" xfId="11183"/>
    <cellStyle name="1_Book1_1 2 2" xfId="11184"/>
    <cellStyle name="1_Book1_1 2 3" xfId="11185"/>
    <cellStyle name="1_Book1_1 2 4" xfId="11186"/>
    <cellStyle name="1_Book1_1 3" xfId="11187"/>
    <cellStyle name="1_Book1_1 4" xfId="11188"/>
    <cellStyle name="1_Book1_1 5" xfId="11189"/>
    <cellStyle name="1_Book1_1 Bieu 6 thang nam 2011" xfId="1811"/>
    <cellStyle name="1_Book1_1 Bieu 6 thang nam 2011 2" xfId="1812"/>
    <cellStyle name="1_Book1_1 Bieu 6 thang nam 2011_BC von DTPT 6 thang 2012" xfId="1813"/>
    <cellStyle name="1_Book1_1 Bieu 6 thang nam 2011_BC von DTPT 6 thang 2012 2" xfId="1814"/>
    <cellStyle name="1_Book1_1 Bieu 6 thang nam 2011_Bieu du thao QD von ho tro co MT" xfId="1815"/>
    <cellStyle name="1_Book1_1 Bieu 6 thang nam 2011_Bieu du thao QD von ho tro co MT 2" xfId="1816"/>
    <cellStyle name="1_Book1_1 Bieu 6 thang nam 2011_Ke hoach 2012 (theo doi)" xfId="1817"/>
    <cellStyle name="1_Book1_1 Bieu 6 thang nam 2011_Ke hoach 2012 (theo doi) 2" xfId="1818"/>
    <cellStyle name="1_Book1_1 Bieu 6 thang nam 2011_Ke hoach 2012 theo doi (giai ngan 30.6.12)" xfId="1819"/>
    <cellStyle name="1_Book1_1 Bieu 6 thang nam 2011_Ke hoach 2012 theo doi (giai ngan 30.6.12) 2" xfId="1820"/>
    <cellStyle name="1_Book1_1_!1 1 bao cao giao KH ve HTCMT vung TNB   12-12-2011" xfId="1821"/>
    <cellStyle name="1_Book1_1_Bao cao tinh hinh thuc hien KH 2009 den 31-01-10" xfId="1822"/>
    <cellStyle name="1_Book1_1_Bao cao tinh hinh thuc hien KH 2009 den 31-01-10 2" xfId="1823"/>
    <cellStyle name="1_Book1_1_Bao cao tinh hinh thuc hien KH 2009 den 31-01-10 2 2" xfId="11190"/>
    <cellStyle name="1_Book1_1_Bao cao tinh hinh thuc hien KH 2009 den 31-01-10 2 2 2" xfId="11191"/>
    <cellStyle name="1_Book1_1_Bao cao tinh hinh thuc hien KH 2009 den 31-01-10 2 2 3" xfId="11192"/>
    <cellStyle name="1_Book1_1_Bao cao tinh hinh thuc hien KH 2009 den 31-01-10 2 2 4" xfId="11193"/>
    <cellStyle name="1_Book1_1_Bao cao tinh hinh thuc hien KH 2009 den 31-01-10 2 3" xfId="11194"/>
    <cellStyle name="1_Book1_1_Bao cao tinh hinh thuc hien KH 2009 den 31-01-10 2 4" xfId="11195"/>
    <cellStyle name="1_Book1_1_Bao cao tinh hinh thuc hien KH 2009 den 31-01-10 2 5" xfId="11196"/>
    <cellStyle name="1_Book1_1_Bao cao tinh hinh thuc hien KH 2009 den 31-01-10 3" xfId="11197"/>
    <cellStyle name="1_Book1_1_Bao cao tinh hinh thuc hien KH 2009 den 31-01-10 3 2" xfId="11198"/>
    <cellStyle name="1_Book1_1_Bao cao tinh hinh thuc hien KH 2009 den 31-01-10 3 3" xfId="11199"/>
    <cellStyle name="1_Book1_1_Bao cao tinh hinh thuc hien KH 2009 den 31-01-10 3 4" xfId="11200"/>
    <cellStyle name="1_Book1_1_Bao cao tinh hinh thuc hien KH 2009 den 31-01-10 4" xfId="11201"/>
    <cellStyle name="1_Book1_1_Bao cao tinh hinh thuc hien KH 2009 den 31-01-10 5" xfId="11202"/>
    <cellStyle name="1_Book1_1_Bao cao tinh hinh thuc hien KH 2009 den 31-01-10 6" xfId="11203"/>
    <cellStyle name="1_Book1_1_Bao cao tinh hinh thuc hien KH 2009 den 31-01-10_BC von DTPT 6 thang 2012" xfId="1824"/>
    <cellStyle name="1_Book1_1_Bao cao tinh hinh thuc hien KH 2009 den 31-01-10_BC von DTPT 6 thang 2012 2" xfId="1825"/>
    <cellStyle name="1_Book1_1_Bao cao tinh hinh thuc hien KH 2009 den 31-01-10_BC von DTPT 6 thang 2012 2 2" xfId="11204"/>
    <cellStyle name="1_Book1_1_Bao cao tinh hinh thuc hien KH 2009 den 31-01-10_BC von DTPT 6 thang 2012 2 2 2" xfId="11205"/>
    <cellStyle name="1_Book1_1_Bao cao tinh hinh thuc hien KH 2009 den 31-01-10_BC von DTPT 6 thang 2012 2 2 3" xfId="11206"/>
    <cellStyle name="1_Book1_1_Bao cao tinh hinh thuc hien KH 2009 den 31-01-10_BC von DTPT 6 thang 2012 2 2 4" xfId="11207"/>
    <cellStyle name="1_Book1_1_Bao cao tinh hinh thuc hien KH 2009 den 31-01-10_BC von DTPT 6 thang 2012 2 3" xfId="11208"/>
    <cellStyle name="1_Book1_1_Bao cao tinh hinh thuc hien KH 2009 den 31-01-10_BC von DTPT 6 thang 2012 2 4" xfId="11209"/>
    <cellStyle name="1_Book1_1_Bao cao tinh hinh thuc hien KH 2009 den 31-01-10_BC von DTPT 6 thang 2012 2 5" xfId="11210"/>
    <cellStyle name="1_Book1_1_Bao cao tinh hinh thuc hien KH 2009 den 31-01-10_BC von DTPT 6 thang 2012 3" xfId="11211"/>
    <cellStyle name="1_Book1_1_Bao cao tinh hinh thuc hien KH 2009 den 31-01-10_BC von DTPT 6 thang 2012 3 2" xfId="11212"/>
    <cellStyle name="1_Book1_1_Bao cao tinh hinh thuc hien KH 2009 den 31-01-10_BC von DTPT 6 thang 2012 3 3" xfId="11213"/>
    <cellStyle name="1_Book1_1_Bao cao tinh hinh thuc hien KH 2009 den 31-01-10_BC von DTPT 6 thang 2012 3 4" xfId="11214"/>
    <cellStyle name="1_Book1_1_Bao cao tinh hinh thuc hien KH 2009 den 31-01-10_BC von DTPT 6 thang 2012 4" xfId="11215"/>
    <cellStyle name="1_Book1_1_Bao cao tinh hinh thuc hien KH 2009 den 31-01-10_BC von DTPT 6 thang 2012 5" xfId="11216"/>
    <cellStyle name="1_Book1_1_Bao cao tinh hinh thuc hien KH 2009 den 31-01-10_BC von DTPT 6 thang 2012 6" xfId="11217"/>
    <cellStyle name="1_Book1_1_Bao cao tinh hinh thuc hien KH 2009 den 31-01-10_Bieu du thao QD von ho tro co MT" xfId="1826"/>
    <cellStyle name="1_Book1_1_Bao cao tinh hinh thuc hien KH 2009 den 31-01-10_Bieu du thao QD von ho tro co MT 2" xfId="1827"/>
    <cellStyle name="1_Book1_1_Bao cao tinh hinh thuc hien KH 2009 den 31-01-10_Bieu du thao QD von ho tro co MT 2 2" xfId="11218"/>
    <cellStyle name="1_Book1_1_Bao cao tinh hinh thuc hien KH 2009 den 31-01-10_Bieu du thao QD von ho tro co MT 2 2 2" xfId="11219"/>
    <cellStyle name="1_Book1_1_Bao cao tinh hinh thuc hien KH 2009 den 31-01-10_Bieu du thao QD von ho tro co MT 2 2 3" xfId="11220"/>
    <cellStyle name="1_Book1_1_Bao cao tinh hinh thuc hien KH 2009 den 31-01-10_Bieu du thao QD von ho tro co MT 2 2 4" xfId="11221"/>
    <cellStyle name="1_Book1_1_Bao cao tinh hinh thuc hien KH 2009 den 31-01-10_Bieu du thao QD von ho tro co MT 2 3" xfId="11222"/>
    <cellStyle name="1_Book1_1_Bao cao tinh hinh thuc hien KH 2009 den 31-01-10_Bieu du thao QD von ho tro co MT 2 4" xfId="11223"/>
    <cellStyle name="1_Book1_1_Bao cao tinh hinh thuc hien KH 2009 den 31-01-10_Bieu du thao QD von ho tro co MT 2 5" xfId="11224"/>
    <cellStyle name="1_Book1_1_Bao cao tinh hinh thuc hien KH 2009 den 31-01-10_Bieu du thao QD von ho tro co MT 3" xfId="11225"/>
    <cellStyle name="1_Book1_1_Bao cao tinh hinh thuc hien KH 2009 den 31-01-10_Bieu du thao QD von ho tro co MT 3 2" xfId="11226"/>
    <cellStyle name="1_Book1_1_Bao cao tinh hinh thuc hien KH 2009 den 31-01-10_Bieu du thao QD von ho tro co MT 3 3" xfId="11227"/>
    <cellStyle name="1_Book1_1_Bao cao tinh hinh thuc hien KH 2009 den 31-01-10_Bieu du thao QD von ho tro co MT 3 4" xfId="11228"/>
    <cellStyle name="1_Book1_1_Bao cao tinh hinh thuc hien KH 2009 den 31-01-10_Bieu du thao QD von ho tro co MT 4" xfId="11229"/>
    <cellStyle name="1_Book1_1_Bao cao tinh hinh thuc hien KH 2009 den 31-01-10_Bieu du thao QD von ho tro co MT 5" xfId="11230"/>
    <cellStyle name="1_Book1_1_Bao cao tinh hinh thuc hien KH 2009 den 31-01-10_Bieu du thao QD von ho tro co MT 6" xfId="11231"/>
    <cellStyle name="1_Book1_1_Bao cao tinh hinh thuc hien KH 2009 den 31-01-10_Ke hoach 2012 (theo doi)" xfId="1828"/>
    <cellStyle name="1_Book1_1_Bao cao tinh hinh thuc hien KH 2009 den 31-01-10_Ke hoach 2012 (theo doi) 2" xfId="1829"/>
    <cellStyle name="1_Book1_1_Bao cao tinh hinh thuc hien KH 2009 den 31-01-10_Ke hoach 2012 (theo doi) 2 2" xfId="11232"/>
    <cellStyle name="1_Book1_1_Bao cao tinh hinh thuc hien KH 2009 den 31-01-10_Ke hoach 2012 (theo doi) 2 2 2" xfId="11233"/>
    <cellStyle name="1_Book1_1_Bao cao tinh hinh thuc hien KH 2009 den 31-01-10_Ke hoach 2012 (theo doi) 2 2 3" xfId="11234"/>
    <cellStyle name="1_Book1_1_Bao cao tinh hinh thuc hien KH 2009 den 31-01-10_Ke hoach 2012 (theo doi) 2 2 4" xfId="11235"/>
    <cellStyle name="1_Book1_1_Bao cao tinh hinh thuc hien KH 2009 den 31-01-10_Ke hoach 2012 (theo doi) 2 3" xfId="11236"/>
    <cellStyle name="1_Book1_1_Bao cao tinh hinh thuc hien KH 2009 den 31-01-10_Ke hoach 2012 (theo doi) 2 4" xfId="11237"/>
    <cellStyle name="1_Book1_1_Bao cao tinh hinh thuc hien KH 2009 den 31-01-10_Ke hoach 2012 (theo doi) 2 5" xfId="11238"/>
    <cellStyle name="1_Book1_1_Bao cao tinh hinh thuc hien KH 2009 den 31-01-10_Ke hoach 2012 (theo doi) 3" xfId="11239"/>
    <cellStyle name="1_Book1_1_Bao cao tinh hinh thuc hien KH 2009 den 31-01-10_Ke hoach 2012 (theo doi) 3 2" xfId="11240"/>
    <cellStyle name="1_Book1_1_Bao cao tinh hinh thuc hien KH 2009 den 31-01-10_Ke hoach 2012 (theo doi) 3 3" xfId="11241"/>
    <cellStyle name="1_Book1_1_Bao cao tinh hinh thuc hien KH 2009 den 31-01-10_Ke hoach 2012 (theo doi) 3 4" xfId="11242"/>
    <cellStyle name="1_Book1_1_Bao cao tinh hinh thuc hien KH 2009 den 31-01-10_Ke hoach 2012 (theo doi) 4" xfId="11243"/>
    <cellStyle name="1_Book1_1_Bao cao tinh hinh thuc hien KH 2009 den 31-01-10_Ke hoach 2012 (theo doi) 5" xfId="11244"/>
    <cellStyle name="1_Book1_1_Bao cao tinh hinh thuc hien KH 2009 den 31-01-10_Ke hoach 2012 (theo doi) 6" xfId="11245"/>
    <cellStyle name="1_Book1_1_Bao cao tinh hinh thuc hien KH 2009 den 31-01-10_Ke hoach 2012 theo doi (giai ngan 30.6.12)" xfId="1830"/>
    <cellStyle name="1_Book1_1_Bao cao tinh hinh thuc hien KH 2009 den 31-01-10_Ke hoach 2012 theo doi (giai ngan 30.6.12) 2" xfId="1831"/>
    <cellStyle name="1_Book1_1_Bao cao tinh hinh thuc hien KH 2009 den 31-01-10_Ke hoach 2012 theo doi (giai ngan 30.6.12) 2 2" xfId="11246"/>
    <cellStyle name="1_Book1_1_Bao cao tinh hinh thuc hien KH 2009 den 31-01-10_Ke hoach 2012 theo doi (giai ngan 30.6.12) 2 2 2" xfId="11247"/>
    <cellStyle name="1_Book1_1_Bao cao tinh hinh thuc hien KH 2009 den 31-01-10_Ke hoach 2012 theo doi (giai ngan 30.6.12) 2 2 3" xfId="11248"/>
    <cellStyle name="1_Book1_1_Bao cao tinh hinh thuc hien KH 2009 den 31-01-10_Ke hoach 2012 theo doi (giai ngan 30.6.12) 2 2 4" xfId="11249"/>
    <cellStyle name="1_Book1_1_Bao cao tinh hinh thuc hien KH 2009 den 31-01-10_Ke hoach 2012 theo doi (giai ngan 30.6.12) 2 3" xfId="11250"/>
    <cellStyle name="1_Book1_1_Bao cao tinh hinh thuc hien KH 2009 den 31-01-10_Ke hoach 2012 theo doi (giai ngan 30.6.12) 2 4" xfId="11251"/>
    <cellStyle name="1_Book1_1_Bao cao tinh hinh thuc hien KH 2009 den 31-01-10_Ke hoach 2012 theo doi (giai ngan 30.6.12) 2 5" xfId="11252"/>
    <cellStyle name="1_Book1_1_Bao cao tinh hinh thuc hien KH 2009 den 31-01-10_Ke hoach 2012 theo doi (giai ngan 30.6.12) 3" xfId="11253"/>
    <cellStyle name="1_Book1_1_Bao cao tinh hinh thuc hien KH 2009 den 31-01-10_Ke hoach 2012 theo doi (giai ngan 30.6.12) 3 2" xfId="11254"/>
    <cellStyle name="1_Book1_1_Bao cao tinh hinh thuc hien KH 2009 den 31-01-10_Ke hoach 2012 theo doi (giai ngan 30.6.12) 3 3" xfId="11255"/>
    <cellStyle name="1_Book1_1_Bao cao tinh hinh thuc hien KH 2009 den 31-01-10_Ke hoach 2012 theo doi (giai ngan 30.6.12) 3 4" xfId="11256"/>
    <cellStyle name="1_Book1_1_Bao cao tinh hinh thuc hien KH 2009 den 31-01-10_Ke hoach 2012 theo doi (giai ngan 30.6.12) 4" xfId="11257"/>
    <cellStyle name="1_Book1_1_Bao cao tinh hinh thuc hien KH 2009 den 31-01-10_Ke hoach 2012 theo doi (giai ngan 30.6.12) 5" xfId="11258"/>
    <cellStyle name="1_Book1_1_Bao cao tinh hinh thuc hien KH 2009 den 31-01-10_Ke hoach 2012 theo doi (giai ngan 30.6.12) 6" xfId="11259"/>
    <cellStyle name="1_Book1_1_BC von DTPT 6 thang 2012" xfId="1832"/>
    <cellStyle name="1_Book1_1_BC von DTPT 6 thang 2012 2" xfId="11260"/>
    <cellStyle name="1_Book1_1_BC von DTPT 6 thang 2012 2 2" xfId="11261"/>
    <cellStyle name="1_Book1_1_BC von DTPT 6 thang 2012 2 3" xfId="11262"/>
    <cellStyle name="1_Book1_1_BC von DTPT 6 thang 2012 2 4" xfId="11263"/>
    <cellStyle name="1_Book1_1_BC von DTPT 6 thang 2012 3" xfId="11264"/>
    <cellStyle name="1_Book1_1_BC von DTPT 6 thang 2012 4" xfId="11265"/>
    <cellStyle name="1_Book1_1_BC von DTPT 6 thang 2012 5" xfId="11266"/>
    <cellStyle name="1_Book1_1_Bieu du thao QD von ho tro co MT" xfId="1833"/>
    <cellStyle name="1_Book1_1_Bieu du thao QD von ho tro co MT 2" xfId="11267"/>
    <cellStyle name="1_Book1_1_Bieu du thao QD von ho tro co MT 2 2" xfId="11268"/>
    <cellStyle name="1_Book1_1_Bieu du thao QD von ho tro co MT 2 3" xfId="11269"/>
    <cellStyle name="1_Book1_1_Bieu du thao QD von ho tro co MT 2 4" xfId="11270"/>
    <cellStyle name="1_Book1_1_Bieu du thao QD von ho tro co MT 3" xfId="11271"/>
    <cellStyle name="1_Book1_1_Bieu du thao QD von ho tro co MT 4" xfId="11272"/>
    <cellStyle name="1_Book1_1_Bieu du thao QD von ho tro co MT 5" xfId="11273"/>
    <cellStyle name="1_Book1_1_Bieu4HTMT" xfId="1834"/>
    <cellStyle name="1_Book1_1_Bieu4HTMT_!1 1 bao cao giao KH ve HTCMT vung TNB   12-12-2011" xfId="1835"/>
    <cellStyle name="1_Book1_1_Bieu4HTMT_KH TPCP vung TNB (03-1-2012)" xfId="1836"/>
    <cellStyle name="1_Book1_1_Book1" xfId="1837"/>
    <cellStyle name="1_Book1_1_Book1 2" xfId="1838"/>
    <cellStyle name="1_Book1_1_Book1 2 2" xfId="11274"/>
    <cellStyle name="1_Book1_1_Book1 2 3" xfId="11275"/>
    <cellStyle name="1_Book1_1_Book1 2 4" xfId="11276"/>
    <cellStyle name="1_Book1_1_Book1 3" xfId="11277"/>
    <cellStyle name="1_Book1_1_Book1 3 2" xfId="11278"/>
    <cellStyle name="1_Book1_1_Book1 3 3" xfId="11279"/>
    <cellStyle name="1_Book1_1_Book1 3 4" xfId="11280"/>
    <cellStyle name="1_Book1_1_Book1 4" xfId="11281"/>
    <cellStyle name="1_Book1_1_Book1 5" xfId="11282"/>
    <cellStyle name="1_Book1_1_Book1 6" xfId="11283"/>
    <cellStyle name="1_Book1_1_Book1_BC von DTPT 6 thang 2012" xfId="1839"/>
    <cellStyle name="1_Book1_1_Book1_BC von DTPT 6 thang 2012 2" xfId="1840"/>
    <cellStyle name="1_Book1_1_Book1_BC von DTPT 6 thang 2012 2 2" xfId="11284"/>
    <cellStyle name="1_Book1_1_Book1_BC von DTPT 6 thang 2012 2 3" xfId="11285"/>
    <cellStyle name="1_Book1_1_Book1_BC von DTPT 6 thang 2012 2 4" xfId="11286"/>
    <cellStyle name="1_Book1_1_Book1_BC von DTPT 6 thang 2012 3" xfId="11287"/>
    <cellStyle name="1_Book1_1_Book1_BC von DTPT 6 thang 2012 3 2" xfId="11288"/>
    <cellStyle name="1_Book1_1_Book1_BC von DTPT 6 thang 2012 3 3" xfId="11289"/>
    <cellStyle name="1_Book1_1_Book1_BC von DTPT 6 thang 2012 3 4" xfId="11290"/>
    <cellStyle name="1_Book1_1_Book1_BC von DTPT 6 thang 2012 4" xfId="11291"/>
    <cellStyle name="1_Book1_1_Book1_BC von DTPT 6 thang 2012 5" xfId="11292"/>
    <cellStyle name="1_Book1_1_Book1_BC von DTPT 6 thang 2012 6" xfId="11293"/>
    <cellStyle name="1_Book1_1_Book1_Bieu du thao QD von ho tro co MT" xfId="1841"/>
    <cellStyle name="1_Book1_1_Book1_Bieu du thao QD von ho tro co MT 2" xfId="1842"/>
    <cellStyle name="1_Book1_1_Book1_Bieu du thao QD von ho tro co MT 2 2" xfId="11294"/>
    <cellStyle name="1_Book1_1_Book1_Bieu du thao QD von ho tro co MT 2 3" xfId="11295"/>
    <cellStyle name="1_Book1_1_Book1_Bieu du thao QD von ho tro co MT 2 4" xfId="11296"/>
    <cellStyle name="1_Book1_1_Book1_Bieu du thao QD von ho tro co MT 3" xfId="11297"/>
    <cellStyle name="1_Book1_1_Book1_Bieu du thao QD von ho tro co MT 3 2" xfId="11298"/>
    <cellStyle name="1_Book1_1_Book1_Bieu du thao QD von ho tro co MT 3 3" xfId="11299"/>
    <cellStyle name="1_Book1_1_Book1_Bieu du thao QD von ho tro co MT 3 4" xfId="11300"/>
    <cellStyle name="1_Book1_1_Book1_Bieu du thao QD von ho tro co MT 4" xfId="11301"/>
    <cellStyle name="1_Book1_1_Book1_Bieu du thao QD von ho tro co MT 5" xfId="11302"/>
    <cellStyle name="1_Book1_1_Book1_Bieu du thao QD von ho tro co MT 6" xfId="11303"/>
    <cellStyle name="1_Book1_1_Book1_Hoan chinh KH 2012 (o nha)" xfId="1843"/>
    <cellStyle name="1_Book1_1_Book1_Hoan chinh KH 2012 (o nha) 2" xfId="1844"/>
    <cellStyle name="1_Book1_1_Book1_Hoan chinh KH 2012 (o nha) 2 2" xfId="11304"/>
    <cellStyle name="1_Book1_1_Book1_Hoan chinh KH 2012 (o nha) 2 3" xfId="11305"/>
    <cellStyle name="1_Book1_1_Book1_Hoan chinh KH 2012 (o nha) 2 4" xfId="11306"/>
    <cellStyle name="1_Book1_1_Book1_Hoan chinh KH 2012 (o nha) 3" xfId="11307"/>
    <cellStyle name="1_Book1_1_Book1_Hoan chinh KH 2012 (o nha) 3 2" xfId="11308"/>
    <cellStyle name="1_Book1_1_Book1_Hoan chinh KH 2012 (o nha) 3 3" xfId="11309"/>
    <cellStyle name="1_Book1_1_Book1_Hoan chinh KH 2012 (o nha) 3 4" xfId="11310"/>
    <cellStyle name="1_Book1_1_Book1_Hoan chinh KH 2012 (o nha) 4" xfId="11311"/>
    <cellStyle name="1_Book1_1_Book1_Hoan chinh KH 2012 (o nha) 5" xfId="11312"/>
    <cellStyle name="1_Book1_1_Book1_Hoan chinh KH 2012 (o nha) 6" xfId="11313"/>
    <cellStyle name="1_Book1_1_Book1_Hoan chinh KH 2012 (o nha)_Bao cao giai ngan quy I" xfId="1845"/>
    <cellStyle name="1_Book1_1_Book1_Hoan chinh KH 2012 (o nha)_Bao cao giai ngan quy I 2" xfId="1846"/>
    <cellStyle name="1_Book1_1_Book1_Hoan chinh KH 2012 (o nha)_Bao cao giai ngan quy I 2 2" xfId="11314"/>
    <cellStyle name="1_Book1_1_Book1_Hoan chinh KH 2012 (o nha)_Bao cao giai ngan quy I 2 3" xfId="11315"/>
    <cellStyle name="1_Book1_1_Book1_Hoan chinh KH 2012 (o nha)_Bao cao giai ngan quy I 2 4" xfId="11316"/>
    <cellStyle name="1_Book1_1_Book1_Hoan chinh KH 2012 (o nha)_Bao cao giai ngan quy I 3" xfId="11317"/>
    <cellStyle name="1_Book1_1_Book1_Hoan chinh KH 2012 (o nha)_Bao cao giai ngan quy I 3 2" xfId="11318"/>
    <cellStyle name="1_Book1_1_Book1_Hoan chinh KH 2012 (o nha)_Bao cao giai ngan quy I 3 3" xfId="11319"/>
    <cellStyle name="1_Book1_1_Book1_Hoan chinh KH 2012 (o nha)_Bao cao giai ngan quy I 3 4" xfId="11320"/>
    <cellStyle name="1_Book1_1_Book1_Hoan chinh KH 2012 (o nha)_Bao cao giai ngan quy I 4" xfId="11321"/>
    <cellStyle name="1_Book1_1_Book1_Hoan chinh KH 2012 (o nha)_Bao cao giai ngan quy I 5" xfId="11322"/>
    <cellStyle name="1_Book1_1_Book1_Hoan chinh KH 2012 (o nha)_Bao cao giai ngan quy I 6" xfId="11323"/>
    <cellStyle name="1_Book1_1_Book1_Hoan chinh KH 2012 (o nha)_BC von DTPT 6 thang 2012" xfId="1847"/>
    <cellStyle name="1_Book1_1_Book1_Hoan chinh KH 2012 (o nha)_BC von DTPT 6 thang 2012 2" xfId="1848"/>
    <cellStyle name="1_Book1_1_Book1_Hoan chinh KH 2012 (o nha)_BC von DTPT 6 thang 2012 2 2" xfId="11324"/>
    <cellStyle name="1_Book1_1_Book1_Hoan chinh KH 2012 (o nha)_BC von DTPT 6 thang 2012 2 3" xfId="11325"/>
    <cellStyle name="1_Book1_1_Book1_Hoan chinh KH 2012 (o nha)_BC von DTPT 6 thang 2012 2 4" xfId="11326"/>
    <cellStyle name="1_Book1_1_Book1_Hoan chinh KH 2012 (o nha)_BC von DTPT 6 thang 2012 3" xfId="11327"/>
    <cellStyle name="1_Book1_1_Book1_Hoan chinh KH 2012 (o nha)_BC von DTPT 6 thang 2012 3 2" xfId="11328"/>
    <cellStyle name="1_Book1_1_Book1_Hoan chinh KH 2012 (o nha)_BC von DTPT 6 thang 2012 3 3" xfId="11329"/>
    <cellStyle name="1_Book1_1_Book1_Hoan chinh KH 2012 (o nha)_BC von DTPT 6 thang 2012 3 4" xfId="11330"/>
    <cellStyle name="1_Book1_1_Book1_Hoan chinh KH 2012 (o nha)_BC von DTPT 6 thang 2012 4" xfId="11331"/>
    <cellStyle name="1_Book1_1_Book1_Hoan chinh KH 2012 (o nha)_BC von DTPT 6 thang 2012 5" xfId="11332"/>
    <cellStyle name="1_Book1_1_Book1_Hoan chinh KH 2012 (o nha)_BC von DTPT 6 thang 2012 6" xfId="11333"/>
    <cellStyle name="1_Book1_1_Book1_Hoan chinh KH 2012 (o nha)_Bieu du thao QD von ho tro co MT" xfId="1849"/>
    <cellStyle name="1_Book1_1_Book1_Hoan chinh KH 2012 (o nha)_Bieu du thao QD von ho tro co MT 2" xfId="1850"/>
    <cellStyle name="1_Book1_1_Book1_Hoan chinh KH 2012 (o nha)_Bieu du thao QD von ho tro co MT 2 2" xfId="11334"/>
    <cellStyle name="1_Book1_1_Book1_Hoan chinh KH 2012 (o nha)_Bieu du thao QD von ho tro co MT 2 3" xfId="11335"/>
    <cellStyle name="1_Book1_1_Book1_Hoan chinh KH 2012 (o nha)_Bieu du thao QD von ho tro co MT 2 4" xfId="11336"/>
    <cellStyle name="1_Book1_1_Book1_Hoan chinh KH 2012 (o nha)_Bieu du thao QD von ho tro co MT 3" xfId="11337"/>
    <cellStyle name="1_Book1_1_Book1_Hoan chinh KH 2012 (o nha)_Bieu du thao QD von ho tro co MT 3 2" xfId="11338"/>
    <cellStyle name="1_Book1_1_Book1_Hoan chinh KH 2012 (o nha)_Bieu du thao QD von ho tro co MT 3 3" xfId="11339"/>
    <cellStyle name="1_Book1_1_Book1_Hoan chinh KH 2012 (o nha)_Bieu du thao QD von ho tro co MT 3 4" xfId="11340"/>
    <cellStyle name="1_Book1_1_Book1_Hoan chinh KH 2012 (o nha)_Bieu du thao QD von ho tro co MT 4" xfId="11341"/>
    <cellStyle name="1_Book1_1_Book1_Hoan chinh KH 2012 (o nha)_Bieu du thao QD von ho tro co MT 5" xfId="11342"/>
    <cellStyle name="1_Book1_1_Book1_Hoan chinh KH 2012 (o nha)_Bieu du thao QD von ho tro co MT 6" xfId="11343"/>
    <cellStyle name="1_Book1_1_Book1_Hoan chinh KH 2012 (o nha)_Ke hoach 2012 theo doi (giai ngan 30.6.12)" xfId="1851"/>
    <cellStyle name="1_Book1_1_Book1_Hoan chinh KH 2012 (o nha)_Ke hoach 2012 theo doi (giai ngan 30.6.12) 2" xfId="1852"/>
    <cellStyle name="1_Book1_1_Book1_Hoan chinh KH 2012 (o nha)_Ke hoach 2012 theo doi (giai ngan 30.6.12) 2 2" xfId="11344"/>
    <cellStyle name="1_Book1_1_Book1_Hoan chinh KH 2012 (o nha)_Ke hoach 2012 theo doi (giai ngan 30.6.12) 2 3" xfId="11345"/>
    <cellStyle name="1_Book1_1_Book1_Hoan chinh KH 2012 (o nha)_Ke hoach 2012 theo doi (giai ngan 30.6.12) 2 4" xfId="11346"/>
    <cellStyle name="1_Book1_1_Book1_Hoan chinh KH 2012 (o nha)_Ke hoach 2012 theo doi (giai ngan 30.6.12) 3" xfId="11347"/>
    <cellStyle name="1_Book1_1_Book1_Hoan chinh KH 2012 (o nha)_Ke hoach 2012 theo doi (giai ngan 30.6.12) 3 2" xfId="11348"/>
    <cellStyle name="1_Book1_1_Book1_Hoan chinh KH 2012 (o nha)_Ke hoach 2012 theo doi (giai ngan 30.6.12) 3 3" xfId="11349"/>
    <cellStyle name="1_Book1_1_Book1_Hoan chinh KH 2012 (o nha)_Ke hoach 2012 theo doi (giai ngan 30.6.12) 3 4" xfId="11350"/>
    <cellStyle name="1_Book1_1_Book1_Hoan chinh KH 2012 (o nha)_Ke hoach 2012 theo doi (giai ngan 30.6.12) 4" xfId="11351"/>
    <cellStyle name="1_Book1_1_Book1_Hoan chinh KH 2012 (o nha)_Ke hoach 2012 theo doi (giai ngan 30.6.12) 5" xfId="11352"/>
    <cellStyle name="1_Book1_1_Book1_Hoan chinh KH 2012 (o nha)_Ke hoach 2012 theo doi (giai ngan 30.6.12) 6" xfId="11353"/>
    <cellStyle name="1_Book1_1_Book1_Hoan chinh KH 2012 Von ho tro co MT" xfId="1853"/>
    <cellStyle name="1_Book1_1_Book1_Hoan chinh KH 2012 Von ho tro co MT (chi tiet)" xfId="1854"/>
    <cellStyle name="1_Book1_1_Book1_Hoan chinh KH 2012 Von ho tro co MT (chi tiet) 2" xfId="1855"/>
    <cellStyle name="1_Book1_1_Book1_Hoan chinh KH 2012 Von ho tro co MT (chi tiet) 2 2" xfId="11354"/>
    <cellStyle name="1_Book1_1_Book1_Hoan chinh KH 2012 Von ho tro co MT (chi tiet) 2 3" xfId="11355"/>
    <cellStyle name="1_Book1_1_Book1_Hoan chinh KH 2012 Von ho tro co MT (chi tiet) 2 4" xfId="11356"/>
    <cellStyle name="1_Book1_1_Book1_Hoan chinh KH 2012 Von ho tro co MT (chi tiet) 3" xfId="11357"/>
    <cellStyle name="1_Book1_1_Book1_Hoan chinh KH 2012 Von ho tro co MT (chi tiet) 3 2" xfId="11358"/>
    <cellStyle name="1_Book1_1_Book1_Hoan chinh KH 2012 Von ho tro co MT (chi tiet) 3 3" xfId="11359"/>
    <cellStyle name="1_Book1_1_Book1_Hoan chinh KH 2012 Von ho tro co MT (chi tiet) 3 4" xfId="11360"/>
    <cellStyle name="1_Book1_1_Book1_Hoan chinh KH 2012 Von ho tro co MT (chi tiet) 4" xfId="11361"/>
    <cellStyle name="1_Book1_1_Book1_Hoan chinh KH 2012 Von ho tro co MT (chi tiet) 5" xfId="11362"/>
    <cellStyle name="1_Book1_1_Book1_Hoan chinh KH 2012 Von ho tro co MT (chi tiet) 6" xfId="11363"/>
    <cellStyle name="1_Book1_1_Book1_Hoan chinh KH 2012 Von ho tro co MT 10" xfId="11364"/>
    <cellStyle name="1_Book1_1_Book1_Hoan chinh KH 2012 Von ho tro co MT 10 2" xfId="11365"/>
    <cellStyle name="1_Book1_1_Book1_Hoan chinh KH 2012 Von ho tro co MT 10 3" xfId="11366"/>
    <cellStyle name="1_Book1_1_Book1_Hoan chinh KH 2012 Von ho tro co MT 10 4" xfId="11367"/>
    <cellStyle name="1_Book1_1_Book1_Hoan chinh KH 2012 Von ho tro co MT 11" xfId="11368"/>
    <cellStyle name="1_Book1_1_Book1_Hoan chinh KH 2012 Von ho tro co MT 11 2" xfId="11369"/>
    <cellStyle name="1_Book1_1_Book1_Hoan chinh KH 2012 Von ho tro co MT 11 3" xfId="11370"/>
    <cellStyle name="1_Book1_1_Book1_Hoan chinh KH 2012 Von ho tro co MT 11 4" xfId="11371"/>
    <cellStyle name="1_Book1_1_Book1_Hoan chinh KH 2012 Von ho tro co MT 12" xfId="11372"/>
    <cellStyle name="1_Book1_1_Book1_Hoan chinh KH 2012 Von ho tro co MT 12 2" xfId="11373"/>
    <cellStyle name="1_Book1_1_Book1_Hoan chinh KH 2012 Von ho tro co MT 12 3" xfId="11374"/>
    <cellStyle name="1_Book1_1_Book1_Hoan chinh KH 2012 Von ho tro co MT 12 4" xfId="11375"/>
    <cellStyle name="1_Book1_1_Book1_Hoan chinh KH 2012 Von ho tro co MT 13" xfId="11376"/>
    <cellStyle name="1_Book1_1_Book1_Hoan chinh KH 2012 Von ho tro co MT 13 2" xfId="11377"/>
    <cellStyle name="1_Book1_1_Book1_Hoan chinh KH 2012 Von ho tro co MT 13 3" xfId="11378"/>
    <cellStyle name="1_Book1_1_Book1_Hoan chinh KH 2012 Von ho tro co MT 13 4" xfId="11379"/>
    <cellStyle name="1_Book1_1_Book1_Hoan chinh KH 2012 Von ho tro co MT 14" xfId="11380"/>
    <cellStyle name="1_Book1_1_Book1_Hoan chinh KH 2012 Von ho tro co MT 14 2" xfId="11381"/>
    <cellStyle name="1_Book1_1_Book1_Hoan chinh KH 2012 Von ho tro co MT 14 3" xfId="11382"/>
    <cellStyle name="1_Book1_1_Book1_Hoan chinh KH 2012 Von ho tro co MT 14 4" xfId="11383"/>
    <cellStyle name="1_Book1_1_Book1_Hoan chinh KH 2012 Von ho tro co MT 15" xfId="11384"/>
    <cellStyle name="1_Book1_1_Book1_Hoan chinh KH 2012 Von ho tro co MT 15 2" xfId="11385"/>
    <cellStyle name="1_Book1_1_Book1_Hoan chinh KH 2012 Von ho tro co MT 15 3" xfId="11386"/>
    <cellStyle name="1_Book1_1_Book1_Hoan chinh KH 2012 Von ho tro co MT 15 4" xfId="11387"/>
    <cellStyle name="1_Book1_1_Book1_Hoan chinh KH 2012 Von ho tro co MT 16" xfId="11388"/>
    <cellStyle name="1_Book1_1_Book1_Hoan chinh KH 2012 Von ho tro co MT 16 2" xfId="11389"/>
    <cellStyle name="1_Book1_1_Book1_Hoan chinh KH 2012 Von ho tro co MT 16 3" xfId="11390"/>
    <cellStyle name="1_Book1_1_Book1_Hoan chinh KH 2012 Von ho tro co MT 16 4" xfId="11391"/>
    <cellStyle name="1_Book1_1_Book1_Hoan chinh KH 2012 Von ho tro co MT 17" xfId="11392"/>
    <cellStyle name="1_Book1_1_Book1_Hoan chinh KH 2012 Von ho tro co MT 17 2" xfId="11393"/>
    <cellStyle name="1_Book1_1_Book1_Hoan chinh KH 2012 Von ho tro co MT 17 3" xfId="11394"/>
    <cellStyle name="1_Book1_1_Book1_Hoan chinh KH 2012 Von ho tro co MT 17 4" xfId="11395"/>
    <cellStyle name="1_Book1_1_Book1_Hoan chinh KH 2012 Von ho tro co MT 18" xfId="11396"/>
    <cellStyle name="1_Book1_1_Book1_Hoan chinh KH 2012 Von ho tro co MT 19" xfId="11397"/>
    <cellStyle name="1_Book1_1_Book1_Hoan chinh KH 2012 Von ho tro co MT 2" xfId="1856"/>
    <cellStyle name="1_Book1_1_Book1_Hoan chinh KH 2012 Von ho tro co MT 2 2" xfId="11398"/>
    <cellStyle name="1_Book1_1_Book1_Hoan chinh KH 2012 Von ho tro co MT 2 3" xfId="11399"/>
    <cellStyle name="1_Book1_1_Book1_Hoan chinh KH 2012 Von ho tro co MT 2 4" xfId="11400"/>
    <cellStyle name="1_Book1_1_Book1_Hoan chinh KH 2012 Von ho tro co MT 20" xfId="11401"/>
    <cellStyle name="1_Book1_1_Book1_Hoan chinh KH 2012 Von ho tro co MT 3" xfId="11402"/>
    <cellStyle name="1_Book1_1_Book1_Hoan chinh KH 2012 Von ho tro co MT 3 2" xfId="11403"/>
    <cellStyle name="1_Book1_1_Book1_Hoan chinh KH 2012 Von ho tro co MT 3 3" xfId="11404"/>
    <cellStyle name="1_Book1_1_Book1_Hoan chinh KH 2012 Von ho tro co MT 3 4" xfId="11405"/>
    <cellStyle name="1_Book1_1_Book1_Hoan chinh KH 2012 Von ho tro co MT 4" xfId="11406"/>
    <cellStyle name="1_Book1_1_Book1_Hoan chinh KH 2012 Von ho tro co MT 4 2" xfId="11407"/>
    <cellStyle name="1_Book1_1_Book1_Hoan chinh KH 2012 Von ho tro co MT 4 3" xfId="11408"/>
    <cellStyle name="1_Book1_1_Book1_Hoan chinh KH 2012 Von ho tro co MT 4 4" xfId="11409"/>
    <cellStyle name="1_Book1_1_Book1_Hoan chinh KH 2012 Von ho tro co MT 5" xfId="11410"/>
    <cellStyle name="1_Book1_1_Book1_Hoan chinh KH 2012 Von ho tro co MT 5 2" xfId="11411"/>
    <cellStyle name="1_Book1_1_Book1_Hoan chinh KH 2012 Von ho tro co MT 5 3" xfId="11412"/>
    <cellStyle name="1_Book1_1_Book1_Hoan chinh KH 2012 Von ho tro co MT 5 4" xfId="11413"/>
    <cellStyle name="1_Book1_1_Book1_Hoan chinh KH 2012 Von ho tro co MT 6" xfId="11414"/>
    <cellStyle name="1_Book1_1_Book1_Hoan chinh KH 2012 Von ho tro co MT 6 2" xfId="11415"/>
    <cellStyle name="1_Book1_1_Book1_Hoan chinh KH 2012 Von ho tro co MT 6 3" xfId="11416"/>
    <cellStyle name="1_Book1_1_Book1_Hoan chinh KH 2012 Von ho tro co MT 6 4" xfId="11417"/>
    <cellStyle name="1_Book1_1_Book1_Hoan chinh KH 2012 Von ho tro co MT 7" xfId="11418"/>
    <cellStyle name="1_Book1_1_Book1_Hoan chinh KH 2012 Von ho tro co MT 7 2" xfId="11419"/>
    <cellStyle name="1_Book1_1_Book1_Hoan chinh KH 2012 Von ho tro co MT 7 3" xfId="11420"/>
    <cellStyle name="1_Book1_1_Book1_Hoan chinh KH 2012 Von ho tro co MT 7 4" xfId="11421"/>
    <cellStyle name="1_Book1_1_Book1_Hoan chinh KH 2012 Von ho tro co MT 8" xfId="11422"/>
    <cellStyle name="1_Book1_1_Book1_Hoan chinh KH 2012 Von ho tro co MT 8 2" xfId="11423"/>
    <cellStyle name="1_Book1_1_Book1_Hoan chinh KH 2012 Von ho tro co MT 8 3" xfId="11424"/>
    <cellStyle name="1_Book1_1_Book1_Hoan chinh KH 2012 Von ho tro co MT 8 4" xfId="11425"/>
    <cellStyle name="1_Book1_1_Book1_Hoan chinh KH 2012 Von ho tro co MT 9" xfId="11426"/>
    <cellStyle name="1_Book1_1_Book1_Hoan chinh KH 2012 Von ho tro co MT 9 2" xfId="11427"/>
    <cellStyle name="1_Book1_1_Book1_Hoan chinh KH 2012 Von ho tro co MT 9 3" xfId="11428"/>
    <cellStyle name="1_Book1_1_Book1_Hoan chinh KH 2012 Von ho tro co MT 9 4" xfId="11429"/>
    <cellStyle name="1_Book1_1_Book1_Hoan chinh KH 2012 Von ho tro co MT_Bao cao giai ngan quy I" xfId="1857"/>
    <cellStyle name="1_Book1_1_Book1_Hoan chinh KH 2012 Von ho tro co MT_Bao cao giai ngan quy I 2" xfId="1858"/>
    <cellStyle name="1_Book1_1_Book1_Hoan chinh KH 2012 Von ho tro co MT_Bao cao giai ngan quy I 2 2" xfId="11430"/>
    <cellStyle name="1_Book1_1_Book1_Hoan chinh KH 2012 Von ho tro co MT_Bao cao giai ngan quy I 2 3" xfId="11431"/>
    <cellStyle name="1_Book1_1_Book1_Hoan chinh KH 2012 Von ho tro co MT_Bao cao giai ngan quy I 2 4" xfId="11432"/>
    <cellStyle name="1_Book1_1_Book1_Hoan chinh KH 2012 Von ho tro co MT_Bao cao giai ngan quy I 3" xfId="11433"/>
    <cellStyle name="1_Book1_1_Book1_Hoan chinh KH 2012 Von ho tro co MT_Bao cao giai ngan quy I 3 2" xfId="11434"/>
    <cellStyle name="1_Book1_1_Book1_Hoan chinh KH 2012 Von ho tro co MT_Bao cao giai ngan quy I 3 3" xfId="11435"/>
    <cellStyle name="1_Book1_1_Book1_Hoan chinh KH 2012 Von ho tro co MT_Bao cao giai ngan quy I 3 4" xfId="11436"/>
    <cellStyle name="1_Book1_1_Book1_Hoan chinh KH 2012 Von ho tro co MT_Bao cao giai ngan quy I 4" xfId="11437"/>
    <cellStyle name="1_Book1_1_Book1_Hoan chinh KH 2012 Von ho tro co MT_Bao cao giai ngan quy I 5" xfId="11438"/>
    <cellStyle name="1_Book1_1_Book1_Hoan chinh KH 2012 Von ho tro co MT_Bao cao giai ngan quy I 6" xfId="11439"/>
    <cellStyle name="1_Book1_1_Book1_Hoan chinh KH 2012 Von ho tro co MT_BC von DTPT 6 thang 2012" xfId="1859"/>
    <cellStyle name="1_Book1_1_Book1_Hoan chinh KH 2012 Von ho tro co MT_BC von DTPT 6 thang 2012 2" xfId="1860"/>
    <cellStyle name="1_Book1_1_Book1_Hoan chinh KH 2012 Von ho tro co MT_BC von DTPT 6 thang 2012 2 2" xfId="11440"/>
    <cellStyle name="1_Book1_1_Book1_Hoan chinh KH 2012 Von ho tro co MT_BC von DTPT 6 thang 2012 2 3" xfId="11441"/>
    <cellStyle name="1_Book1_1_Book1_Hoan chinh KH 2012 Von ho tro co MT_BC von DTPT 6 thang 2012 2 4" xfId="11442"/>
    <cellStyle name="1_Book1_1_Book1_Hoan chinh KH 2012 Von ho tro co MT_BC von DTPT 6 thang 2012 3" xfId="11443"/>
    <cellStyle name="1_Book1_1_Book1_Hoan chinh KH 2012 Von ho tro co MT_BC von DTPT 6 thang 2012 3 2" xfId="11444"/>
    <cellStyle name="1_Book1_1_Book1_Hoan chinh KH 2012 Von ho tro co MT_BC von DTPT 6 thang 2012 3 3" xfId="11445"/>
    <cellStyle name="1_Book1_1_Book1_Hoan chinh KH 2012 Von ho tro co MT_BC von DTPT 6 thang 2012 3 4" xfId="11446"/>
    <cellStyle name="1_Book1_1_Book1_Hoan chinh KH 2012 Von ho tro co MT_BC von DTPT 6 thang 2012 4" xfId="11447"/>
    <cellStyle name="1_Book1_1_Book1_Hoan chinh KH 2012 Von ho tro co MT_BC von DTPT 6 thang 2012 5" xfId="11448"/>
    <cellStyle name="1_Book1_1_Book1_Hoan chinh KH 2012 Von ho tro co MT_BC von DTPT 6 thang 2012 6" xfId="11449"/>
    <cellStyle name="1_Book1_1_Book1_Hoan chinh KH 2012 Von ho tro co MT_Bieu du thao QD von ho tro co MT" xfId="1861"/>
    <cellStyle name="1_Book1_1_Book1_Hoan chinh KH 2012 Von ho tro co MT_Bieu du thao QD von ho tro co MT 2" xfId="1862"/>
    <cellStyle name="1_Book1_1_Book1_Hoan chinh KH 2012 Von ho tro co MT_Bieu du thao QD von ho tro co MT 2 2" xfId="11450"/>
    <cellStyle name="1_Book1_1_Book1_Hoan chinh KH 2012 Von ho tro co MT_Bieu du thao QD von ho tro co MT 2 3" xfId="11451"/>
    <cellStyle name="1_Book1_1_Book1_Hoan chinh KH 2012 Von ho tro co MT_Bieu du thao QD von ho tro co MT 2 4" xfId="11452"/>
    <cellStyle name="1_Book1_1_Book1_Hoan chinh KH 2012 Von ho tro co MT_Bieu du thao QD von ho tro co MT 3" xfId="11453"/>
    <cellStyle name="1_Book1_1_Book1_Hoan chinh KH 2012 Von ho tro co MT_Bieu du thao QD von ho tro co MT 3 2" xfId="11454"/>
    <cellStyle name="1_Book1_1_Book1_Hoan chinh KH 2012 Von ho tro co MT_Bieu du thao QD von ho tro co MT 3 3" xfId="11455"/>
    <cellStyle name="1_Book1_1_Book1_Hoan chinh KH 2012 Von ho tro co MT_Bieu du thao QD von ho tro co MT 3 4" xfId="11456"/>
    <cellStyle name="1_Book1_1_Book1_Hoan chinh KH 2012 Von ho tro co MT_Bieu du thao QD von ho tro co MT 4" xfId="11457"/>
    <cellStyle name="1_Book1_1_Book1_Hoan chinh KH 2012 Von ho tro co MT_Bieu du thao QD von ho tro co MT 5" xfId="11458"/>
    <cellStyle name="1_Book1_1_Book1_Hoan chinh KH 2012 Von ho tro co MT_Bieu du thao QD von ho tro co MT 6" xfId="11459"/>
    <cellStyle name="1_Book1_1_Book1_Hoan chinh KH 2012 Von ho tro co MT_Ke hoach 2012 theo doi (giai ngan 30.6.12)" xfId="1863"/>
    <cellStyle name="1_Book1_1_Book1_Hoan chinh KH 2012 Von ho tro co MT_Ke hoach 2012 theo doi (giai ngan 30.6.12) 2" xfId="1864"/>
    <cellStyle name="1_Book1_1_Book1_Hoan chinh KH 2012 Von ho tro co MT_Ke hoach 2012 theo doi (giai ngan 30.6.12) 2 2" xfId="11460"/>
    <cellStyle name="1_Book1_1_Book1_Hoan chinh KH 2012 Von ho tro co MT_Ke hoach 2012 theo doi (giai ngan 30.6.12) 2 3" xfId="11461"/>
    <cellStyle name="1_Book1_1_Book1_Hoan chinh KH 2012 Von ho tro co MT_Ke hoach 2012 theo doi (giai ngan 30.6.12) 2 4" xfId="11462"/>
    <cellStyle name="1_Book1_1_Book1_Hoan chinh KH 2012 Von ho tro co MT_Ke hoach 2012 theo doi (giai ngan 30.6.12) 3" xfId="11463"/>
    <cellStyle name="1_Book1_1_Book1_Hoan chinh KH 2012 Von ho tro co MT_Ke hoach 2012 theo doi (giai ngan 30.6.12) 3 2" xfId="11464"/>
    <cellStyle name="1_Book1_1_Book1_Hoan chinh KH 2012 Von ho tro co MT_Ke hoach 2012 theo doi (giai ngan 30.6.12) 3 3" xfId="11465"/>
    <cellStyle name="1_Book1_1_Book1_Hoan chinh KH 2012 Von ho tro co MT_Ke hoach 2012 theo doi (giai ngan 30.6.12) 3 4" xfId="11466"/>
    <cellStyle name="1_Book1_1_Book1_Hoan chinh KH 2012 Von ho tro co MT_Ke hoach 2012 theo doi (giai ngan 30.6.12) 4" xfId="11467"/>
    <cellStyle name="1_Book1_1_Book1_Hoan chinh KH 2012 Von ho tro co MT_Ke hoach 2012 theo doi (giai ngan 30.6.12) 5" xfId="11468"/>
    <cellStyle name="1_Book1_1_Book1_Hoan chinh KH 2012 Von ho tro co MT_Ke hoach 2012 theo doi (giai ngan 30.6.12) 6" xfId="11469"/>
    <cellStyle name="1_Book1_1_Book1_Ke hoach 2012 (theo doi)" xfId="1865"/>
    <cellStyle name="1_Book1_1_Book1_Ke hoach 2012 (theo doi) 2" xfId="1866"/>
    <cellStyle name="1_Book1_1_Book1_Ke hoach 2012 (theo doi) 2 2" xfId="11470"/>
    <cellStyle name="1_Book1_1_Book1_Ke hoach 2012 (theo doi) 2 3" xfId="11471"/>
    <cellStyle name="1_Book1_1_Book1_Ke hoach 2012 (theo doi) 2 4" xfId="11472"/>
    <cellStyle name="1_Book1_1_Book1_Ke hoach 2012 (theo doi) 3" xfId="11473"/>
    <cellStyle name="1_Book1_1_Book1_Ke hoach 2012 (theo doi) 3 2" xfId="11474"/>
    <cellStyle name="1_Book1_1_Book1_Ke hoach 2012 (theo doi) 3 3" xfId="11475"/>
    <cellStyle name="1_Book1_1_Book1_Ke hoach 2012 (theo doi) 3 4" xfId="11476"/>
    <cellStyle name="1_Book1_1_Book1_Ke hoach 2012 (theo doi) 4" xfId="11477"/>
    <cellStyle name="1_Book1_1_Book1_Ke hoach 2012 (theo doi) 5" xfId="11478"/>
    <cellStyle name="1_Book1_1_Book1_Ke hoach 2012 (theo doi) 6" xfId="11479"/>
    <cellStyle name="1_Book1_1_Book1_Ke hoach 2012 theo doi (giai ngan 30.6.12)" xfId="1867"/>
    <cellStyle name="1_Book1_1_Book1_Ke hoach 2012 theo doi (giai ngan 30.6.12) 2" xfId="1868"/>
    <cellStyle name="1_Book1_1_Book1_Ke hoach 2012 theo doi (giai ngan 30.6.12) 2 2" xfId="11480"/>
    <cellStyle name="1_Book1_1_Book1_Ke hoach 2012 theo doi (giai ngan 30.6.12) 2 3" xfId="11481"/>
    <cellStyle name="1_Book1_1_Book1_Ke hoach 2012 theo doi (giai ngan 30.6.12) 2 4" xfId="11482"/>
    <cellStyle name="1_Book1_1_Book1_Ke hoach 2012 theo doi (giai ngan 30.6.12) 3" xfId="11483"/>
    <cellStyle name="1_Book1_1_Book1_Ke hoach 2012 theo doi (giai ngan 30.6.12) 3 2" xfId="11484"/>
    <cellStyle name="1_Book1_1_Book1_Ke hoach 2012 theo doi (giai ngan 30.6.12) 3 3" xfId="11485"/>
    <cellStyle name="1_Book1_1_Book1_Ke hoach 2012 theo doi (giai ngan 30.6.12) 3 4" xfId="11486"/>
    <cellStyle name="1_Book1_1_Book1_Ke hoach 2012 theo doi (giai ngan 30.6.12) 4" xfId="11487"/>
    <cellStyle name="1_Book1_1_Book1_Ke hoach 2012 theo doi (giai ngan 30.6.12) 5" xfId="11488"/>
    <cellStyle name="1_Book1_1_Book1_Ke hoach 2012 theo doi (giai ngan 30.6.12) 6" xfId="11489"/>
    <cellStyle name="1_Book1_1_Dang ky phan khai von ODA (gui Bo)" xfId="1869"/>
    <cellStyle name="1_Book1_1_Dang ky phan khai von ODA (gui Bo) 2" xfId="11490"/>
    <cellStyle name="1_Book1_1_Dang ky phan khai von ODA (gui Bo) 2 2" xfId="11491"/>
    <cellStyle name="1_Book1_1_Dang ky phan khai von ODA (gui Bo) 2 3" xfId="11492"/>
    <cellStyle name="1_Book1_1_Dang ky phan khai von ODA (gui Bo) 2 4" xfId="11493"/>
    <cellStyle name="1_Book1_1_Dang ky phan khai von ODA (gui Bo) 3" xfId="11494"/>
    <cellStyle name="1_Book1_1_Dang ky phan khai von ODA (gui Bo) 4" xfId="11495"/>
    <cellStyle name="1_Book1_1_Dang ky phan khai von ODA (gui Bo) 5" xfId="11496"/>
    <cellStyle name="1_Book1_1_Dang ky phan khai von ODA (gui Bo)_BC von DTPT 6 thang 2012" xfId="1870"/>
    <cellStyle name="1_Book1_1_Dang ky phan khai von ODA (gui Bo)_BC von DTPT 6 thang 2012 2" xfId="11497"/>
    <cellStyle name="1_Book1_1_Dang ky phan khai von ODA (gui Bo)_BC von DTPT 6 thang 2012 2 2" xfId="11498"/>
    <cellStyle name="1_Book1_1_Dang ky phan khai von ODA (gui Bo)_BC von DTPT 6 thang 2012 2 3" xfId="11499"/>
    <cellStyle name="1_Book1_1_Dang ky phan khai von ODA (gui Bo)_BC von DTPT 6 thang 2012 2 4" xfId="11500"/>
    <cellStyle name="1_Book1_1_Dang ky phan khai von ODA (gui Bo)_BC von DTPT 6 thang 2012 3" xfId="11501"/>
    <cellStyle name="1_Book1_1_Dang ky phan khai von ODA (gui Bo)_BC von DTPT 6 thang 2012 4" xfId="11502"/>
    <cellStyle name="1_Book1_1_Dang ky phan khai von ODA (gui Bo)_BC von DTPT 6 thang 2012 5" xfId="11503"/>
    <cellStyle name="1_Book1_1_Dang ky phan khai von ODA (gui Bo)_Bieu du thao QD von ho tro co MT" xfId="1871"/>
    <cellStyle name="1_Book1_1_Dang ky phan khai von ODA (gui Bo)_Bieu du thao QD von ho tro co MT 2" xfId="11504"/>
    <cellStyle name="1_Book1_1_Dang ky phan khai von ODA (gui Bo)_Bieu du thao QD von ho tro co MT 2 2" xfId="11505"/>
    <cellStyle name="1_Book1_1_Dang ky phan khai von ODA (gui Bo)_Bieu du thao QD von ho tro co MT 2 3" xfId="11506"/>
    <cellStyle name="1_Book1_1_Dang ky phan khai von ODA (gui Bo)_Bieu du thao QD von ho tro co MT 2 4" xfId="11507"/>
    <cellStyle name="1_Book1_1_Dang ky phan khai von ODA (gui Bo)_Bieu du thao QD von ho tro co MT 3" xfId="11508"/>
    <cellStyle name="1_Book1_1_Dang ky phan khai von ODA (gui Bo)_Bieu du thao QD von ho tro co MT 4" xfId="11509"/>
    <cellStyle name="1_Book1_1_Dang ky phan khai von ODA (gui Bo)_Bieu du thao QD von ho tro co MT 5" xfId="11510"/>
    <cellStyle name="1_Book1_1_Dang ky phan khai von ODA (gui Bo)_Ke hoach 2012 theo doi (giai ngan 30.6.12)" xfId="1872"/>
    <cellStyle name="1_Book1_1_Dang ky phan khai von ODA (gui Bo)_Ke hoach 2012 theo doi (giai ngan 30.6.12) 2" xfId="11511"/>
    <cellStyle name="1_Book1_1_Dang ky phan khai von ODA (gui Bo)_Ke hoach 2012 theo doi (giai ngan 30.6.12) 2 2" xfId="11512"/>
    <cellStyle name="1_Book1_1_Dang ky phan khai von ODA (gui Bo)_Ke hoach 2012 theo doi (giai ngan 30.6.12) 2 3" xfId="11513"/>
    <cellStyle name="1_Book1_1_Dang ky phan khai von ODA (gui Bo)_Ke hoach 2012 theo doi (giai ngan 30.6.12) 2 4" xfId="11514"/>
    <cellStyle name="1_Book1_1_Dang ky phan khai von ODA (gui Bo)_Ke hoach 2012 theo doi (giai ngan 30.6.12) 3" xfId="11515"/>
    <cellStyle name="1_Book1_1_Dang ky phan khai von ODA (gui Bo)_Ke hoach 2012 theo doi (giai ngan 30.6.12) 4" xfId="11516"/>
    <cellStyle name="1_Book1_1_Dang ky phan khai von ODA (gui Bo)_Ke hoach 2012 theo doi (giai ngan 30.6.12) 5" xfId="11517"/>
    <cellStyle name="1_Book1_1_Ke hoach 2012 (theo doi)" xfId="1873"/>
    <cellStyle name="1_Book1_1_Ke hoach 2012 (theo doi) 2" xfId="11518"/>
    <cellStyle name="1_Book1_1_Ke hoach 2012 (theo doi) 2 2" xfId="11519"/>
    <cellStyle name="1_Book1_1_Ke hoach 2012 (theo doi) 2 3" xfId="11520"/>
    <cellStyle name="1_Book1_1_Ke hoach 2012 (theo doi) 2 4" xfId="11521"/>
    <cellStyle name="1_Book1_1_Ke hoach 2012 (theo doi) 3" xfId="11522"/>
    <cellStyle name="1_Book1_1_Ke hoach 2012 (theo doi) 4" xfId="11523"/>
    <cellStyle name="1_Book1_1_Ke hoach 2012 (theo doi) 5" xfId="11524"/>
    <cellStyle name="1_Book1_1_Ke hoach 2012 theo doi (giai ngan 30.6.12)" xfId="1874"/>
    <cellStyle name="1_Book1_1_Ke hoach 2012 theo doi (giai ngan 30.6.12) 2" xfId="11525"/>
    <cellStyle name="1_Book1_1_Ke hoach 2012 theo doi (giai ngan 30.6.12) 2 2" xfId="11526"/>
    <cellStyle name="1_Book1_1_Ke hoach 2012 theo doi (giai ngan 30.6.12) 2 3" xfId="11527"/>
    <cellStyle name="1_Book1_1_Ke hoach 2012 theo doi (giai ngan 30.6.12) 2 4" xfId="11528"/>
    <cellStyle name="1_Book1_1_Ke hoach 2012 theo doi (giai ngan 30.6.12) 3" xfId="11529"/>
    <cellStyle name="1_Book1_1_Ke hoach 2012 theo doi (giai ngan 30.6.12) 4" xfId="11530"/>
    <cellStyle name="1_Book1_1_Ke hoach 2012 theo doi (giai ngan 30.6.12) 5" xfId="11531"/>
    <cellStyle name="1_Book1_1_KH TPCP vung TNB (03-1-2012)" xfId="1875"/>
    <cellStyle name="1_Book1_1_Tong hop theo doi von TPCP (BC)" xfId="1876"/>
    <cellStyle name="1_Book1_1_Tong hop theo doi von TPCP (BC) 2" xfId="11532"/>
    <cellStyle name="1_Book1_1_Tong hop theo doi von TPCP (BC) 2 2" xfId="11533"/>
    <cellStyle name="1_Book1_1_Tong hop theo doi von TPCP (BC) 2 3" xfId="11534"/>
    <cellStyle name="1_Book1_1_Tong hop theo doi von TPCP (BC) 2 4" xfId="11535"/>
    <cellStyle name="1_Book1_1_Tong hop theo doi von TPCP (BC) 3" xfId="11536"/>
    <cellStyle name="1_Book1_1_Tong hop theo doi von TPCP (BC) 4" xfId="11537"/>
    <cellStyle name="1_Book1_1_Tong hop theo doi von TPCP (BC) 5" xfId="11538"/>
    <cellStyle name="1_Book1_1_Tong hop theo doi von TPCP (BC)_BC von DTPT 6 thang 2012" xfId="1877"/>
    <cellStyle name="1_Book1_1_Tong hop theo doi von TPCP (BC)_BC von DTPT 6 thang 2012 2" xfId="11539"/>
    <cellStyle name="1_Book1_1_Tong hop theo doi von TPCP (BC)_BC von DTPT 6 thang 2012 2 2" xfId="11540"/>
    <cellStyle name="1_Book1_1_Tong hop theo doi von TPCP (BC)_BC von DTPT 6 thang 2012 2 3" xfId="11541"/>
    <cellStyle name="1_Book1_1_Tong hop theo doi von TPCP (BC)_BC von DTPT 6 thang 2012 2 4" xfId="11542"/>
    <cellStyle name="1_Book1_1_Tong hop theo doi von TPCP (BC)_BC von DTPT 6 thang 2012 3" xfId="11543"/>
    <cellStyle name="1_Book1_1_Tong hop theo doi von TPCP (BC)_BC von DTPT 6 thang 2012 4" xfId="11544"/>
    <cellStyle name="1_Book1_1_Tong hop theo doi von TPCP (BC)_BC von DTPT 6 thang 2012 5" xfId="11545"/>
    <cellStyle name="1_Book1_1_Tong hop theo doi von TPCP (BC)_Bieu du thao QD von ho tro co MT" xfId="1878"/>
    <cellStyle name="1_Book1_1_Tong hop theo doi von TPCP (BC)_Bieu du thao QD von ho tro co MT 2" xfId="11546"/>
    <cellStyle name="1_Book1_1_Tong hop theo doi von TPCP (BC)_Bieu du thao QD von ho tro co MT 2 2" xfId="11547"/>
    <cellStyle name="1_Book1_1_Tong hop theo doi von TPCP (BC)_Bieu du thao QD von ho tro co MT 2 3" xfId="11548"/>
    <cellStyle name="1_Book1_1_Tong hop theo doi von TPCP (BC)_Bieu du thao QD von ho tro co MT 2 4" xfId="11549"/>
    <cellStyle name="1_Book1_1_Tong hop theo doi von TPCP (BC)_Bieu du thao QD von ho tro co MT 3" xfId="11550"/>
    <cellStyle name="1_Book1_1_Tong hop theo doi von TPCP (BC)_Bieu du thao QD von ho tro co MT 4" xfId="11551"/>
    <cellStyle name="1_Book1_1_Tong hop theo doi von TPCP (BC)_Bieu du thao QD von ho tro co MT 5" xfId="11552"/>
    <cellStyle name="1_Book1_1_Tong hop theo doi von TPCP (BC)_Ke hoach 2012 (theo doi)" xfId="1879"/>
    <cellStyle name="1_Book1_1_Tong hop theo doi von TPCP (BC)_Ke hoach 2012 (theo doi) 2" xfId="11553"/>
    <cellStyle name="1_Book1_1_Tong hop theo doi von TPCP (BC)_Ke hoach 2012 (theo doi) 2 2" xfId="11554"/>
    <cellStyle name="1_Book1_1_Tong hop theo doi von TPCP (BC)_Ke hoach 2012 (theo doi) 2 3" xfId="11555"/>
    <cellStyle name="1_Book1_1_Tong hop theo doi von TPCP (BC)_Ke hoach 2012 (theo doi) 2 4" xfId="11556"/>
    <cellStyle name="1_Book1_1_Tong hop theo doi von TPCP (BC)_Ke hoach 2012 (theo doi) 3" xfId="11557"/>
    <cellStyle name="1_Book1_1_Tong hop theo doi von TPCP (BC)_Ke hoach 2012 (theo doi) 4" xfId="11558"/>
    <cellStyle name="1_Book1_1_Tong hop theo doi von TPCP (BC)_Ke hoach 2012 (theo doi) 5" xfId="11559"/>
    <cellStyle name="1_Book1_1_Tong hop theo doi von TPCP (BC)_Ke hoach 2012 theo doi (giai ngan 30.6.12)" xfId="1880"/>
    <cellStyle name="1_Book1_1_Tong hop theo doi von TPCP (BC)_Ke hoach 2012 theo doi (giai ngan 30.6.12) 2" xfId="11560"/>
    <cellStyle name="1_Book1_1_Tong hop theo doi von TPCP (BC)_Ke hoach 2012 theo doi (giai ngan 30.6.12) 2 2" xfId="11561"/>
    <cellStyle name="1_Book1_1_Tong hop theo doi von TPCP (BC)_Ke hoach 2012 theo doi (giai ngan 30.6.12) 2 3" xfId="11562"/>
    <cellStyle name="1_Book1_1_Tong hop theo doi von TPCP (BC)_Ke hoach 2012 theo doi (giai ngan 30.6.12) 2 4" xfId="11563"/>
    <cellStyle name="1_Book1_1_Tong hop theo doi von TPCP (BC)_Ke hoach 2012 theo doi (giai ngan 30.6.12) 3" xfId="11564"/>
    <cellStyle name="1_Book1_1_Tong hop theo doi von TPCP (BC)_Ke hoach 2012 theo doi (giai ngan 30.6.12) 4" xfId="11565"/>
    <cellStyle name="1_Book1_1_Tong hop theo doi von TPCP (BC)_Ke hoach 2012 theo doi (giai ngan 30.6.12) 5" xfId="11566"/>
    <cellStyle name="1_Book1_2" xfId="1881"/>
    <cellStyle name="1_Book1_2 2" xfId="1882"/>
    <cellStyle name="1_Book1_2 2 2" xfId="11567"/>
    <cellStyle name="1_Book1_2 2 3" xfId="11568"/>
    <cellStyle name="1_Book1_2 2 4" xfId="11569"/>
    <cellStyle name="1_Book1_2 3" xfId="11570"/>
    <cellStyle name="1_Book1_2 3 2" xfId="11571"/>
    <cellStyle name="1_Book1_2 3 3" xfId="11572"/>
    <cellStyle name="1_Book1_2 3 4" xfId="11573"/>
    <cellStyle name="1_Book1_2 4" xfId="11574"/>
    <cellStyle name="1_Book1_2 5" xfId="11575"/>
    <cellStyle name="1_Book1_2 6" xfId="11576"/>
    <cellStyle name="1_Book1_2_BC von DTPT 6 thang 2012" xfId="1883"/>
    <cellStyle name="1_Book1_2_BC von DTPT 6 thang 2012 2" xfId="1884"/>
    <cellStyle name="1_Book1_2_BC von DTPT 6 thang 2012 2 2" xfId="11577"/>
    <cellStyle name="1_Book1_2_BC von DTPT 6 thang 2012 2 3" xfId="11578"/>
    <cellStyle name="1_Book1_2_BC von DTPT 6 thang 2012 2 4" xfId="11579"/>
    <cellStyle name="1_Book1_2_BC von DTPT 6 thang 2012 3" xfId="11580"/>
    <cellStyle name="1_Book1_2_BC von DTPT 6 thang 2012 3 2" xfId="11581"/>
    <cellStyle name="1_Book1_2_BC von DTPT 6 thang 2012 3 3" xfId="11582"/>
    <cellStyle name="1_Book1_2_BC von DTPT 6 thang 2012 3 4" xfId="11583"/>
    <cellStyle name="1_Book1_2_BC von DTPT 6 thang 2012 4" xfId="11584"/>
    <cellStyle name="1_Book1_2_BC von DTPT 6 thang 2012 5" xfId="11585"/>
    <cellStyle name="1_Book1_2_BC von DTPT 6 thang 2012 6" xfId="11586"/>
    <cellStyle name="1_Book1_2_Bieu du thao QD von ho tro co MT" xfId="1885"/>
    <cellStyle name="1_Book1_2_Bieu du thao QD von ho tro co MT 2" xfId="1886"/>
    <cellStyle name="1_Book1_2_Bieu du thao QD von ho tro co MT 2 2" xfId="11587"/>
    <cellStyle name="1_Book1_2_Bieu du thao QD von ho tro co MT 2 3" xfId="11588"/>
    <cellStyle name="1_Book1_2_Bieu du thao QD von ho tro co MT 2 4" xfId="11589"/>
    <cellStyle name="1_Book1_2_Bieu du thao QD von ho tro co MT 3" xfId="11590"/>
    <cellStyle name="1_Book1_2_Bieu du thao QD von ho tro co MT 3 2" xfId="11591"/>
    <cellStyle name="1_Book1_2_Bieu du thao QD von ho tro co MT 3 3" xfId="11592"/>
    <cellStyle name="1_Book1_2_Bieu du thao QD von ho tro co MT 3 4" xfId="11593"/>
    <cellStyle name="1_Book1_2_Bieu du thao QD von ho tro co MT 4" xfId="11594"/>
    <cellStyle name="1_Book1_2_Bieu du thao QD von ho tro co MT 5" xfId="11595"/>
    <cellStyle name="1_Book1_2_Bieu du thao QD von ho tro co MT 6" xfId="11596"/>
    <cellStyle name="1_Book1_2_Hoan chinh KH 2012 (o nha)" xfId="1887"/>
    <cellStyle name="1_Book1_2_Hoan chinh KH 2012 (o nha) 2" xfId="1888"/>
    <cellStyle name="1_Book1_2_Hoan chinh KH 2012 (o nha) 2 2" xfId="11597"/>
    <cellStyle name="1_Book1_2_Hoan chinh KH 2012 (o nha) 2 3" xfId="11598"/>
    <cellStyle name="1_Book1_2_Hoan chinh KH 2012 (o nha) 2 4" xfId="11599"/>
    <cellStyle name="1_Book1_2_Hoan chinh KH 2012 (o nha) 3" xfId="11600"/>
    <cellStyle name="1_Book1_2_Hoan chinh KH 2012 (o nha) 3 2" xfId="11601"/>
    <cellStyle name="1_Book1_2_Hoan chinh KH 2012 (o nha) 3 3" xfId="11602"/>
    <cellStyle name="1_Book1_2_Hoan chinh KH 2012 (o nha) 3 4" xfId="11603"/>
    <cellStyle name="1_Book1_2_Hoan chinh KH 2012 (o nha) 4" xfId="11604"/>
    <cellStyle name="1_Book1_2_Hoan chinh KH 2012 (o nha) 5" xfId="11605"/>
    <cellStyle name="1_Book1_2_Hoan chinh KH 2012 (o nha) 6" xfId="11606"/>
    <cellStyle name="1_Book1_2_Hoan chinh KH 2012 (o nha)_Bao cao giai ngan quy I" xfId="1889"/>
    <cellStyle name="1_Book1_2_Hoan chinh KH 2012 (o nha)_Bao cao giai ngan quy I 2" xfId="1890"/>
    <cellStyle name="1_Book1_2_Hoan chinh KH 2012 (o nha)_Bao cao giai ngan quy I 2 2" xfId="11607"/>
    <cellStyle name="1_Book1_2_Hoan chinh KH 2012 (o nha)_Bao cao giai ngan quy I 2 3" xfId="11608"/>
    <cellStyle name="1_Book1_2_Hoan chinh KH 2012 (o nha)_Bao cao giai ngan quy I 2 4" xfId="11609"/>
    <cellStyle name="1_Book1_2_Hoan chinh KH 2012 (o nha)_Bao cao giai ngan quy I 3" xfId="11610"/>
    <cellStyle name="1_Book1_2_Hoan chinh KH 2012 (o nha)_Bao cao giai ngan quy I 3 2" xfId="11611"/>
    <cellStyle name="1_Book1_2_Hoan chinh KH 2012 (o nha)_Bao cao giai ngan quy I 3 3" xfId="11612"/>
    <cellStyle name="1_Book1_2_Hoan chinh KH 2012 (o nha)_Bao cao giai ngan quy I 3 4" xfId="11613"/>
    <cellStyle name="1_Book1_2_Hoan chinh KH 2012 (o nha)_Bao cao giai ngan quy I 4" xfId="11614"/>
    <cellStyle name="1_Book1_2_Hoan chinh KH 2012 (o nha)_Bao cao giai ngan quy I 5" xfId="11615"/>
    <cellStyle name="1_Book1_2_Hoan chinh KH 2012 (o nha)_Bao cao giai ngan quy I 6" xfId="11616"/>
    <cellStyle name="1_Book1_2_Hoan chinh KH 2012 (o nha)_BC von DTPT 6 thang 2012" xfId="1891"/>
    <cellStyle name="1_Book1_2_Hoan chinh KH 2012 (o nha)_BC von DTPT 6 thang 2012 2" xfId="1892"/>
    <cellStyle name="1_Book1_2_Hoan chinh KH 2012 (o nha)_BC von DTPT 6 thang 2012 2 2" xfId="11617"/>
    <cellStyle name="1_Book1_2_Hoan chinh KH 2012 (o nha)_BC von DTPT 6 thang 2012 2 3" xfId="11618"/>
    <cellStyle name="1_Book1_2_Hoan chinh KH 2012 (o nha)_BC von DTPT 6 thang 2012 2 4" xfId="11619"/>
    <cellStyle name="1_Book1_2_Hoan chinh KH 2012 (o nha)_BC von DTPT 6 thang 2012 3" xfId="11620"/>
    <cellStyle name="1_Book1_2_Hoan chinh KH 2012 (o nha)_BC von DTPT 6 thang 2012 3 2" xfId="11621"/>
    <cellStyle name="1_Book1_2_Hoan chinh KH 2012 (o nha)_BC von DTPT 6 thang 2012 3 3" xfId="11622"/>
    <cellStyle name="1_Book1_2_Hoan chinh KH 2012 (o nha)_BC von DTPT 6 thang 2012 3 4" xfId="11623"/>
    <cellStyle name="1_Book1_2_Hoan chinh KH 2012 (o nha)_BC von DTPT 6 thang 2012 4" xfId="11624"/>
    <cellStyle name="1_Book1_2_Hoan chinh KH 2012 (o nha)_BC von DTPT 6 thang 2012 5" xfId="11625"/>
    <cellStyle name="1_Book1_2_Hoan chinh KH 2012 (o nha)_BC von DTPT 6 thang 2012 6" xfId="11626"/>
    <cellStyle name="1_Book1_2_Hoan chinh KH 2012 (o nha)_Bieu du thao QD von ho tro co MT" xfId="1893"/>
    <cellStyle name="1_Book1_2_Hoan chinh KH 2012 (o nha)_Bieu du thao QD von ho tro co MT 2" xfId="1894"/>
    <cellStyle name="1_Book1_2_Hoan chinh KH 2012 (o nha)_Bieu du thao QD von ho tro co MT 2 2" xfId="11627"/>
    <cellStyle name="1_Book1_2_Hoan chinh KH 2012 (o nha)_Bieu du thao QD von ho tro co MT 2 3" xfId="11628"/>
    <cellStyle name="1_Book1_2_Hoan chinh KH 2012 (o nha)_Bieu du thao QD von ho tro co MT 2 4" xfId="11629"/>
    <cellStyle name="1_Book1_2_Hoan chinh KH 2012 (o nha)_Bieu du thao QD von ho tro co MT 3" xfId="11630"/>
    <cellStyle name="1_Book1_2_Hoan chinh KH 2012 (o nha)_Bieu du thao QD von ho tro co MT 3 2" xfId="11631"/>
    <cellStyle name="1_Book1_2_Hoan chinh KH 2012 (o nha)_Bieu du thao QD von ho tro co MT 3 3" xfId="11632"/>
    <cellStyle name="1_Book1_2_Hoan chinh KH 2012 (o nha)_Bieu du thao QD von ho tro co MT 3 4" xfId="11633"/>
    <cellStyle name="1_Book1_2_Hoan chinh KH 2012 (o nha)_Bieu du thao QD von ho tro co MT 4" xfId="11634"/>
    <cellStyle name="1_Book1_2_Hoan chinh KH 2012 (o nha)_Bieu du thao QD von ho tro co MT 5" xfId="11635"/>
    <cellStyle name="1_Book1_2_Hoan chinh KH 2012 (o nha)_Bieu du thao QD von ho tro co MT 6" xfId="11636"/>
    <cellStyle name="1_Book1_2_Hoan chinh KH 2012 (o nha)_Ke hoach 2012 theo doi (giai ngan 30.6.12)" xfId="1895"/>
    <cellStyle name="1_Book1_2_Hoan chinh KH 2012 (o nha)_Ke hoach 2012 theo doi (giai ngan 30.6.12) 2" xfId="1896"/>
    <cellStyle name="1_Book1_2_Hoan chinh KH 2012 (o nha)_Ke hoach 2012 theo doi (giai ngan 30.6.12) 2 2" xfId="11637"/>
    <cellStyle name="1_Book1_2_Hoan chinh KH 2012 (o nha)_Ke hoach 2012 theo doi (giai ngan 30.6.12) 2 3" xfId="11638"/>
    <cellStyle name="1_Book1_2_Hoan chinh KH 2012 (o nha)_Ke hoach 2012 theo doi (giai ngan 30.6.12) 2 4" xfId="11639"/>
    <cellStyle name="1_Book1_2_Hoan chinh KH 2012 (o nha)_Ke hoach 2012 theo doi (giai ngan 30.6.12) 3" xfId="11640"/>
    <cellStyle name="1_Book1_2_Hoan chinh KH 2012 (o nha)_Ke hoach 2012 theo doi (giai ngan 30.6.12) 3 2" xfId="11641"/>
    <cellStyle name="1_Book1_2_Hoan chinh KH 2012 (o nha)_Ke hoach 2012 theo doi (giai ngan 30.6.12) 3 3" xfId="11642"/>
    <cellStyle name="1_Book1_2_Hoan chinh KH 2012 (o nha)_Ke hoach 2012 theo doi (giai ngan 30.6.12) 3 4" xfId="11643"/>
    <cellStyle name="1_Book1_2_Hoan chinh KH 2012 (o nha)_Ke hoach 2012 theo doi (giai ngan 30.6.12) 4" xfId="11644"/>
    <cellStyle name="1_Book1_2_Hoan chinh KH 2012 (o nha)_Ke hoach 2012 theo doi (giai ngan 30.6.12) 5" xfId="11645"/>
    <cellStyle name="1_Book1_2_Hoan chinh KH 2012 (o nha)_Ke hoach 2012 theo doi (giai ngan 30.6.12) 6" xfId="11646"/>
    <cellStyle name="1_Book1_2_Hoan chinh KH 2012 Von ho tro co MT" xfId="1897"/>
    <cellStyle name="1_Book1_2_Hoan chinh KH 2012 Von ho tro co MT (chi tiet)" xfId="1898"/>
    <cellStyle name="1_Book1_2_Hoan chinh KH 2012 Von ho tro co MT (chi tiet) 2" xfId="1899"/>
    <cellStyle name="1_Book1_2_Hoan chinh KH 2012 Von ho tro co MT (chi tiet) 2 2" xfId="11647"/>
    <cellStyle name="1_Book1_2_Hoan chinh KH 2012 Von ho tro co MT (chi tiet) 2 3" xfId="11648"/>
    <cellStyle name="1_Book1_2_Hoan chinh KH 2012 Von ho tro co MT (chi tiet) 2 4" xfId="11649"/>
    <cellStyle name="1_Book1_2_Hoan chinh KH 2012 Von ho tro co MT (chi tiet) 3" xfId="11650"/>
    <cellStyle name="1_Book1_2_Hoan chinh KH 2012 Von ho tro co MT (chi tiet) 3 2" xfId="11651"/>
    <cellStyle name="1_Book1_2_Hoan chinh KH 2012 Von ho tro co MT (chi tiet) 3 3" xfId="11652"/>
    <cellStyle name="1_Book1_2_Hoan chinh KH 2012 Von ho tro co MT (chi tiet) 3 4" xfId="11653"/>
    <cellStyle name="1_Book1_2_Hoan chinh KH 2012 Von ho tro co MT (chi tiet) 4" xfId="11654"/>
    <cellStyle name="1_Book1_2_Hoan chinh KH 2012 Von ho tro co MT (chi tiet) 5" xfId="11655"/>
    <cellStyle name="1_Book1_2_Hoan chinh KH 2012 Von ho tro co MT (chi tiet) 6" xfId="11656"/>
    <cellStyle name="1_Book1_2_Hoan chinh KH 2012 Von ho tro co MT 10" xfId="11657"/>
    <cellStyle name="1_Book1_2_Hoan chinh KH 2012 Von ho tro co MT 10 2" xfId="11658"/>
    <cellStyle name="1_Book1_2_Hoan chinh KH 2012 Von ho tro co MT 10 3" xfId="11659"/>
    <cellStyle name="1_Book1_2_Hoan chinh KH 2012 Von ho tro co MT 10 4" xfId="11660"/>
    <cellStyle name="1_Book1_2_Hoan chinh KH 2012 Von ho tro co MT 11" xfId="11661"/>
    <cellStyle name="1_Book1_2_Hoan chinh KH 2012 Von ho tro co MT 11 2" xfId="11662"/>
    <cellStyle name="1_Book1_2_Hoan chinh KH 2012 Von ho tro co MT 11 3" xfId="11663"/>
    <cellStyle name="1_Book1_2_Hoan chinh KH 2012 Von ho tro co MT 11 4" xfId="11664"/>
    <cellStyle name="1_Book1_2_Hoan chinh KH 2012 Von ho tro co MT 12" xfId="11665"/>
    <cellStyle name="1_Book1_2_Hoan chinh KH 2012 Von ho tro co MT 12 2" xfId="11666"/>
    <cellStyle name="1_Book1_2_Hoan chinh KH 2012 Von ho tro co MT 12 3" xfId="11667"/>
    <cellStyle name="1_Book1_2_Hoan chinh KH 2012 Von ho tro co MT 12 4" xfId="11668"/>
    <cellStyle name="1_Book1_2_Hoan chinh KH 2012 Von ho tro co MT 13" xfId="11669"/>
    <cellStyle name="1_Book1_2_Hoan chinh KH 2012 Von ho tro co MT 13 2" xfId="11670"/>
    <cellStyle name="1_Book1_2_Hoan chinh KH 2012 Von ho tro co MT 13 3" xfId="11671"/>
    <cellStyle name="1_Book1_2_Hoan chinh KH 2012 Von ho tro co MT 13 4" xfId="11672"/>
    <cellStyle name="1_Book1_2_Hoan chinh KH 2012 Von ho tro co MT 14" xfId="11673"/>
    <cellStyle name="1_Book1_2_Hoan chinh KH 2012 Von ho tro co MT 14 2" xfId="11674"/>
    <cellStyle name="1_Book1_2_Hoan chinh KH 2012 Von ho tro co MT 14 3" xfId="11675"/>
    <cellStyle name="1_Book1_2_Hoan chinh KH 2012 Von ho tro co MT 14 4" xfId="11676"/>
    <cellStyle name="1_Book1_2_Hoan chinh KH 2012 Von ho tro co MT 15" xfId="11677"/>
    <cellStyle name="1_Book1_2_Hoan chinh KH 2012 Von ho tro co MT 15 2" xfId="11678"/>
    <cellStyle name="1_Book1_2_Hoan chinh KH 2012 Von ho tro co MT 15 3" xfId="11679"/>
    <cellStyle name="1_Book1_2_Hoan chinh KH 2012 Von ho tro co MT 15 4" xfId="11680"/>
    <cellStyle name="1_Book1_2_Hoan chinh KH 2012 Von ho tro co MT 16" xfId="11681"/>
    <cellStyle name="1_Book1_2_Hoan chinh KH 2012 Von ho tro co MT 16 2" xfId="11682"/>
    <cellStyle name="1_Book1_2_Hoan chinh KH 2012 Von ho tro co MT 16 3" xfId="11683"/>
    <cellStyle name="1_Book1_2_Hoan chinh KH 2012 Von ho tro co MT 16 4" xfId="11684"/>
    <cellStyle name="1_Book1_2_Hoan chinh KH 2012 Von ho tro co MT 17" xfId="11685"/>
    <cellStyle name="1_Book1_2_Hoan chinh KH 2012 Von ho tro co MT 17 2" xfId="11686"/>
    <cellStyle name="1_Book1_2_Hoan chinh KH 2012 Von ho tro co MT 17 3" xfId="11687"/>
    <cellStyle name="1_Book1_2_Hoan chinh KH 2012 Von ho tro co MT 17 4" xfId="11688"/>
    <cellStyle name="1_Book1_2_Hoan chinh KH 2012 Von ho tro co MT 18" xfId="11689"/>
    <cellStyle name="1_Book1_2_Hoan chinh KH 2012 Von ho tro co MT 19" xfId="11690"/>
    <cellStyle name="1_Book1_2_Hoan chinh KH 2012 Von ho tro co MT 2" xfId="1900"/>
    <cellStyle name="1_Book1_2_Hoan chinh KH 2012 Von ho tro co MT 2 2" xfId="11691"/>
    <cellStyle name="1_Book1_2_Hoan chinh KH 2012 Von ho tro co MT 2 3" xfId="11692"/>
    <cellStyle name="1_Book1_2_Hoan chinh KH 2012 Von ho tro co MT 2 4" xfId="11693"/>
    <cellStyle name="1_Book1_2_Hoan chinh KH 2012 Von ho tro co MT 20" xfId="11694"/>
    <cellStyle name="1_Book1_2_Hoan chinh KH 2012 Von ho tro co MT 3" xfId="11695"/>
    <cellStyle name="1_Book1_2_Hoan chinh KH 2012 Von ho tro co MT 3 2" xfId="11696"/>
    <cellStyle name="1_Book1_2_Hoan chinh KH 2012 Von ho tro co MT 3 3" xfId="11697"/>
    <cellStyle name="1_Book1_2_Hoan chinh KH 2012 Von ho tro co MT 3 4" xfId="11698"/>
    <cellStyle name="1_Book1_2_Hoan chinh KH 2012 Von ho tro co MT 4" xfId="11699"/>
    <cellStyle name="1_Book1_2_Hoan chinh KH 2012 Von ho tro co MT 4 2" xfId="11700"/>
    <cellStyle name="1_Book1_2_Hoan chinh KH 2012 Von ho tro co MT 4 3" xfId="11701"/>
    <cellStyle name="1_Book1_2_Hoan chinh KH 2012 Von ho tro co MT 4 4" xfId="11702"/>
    <cellStyle name="1_Book1_2_Hoan chinh KH 2012 Von ho tro co MT 5" xfId="11703"/>
    <cellStyle name="1_Book1_2_Hoan chinh KH 2012 Von ho tro co MT 5 2" xfId="11704"/>
    <cellStyle name="1_Book1_2_Hoan chinh KH 2012 Von ho tro co MT 5 3" xfId="11705"/>
    <cellStyle name="1_Book1_2_Hoan chinh KH 2012 Von ho tro co MT 5 4" xfId="11706"/>
    <cellStyle name="1_Book1_2_Hoan chinh KH 2012 Von ho tro co MT 6" xfId="11707"/>
    <cellStyle name="1_Book1_2_Hoan chinh KH 2012 Von ho tro co MT 6 2" xfId="11708"/>
    <cellStyle name="1_Book1_2_Hoan chinh KH 2012 Von ho tro co MT 6 3" xfId="11709"/>
    <cellStyle name="1_Book1_2_Hoan chinh KH 2012 Von ho tro co MT 6 4" xfId="11710"/>
    <cellStyle name="1_Book1_2_Hoan chinh KH 2012 Von ho tro co MT 7" xfId="11711"/>
    <cellStyle name="1_Book1_2_Hoan chinh KH 2012 Von ho tro co MT 7 2" xfId="11712"/>
    <cellStyle name="1_Book1_2_Hoan chinh KH 2012 Von ho tro co MT 7 3" xfId="11713"/>
    <cellStyle name="1_Book1_2_Hoan chinh KH 2012 Von ho tro co MT 7 4" xfId="11714"/>
    <cellStyle name="1_Book1_2_Hoan chinh KH 2012 Von ho tro co MT 8" xfId="11715"/>
    <cellStyle name="1_Book1_2_Hoan chinh KH 2012 Von ho tro co MT 8 2" xfId="11716"/>
    <cellStyle name="1_Book1_2_Hoan chinh KH 2012 Von ho tro co MT 8 3" xfId="11717"/>
    <cellStyle name="1_Book1_2_Hoan chinh KH 2012 Von ho tro co MT 8 4" xfId="11718"/>
    <cellStyle name="1_Book1_2_Hoan chinh KH 2012 Von ho tro co MT 9" xfId="11719"/>
    <cellStyle name="1_Book1_2_Hoan chinh KH 2012 Von ho tro co MT 9 2" xfId="11720"/>
    <cellStyle name="1_Book1_2_Hoan chinh KH 2012 Von ho tro co MT 9 3" xfId="11721"/>
    <cellStyle name="1_Book1_2_Hoan chinh KH 2012 Von ho tro co MT 9 4" xfId="11722"/>
    <cellStyle name="1_Book1_2_Hoan chinh KH 2012 Von ho tro co MT_Bao cao giai ngan quy I" xfId="1901"/>
    <cellStyle name="1_Book1_2_Hoan chinh KH 2012 Von ho tro co MT_Bao cao giai ngan quy I 2" xfId="1902"/>
    <cellStyle name="1_Book1_2_Hoan chinh KH 2012 Von ho tro co MT_Bao cao giai ngan quy I 2 2" xfId="11723"/>
    <cellStyle name="1_Book1_2_Hoan chinh KH 2012 Von ho tro co MT_Bao cao giai ngan quy I 2 3" xfId="11724"/>
    <cellStyle name="1_Book1_2_Hoan chinh KH 2012 Von ho tro co MT_Bao cao giai ngan quy I 2 4" xfId="11725"/>
    <cellStyle name="1_Book1_2_Hoan chinh KH 2012 Von ho tro co MT_Bao cao giai ngan quy I 3" xfId="11726"/>
    <cellStyle name="1_Book1_2_Hoan chinh KH 2012 Von ho tro co MT_Bao cao giai ngan quy I 3 2" xfId="11727"/>
    <cellStyle name="1_Book1_2_Hoan chinh KH 2012 Von ho tro co MT_Bao cao giai ngan quy I 3 3" xfId="11728"/>
    <cellStyle name="1_Book1_2_Hoan chinh KH 2012 Von ho tro co MT_Bao cao giai ngan quy I 3 4" xfId="11729"/>
    <cellStyle name="1_Book1_2_Hoan chinh KH 2012 Von ho tro co MT_Bao cao giai ngan quy I 4" xfId="11730"/>
    <cellStyle name="1_Book1_2_Hoan chinh KH 2012 Von ho tro co MT_Bao cao giai ngan quy I 5" xfId="11731"/>
    <cellStyle name="1_Book1_2_Hoan chinh KH 2012 Von ho tro co MT_Bao cao giai ngan quy I 6" xfId="11732"/>
    <cellStyle name="1_Book1_2_Hoan chinh KH 2012 Von ho tro co MT_BC von DTPT 6 thang 2012" xfId="1903"/>
    <cellStyle name="1_Book1_2_Hoan chinh KH 2012 Von ho tro co MT_BC von DTPT 6 thang 2012 2" xfId="1904"/>
    <cellStyle name="1_Book1_2_Hoan chinh KH 2012 Von ho tro co MT_BC von DTPT 6 thang 2012 2 2" xfId="11733"/>
    <cellStyle name="1_Book1_2_Hoan chinh KH 2012 Von ho tro co MT_BC von DTPT 6 thang 2012 2 3" xfId="11734"/>
    <cellStyle name="1_Book1_2_Hoan chinh KH 2012 Von ho tro co MT_BC von DTPT 6 thang 2012 2 4" xfId="11735"/>
    <cellStyle name="1_Book1_2_Hoan chinh KH 2012 Von ho tro co MT_BC von DTPT 6 thang 2012 3" xfId="11736"/>
    <cellStyle name="1_Book1_2_Hoan chinh KH 2012 Von ho tro co MT_BC von DTPT 6 thang 2012 3 2" xfId="11737"/>
    <cellStyle name="1_Book1_2_Hoan chinh KH 2012 Von ho tro co MT_BC von DTPT 6 thang 2012 3 3" xfId="11738"/>
    <cellStyle name="1_Book1_2_Hoan chinh KH 2012 Von ho tro co MT_BC von DTPT 6 thang 2012 3 4" xfId="11739"/>
    <cellStyle name="1_Book1_2_Hoan chinh KH 2012 Von ho tro co MT_BC von DTPT 6 thang 2012 4" xfId="11740"/>
    <cellStyle name="1_Book1_2_Hoan chinh KH 2012 Von ho tro co MT_BC von DTPT 6 thang 2012 5" xfId="11741"/>
    <cellStyle name="1_Book1_2_Hoan chinh KH 2012 Von ho tro co MT_BC von DTPT 6 thang 2012 6" xfId="11742"/>
    <cellStyle name="1_Book1_2_Hoan chinh KH 2012 Von ho tro co MT_Bieu du thao QD von ho tro co MT" xfId="1905"/>
    <cellStyle name="1_Book1_2_Hoan chinh KH 2012 Von ho tro co MT_Bieu du thao QD von ho tro co MT 2" xfId="1906"/>
    <cellStyle name="1_Book1_2_Hoan chinh KH 2012 Von ho tro co MT_Bieu du thao QD von ho tro co MT 2 2" xfId="11743"/>
    <cellStyle name="1_Book1_2_Hoan chinh KH 2012 Von ho tro co MT_Bieu du thao QD von ho tro co MT 2 3" xfId="11744"/>
    <cellStyle name="1_Book1_2_Hoan chinh KH 2012 Von ho tro co MT_Bieu du thao QD von ho tro co MT 2 4" xfId="11745"/>
    <cellStyle name="1_Book1_2_Hoan chinh KH 2012 Von ho tro co MT_Bieu du thao QD von ho tro co MT 3" xfId="11746"/>
    <cellStyle name="1_Book1_2_Hoan chinh KH 2012 Von ho tro co MT_Bieu du thao QD von ho tro co MT 3 2" xfId="11747"/>
    <cellStyle name="1_Book1_2_Hoan chinh KH 2012 Von ho tro co MT_Bieu du thao QD von ho tro co MT 3 3" xfId="11748"/>
    <cellStyle name="1_Book1_2_Hoan chinh KH 2012 Von ho tro co MT_Bieu du thao QD von ho tro co MT 3 4" xfId="11749"/>
    <cellStyle name="1_Book1_2_Hoan chinh KH 2012 Von ho tro co MT_Bieu du thao QD von ho tro co MT 4" xfId="11750"/>
    <cellStyle name="1_Book1_2_Hoan chinh KH 2012 Von ho tro co MT_Bieu du thao QD von ho tro co MT 5" xfId="11751"/>
    <cellStyle name="1_Book1_2_Hoan chinh KH 2012 Von ho tro co MT_Bieu du thao QD von ho tro co MT 6" xfId="11752"/>
    <cellStyle name="1_Book1_2_Hoan chinh KH 2012 Von ho tro co MT_Ke hoach 2012 theo doi (giai ngan 30.6.12)" xfId="1907"/>
    <cellStyle name="1_Book1_2_Hoan chinh KH 2012 Von ho tro co MT_Ke hoach 2012 theo doi (giai ngan 30.6.12) 2" xfId="1908"/>
    <cellStyle name="1_Book1_2_Hoan chinh KH 2012 Von ho tro co MT_Ke hoach 2012 theo doi (giai ngan 30.6.12) 2 2" xfId="11753"/>
    <cellStyle name="1_Book1_2_Hoan chinh KH 2012 Von ho tro co MT_Ke hoach 2012 theo doi (giai ngan 30.6.12) 2 3" xfId="11754"/>
    <cellStyle name="1_Book1_2_Hoan chinh KH 2012 Von ho tro co MT_Ke hoach 2012 theo doi (giai ngan 30.6.12) 2 4" xfId="11755"/>
    <cellStyle name="1_Book1_2_Hoan chinh KH 2012 Von ho tro co MT_Ke hoach 2012 theo doi (giai ngan 30.6.12) 3" xfId="11756"/>
    <cellStyle name="1_Book1_2_Hoan chinh KH 2012 Von ho tro co MT_Ke hoach 2012 theo doi (giai ngan 30.6.12) 3 2" xfId="11757"/>
    <cellStyle name="1_Book1_2_Hoan chinh KH 2012 Von ho tro co MT_Ke hoach 2012 theo doi (giai ngan 30.6.12) 3 3" xfId="11758"/>
    <cellStyle name="1_Book1_2_Hoan chinh KH 2012 Von ho tro co MT_Ke hoach 2012 theo doi (giai ngan 30.6.12) 3 4" xfId="11759"/>
    <cellStyle name="1_Book1_2_Hoan chinh KH 2012 Von ho tro co MT_Ke hoach 2012 theo doi (giai ngan 30.6.12) 4" xfId="11760"/>
    <cellStyle name="1_Book1_2_Hoan chinh KH 2012 Von ho tro co MT_Ke hoach 2012 theo doi (giai ngan 30.6.12) 5" xfId="11761"/>
    <cellStyle name="1_Book1_2_Hoan chinh KH 2012 Von ho tro co MT_Ke hoach 2012 theo doi (giai ngan 30.6.12) 6" xfId="11762"/>
    <cellStyle name="1_Book1_2_Ke hoach 2012 (theo doi)" xfId="1909"/>
    <cellStyle name="1_Book1_2_Ke hoach 2012 (theo doi) 2" xfId="1910"/>
    <cellStyle name="1_Book1_2_Ke hoach 2012 (theo doi) 2 2" xfId="11763"/>
    <cellStyle name="1_Book1_2_Ke hoach 2012 (theo doi) 2 3" xfId="11764"/>
    <cellStyle name="1_Book1_2_Ke hoach 2012 (theo doi) 2 4" xfId="11765"/>
    <cellStyle name="1_Book1_2_Ke hoach 2012 (theo doi) 3" xfId="11766"/>
    <cellStyle name="1_Book1_2_Ke hoach 2012 (theo doi) 3 2" xfId="11767"/>
    <cellStyle name="1_Book1_2_Ke hoach 2012 (theo doi) 3 3" xfId="11768"/>
    <cellStyle name="1_Book1_2_Ke hoach 2012 (theo doi) 3 4" xfId="11769"/>
    <cellStyle name="1_Book1_2_Ke hoach 2012 (theo doi) 4" xfId="11770"/>
    <cellStyle name="1_Book1_2_Ke hoach 2012 (theo doi) 5" xfId="11771"/>
    <cellStyle name="1_Book1_2_Ke hoach 2012 (theo doi) 6" xfId="11772"/>
    <cellStyle name="1_Book1_2_Ke hoach 2012 theo doi (giai ngan 30.6.12)" xfId="1911"/>
    <cellStyle name="1_Book1_2_Ke hoach 2012 theo doi (giai ngan 30.6.12) 2" xfId="1912"/>
    <cellStyle name="1_Book1_2_Ke hoach 2012 theo doi (giai ngan 30.6.12) 2 2" xfId="11773"/>
    <cellStyle name="1_Book1_2_Ke hoach 2012 theo doi (giai ngan 30.6.12) 2 3" xfId="11774"/>
    <cellStyle name="1_Book1_2_Ke hoach 2012 theo doi (giai ngan 30.6.12) 2 4" xfId="11775"/>
    <cellStyle name="1_Book1_2_Ke hoach 2012 theo doi (giai ngan 30.6.12) 3" xfId="11776"/>
    <cellStyle name="1_Book1_2_Ke hoach 2012 theo doi (giai ngan 30.6.12) 3 2" xfId="11777"/>
    <cellStyle name="1_Book1_2_Ke hoach 2012 theo doi (giai ngan 30.6.12) 3 3" xfId="11778"/>
    <cellStyle name="1_Book1_2_Ke hoach 2012 theo doi (giai ngan 30.6.12) 3 4" xfId="11779"/>
    <cellStyle name="1_Book1_2_Ke hoach 2012 theo doi (giai ngan 30.6.12) 4" xfId="11780"/>
    <cellStyle name="1_Book1_2_Ke hoach 2012 theo doi (giai ngan 30.6.12) 5" xfId="11781"/>
    <cellStyle name="1_Book1_2_Ke hoach 2012 theo doi (giai ngan 30.6.12) 6" xfId="11782"/>
    <cellStyle name="1_Book1_Bao cao doan cong tac cua Bo thang 4-2010" xfId="1913"/>
    <cellStyle name="1_Book1_Bao cao doan cong tac cua Bo thang 4-2010_BC von DTPT 6 thang 2012" xfId="1914"/>
    <cellStyle name="1_Book1_Bao cao doan cong tac cua Bo thang 4-2010_Bieu du thao QD von ho tro co MT" xfId="1915"/>
    <cellStyle name="1_Book1_Bao cao doan cong tac cua Bo thang 4-2010_Dang ky phan khai von ODA (gui Bo)" xfId="1916"/>
    <cellStyle name="1_Book1_Bao cao doan cong tac cua Bo thang 4-2010_Dang ky phan khai von ODA (gui Bo)_BC von DTPT 6 thang 2012" xfId="1917"/>
    <cellStyle name="1_Book1_Bao cao doan cong tac cua Bo thang 4-2010_Dang ky phan khai von ODA (gui Bo)_Bieu du thao QD von ho tro co MT" xfId="1918"/>
    <cellStyle name="1_Book1_Bao cao doan cong tac cua Bo thang 4-2010_Dang ky phan khai von ODA (gui Bo)_Ke hoach 2012 theo doi (giai ngan 30.6.12)" xfId="1919"/>
    <cellStyle name="1_Book1_Bao cao doan cong tac cua Bo thang 4-2010_Ke hoach 2012 (theo doi)" xfId="1920"/>
    <cellStyle name="1_Book1_Bao cao doan cong tac cua Bo thang 4-2010_Ke hoach 2012 theo doi (giai ngan 30.6.12)" xfId="1921"/>
    <cellStyle name="1_Book1_Bao cao tinh hinh thuc hien KH 2009 den 31-01-10" xfId="1922"/>
    <cellStyle name="1_Book1_Bao cao tinh hinh thuc hien KH 2009 den 31-01-10 2" xfId="1923"/>
    <cellStyle name="1_Book1_Bao cao tinh hinh thuc hien KH 2009 den 31-01-10_BC von DTPT 6 thang 2012" xfId="1924"/>
    <cellStyle name="1_Book1_Bao cao tinh hinh thuc hien KH 2009 den 31-01-10_BC von DTPT 6 thang 2012 2" xfId="1925"/>
    <cellStyle name="1_Book1_Bao cao tinh hinh thuc hien KH 2009 den 31-01-10_Bieu du thao QD von ho tro co MT" xfId="1926"/>
    <cellStyle name="1_Book1_Bao cao tinh hinh thuc hien KH 2009 den 31-01-10_Bieu du thao QD von ho tro co MT 2" xfId="1927"/>
    <cellStyle name="1_Book1_Bao cao tinh hinh thuc hien KH 2009 den 31-01-10_Ke hoach 2012 (theo doi)" xfId="1928"/>
    <cellStyle name="1_Book1_Bao cao tinh hinh thuc hien KH 2009 den 31-01-10_Ke hoach 2012 (theo doi) 2" xfId="1929"/>
    <cellStyle name="1_Book1_Bao cao tinh hinh thuc hien KH 2009 den 31-01-10_Ke hoach 2012 theo doi (giai ngan 30.6.12)" xfId="1930"/>
    <cellStyle name="1_Book1_Bao cao tinh hinh thuc hien KH 2009 den 31-01-10_Ke hoach 2012 theo doi (giai ngan 30.6.12) 2" xfId="1931"/>
    <cellStyle name="1_Book1_BC cong trinh trong diem" xfId="1932"/>
    <cellStyle name="1_Book1_BC cong trinh trong diem 2" xfId="1933"/>
    <cellStyle name="1_Book1_BC cong trinh trong diem_BC von DTPT 6 thang 2012" xfId="1934"/>
    <cellStyle name="1_Book1_BC cong trinh trong diem_BC von DTPT 6 thang 2012 2" xfId="1935"/>
    <cellStyle name="1_Book1_BC cong trinh trong diem_Bieu du thao QD von ho tro co MT" xfId="1936"/>
    <cellStyle name="1_Book1_BC cong trinh trong diem_Bieu du thao QD von ho tro co MT 2" xfId="1937"/>
    <cellStyle name="1_Book1_BC cong trinh trong diem_Ke hoach 2012 (theo doi)" xfId="1938"/>
    <cellStyle name="1_Book1_BC cong trinh trong diem_Ke hoach 2012 (theo doi) 2" xfId="1939"/>
    <cellStyle name="1_Book1_BC cong trinh trong diem_Ke hoach 2012 theo doi (giai ngan 30.6.12)" xfId="1940"/>
    <cellStyle name="1_Book1_BC cong trinh trong diem_Ke hoach 2012 theo doi (giai ngan 30.6.12) 2" xfId="1941"/>
    <cellStyle name="1_Book1_BC von DTPT 6 thang 2012" xfId="1942"/>
    <cellStyle name="1_Book1_Bieu 01 UB(hung)" xfId="1943"/>
    <cellStyle name="1_Book1_Bieu 01 UB(hung) 2" xfId="1944"/>
    <cellStyle name="1_Book1_Bieu du thao QD von ho tro co MT" xfId="1945"/>
    <cellStyle name="1_Book1_BL vu" xfId="1946"/>
    <cellStyle name="1_Book1_BL vu_Bao cao tinh hinh thuc hien KH 2009 den 31-01-10" xfId="1947"/>
    <cellStyle name="1_Book1_BL vu_Bao cao tinh hinh thuc hien KH 2009 den 31-01-10 2" xfId="1948"/>
    <cellStyle name="1_Book1_Book1" xfId="1949"/>
    <cellStyle name="1_Book1_Book1_1" xfId="1950"/>
    <cellStyle name="1_Book1_Book1_1 2" xfId="1951"/>
    <cellStyle name="1_Book1_Book1_1_BC von DTPT 6 thang 2012" xfId="1952"/>
    <cellStyle name="1_Book1_Book1_1_BC von DTPT 6 thang 2012 2" xfId="1953"/>
    <cellStyle name="1_Book1_Book1_1_Bieu du thao QD von ho tro co MT" xfId="1954"/>
    <cellStyle name="1_Book1_Book1_1_Bieu du thao QD von ho tro co MT 2" xfId="1955"/>
    <cellStyle name="1_Book1_Book1_1_Hoan chinh KH 2012 (o nha)" xfId="1956"/>
    <cellStyle name="1_Book1_Book1_1_Hoan chinh KH 2012 (o nha) 2" xfId="1957"/>
    <cellStyle name="1_Book1_Book1_1_Hoan chinh KH 2012 (o nha)_Bao cao giai ngan quy I" xfId="1958"/>
    <cellStyle name="1_Book1_Book1_1_Hoan chinh KH 2012 (o nha)_Bao cao giai ngan quy I 2" xfId="1959"/>
    <cellStyle name="1_Book1_Book1_1_Hoan chinh KH 2012 (o nha)_BC von DTPT 6 thang 2012" xfId="1960"/>
    <cellStyle name="1_Book1_Book1_1_Hoan chinh KH 2012 (o nha)_BC von DTPT 6 thang 2012 2" xfId="1961"/>
    <cellStyle name="1_Book1_Book1_1_Hoan chinh KH 2012 (o nha)_Bieu du thao QD von ho tro co MT" xfId="1962"/>
    <cellStyle name="1_Book1_Book1_1_Hoan chinh KH 2012 (o nha)_Bieu du thao QD von ho tro co MT 2" xfId="1963"/>
    <cellStyle name="1_Book1_Book1_1_Hoan chinh KH 2012 (o nha)_Ke hoach 2012 theo doi (giai ngan 30.6.12)" xfId="1964"/>
    <cellStyle name="1_Book1_Book1_1_Hoan chinh KH 2012 (o nha)_Ke hoach 2012 theo doi (giai ngan 30.6.12) 2" xfId="1965"/>
    <cellStyle name="1_Book1_Book1_1_Hoan chinh KH 2012 Von ho tro co MT" xfId="1966"/>
    <cellStyle name="1_Book1_Book1_1_Hoan chinh KH 2012 Von ho tro co MT (chi tiet)" xfId="1967"/>
    <cellStyle name="1_Book1_Book1_1_Hoan chinh KH 2012 Von ho tro co MT (chi tiet) 2" xfId="1968"/>
    <cellStyle name="1_Book1_Book1_1_Hoan chinh KH 2012 Von ho tro co MT 10" xfId="11783"/>
    <cellStyle name="1_Book1_Book1_1_Hoan chinh KH 2012 Von ho tro co MT 11" xfId="11784"/>
    <cellStyle name="1_Book1_Book1_1_Hoan chinh KH 2012 Von ho tro co MT 12" xfId="11785"/>
    <cellStyle name="1_Book1_Book1_1_Hoan chinh KH 2012 Von ho tro co MT 13" xfId="11786"/>
    <cellStyle name="1_Book1_Book1_1_Hoan chinh KH 2012 Von ho tro co MT 14" xfId="11787"/>
    <cellStyle name="1_Book1_Book1_1_Hoan chinh KH 2012 Von ho tro co MT 15" xfId="11788"/>
    <cellStyle name="1_Book1_Book1_1_Hoan chinh KH 2012 Von ho tro co MT 16" xfId="11789"/>
    <cellStyle name="1_Book1_Book1_1_Hoan chinh KH 2012 Von ho tro co MT 17" xfId="11790"/>
    <cellStyle name="1_Book1_Book1_1_Hoan chinh KH 2012 Von ho tro co MT 18" xfId="11791"/>
    <cellStyle name="1_Book1_Book1_1_Hoan chinh KH 2012 Von ho tro co MT 19" xfId="11792"/>
    <cellStyle name="1_Book1_Book1_1_Hoan chinh KH 2012 Von ho tro co MT 2" xfId="1969"/>
    <cellStyle name="1_Book1_Book1_1_Hoan chinh KH 2012 Von ho tro co MT 20" xfId="11793"/>
    <cellStyle name="1_Book1_Book1_1_Hoan chinh KH 2012 Von ho tro co MT 3" xfId="11794"/>
    <cellStyle name="1_Book1_Book1_1_Hoan chinh KH 2012 Von ho tro co MT 4" xfId="11795"/>
    <cellStyle name="1_Book1_Book1_1_Hoan chinh KH 2012 Von ho tro co MT 5" xfId="11796"/>
    <cellStyle name="1_Book1_Book1_1_Hoan chinh KH 2012 Von ho tro co MT 6" xfId="11797"/>
    <cellStyle name="1_Book1_Book1_1_Hoan chinh KH 2012 Von ho tro co MT 7" xfId="11798"/>
    <cellStyle name="1_Book1_Book1_1_Hoan chinh KH 2012 Von ho tro co MT 8" xfId="11799"/>
    <cellStyle name="1_Book1_Book1_1_Hoan chinh KH 2012 Von ho tro co MT 9" xfId="11800"/>
    <cellStyle name="1_Book1_Book1_1_Hoan chinh KH 2012 Von ho tro co MT_Bao cao giai ngan quy I" xfId="1970"/>
    <cellStyle name="1_Book1_Book1_1_Hoan chinh KH 2012 Von ho tro co MT_Bao cao giai ngan quy I 2" xfId="1971"/>
    <cellStyle name="1_Book1_Book1_1_Hoan chinh KH 2012 Von ho tro co MT_BC von DTPT 6 thang 2012" xfId="1972"/>
    <cellStyle name="1_Book1_Book1_1_Hoan chinh KH 2012 Von ho tro co MT_BC von DTPT 6 thang 2012 2" xfId="1973"/>
    <cellStyle name="1_Book1_Book1_1_Hoan chinh KH 2012 Von ho tro co MT_Bieu du thao QD von ho tro co MT" xfId="1974"/>
    <cellStyle name="1_Book1_Book1_1_Hoan chinh KH 2012 Von ho tro co MT_Bieu du thao QD von ho tro co MT 2" xfId="1975"/>
    <cellStyle name="1_Book1_Book1_1_Hoan chinh KH 2012 Von ho tro co MT_Ke hoach 2012 theo doi (giai ngan 30.6.12)" xfId="1976"/>
    <cellStyle name="1_Book1_Book1_1_Hoan chinh KH 2012 Von ho tro co MT_Ke hoach 2012 theo doi (giai ngan 30.6.12) 2" xfId="1977"/>
    <cellStyle name="1_Book1_Book1_1_Ke hoach 2012 (theo doi)" xfId="1978"/>
    <cellStyle name="1_Book1_Book1_1_Ke hoach 2012 (theo doi) 2" xfId="1979"/>
    <cellStyle name="1_Book1_Book1_1_Ke hoach 2012 theo doi (giai ngan 30.6.12)" xfId="1980"/>
    <cellStyle name="1_Book1_Book1_1_Ke hoach 2012 theo doi (giai ngan 30.6.12) 2" xfId="1981"/>
    <cellStyle name="1_Book1_Book1_Bao cao tinh hinh thuc hien KH 2009 den 31-01-10" xfId="1982"/>
    <cellStyle name="1_Book1_Book1_Bao cao tinh hinh thuc hien KH 2009 den 31-01-10 2" xfId="1983"/>
    <cellStyle name="1_Book1_Book1_Bao cao tinh hinh thuc hien KH 2009 den 31-01-10_BC von DTPT 6 thang 2012" xfId="1984"/>
    <cellStyle name="1_Book1_Book1_Bao cao tinh hinh thuc hien KH 2009 den 31-01-10_BC von DTPT 6 thang 2012 2" xfId="1985"/>
    <cellStyle name="1_Book1_Book1_Bao cao tinh hinh thuc hien KH 2009 den 31-01-10_Bieu du thao QD von ho tro co MT" xfId="1986"/>
    <cellStyle name="1_Book1_Book1_Bao cao tinh hinh thuc hien KH 2009 den 31-01-10_Bieu du thao QD von ho tro co MT 2" xfId="1987"/>
    <cellStyle name="1_Book1_Book1_Bao cao tinh hinh thuc hien KH 2009 den 31-01-10_Ke hoach 2012 (theo doi)" xfId="1988"/>
    <cellStyle name="1_Book1_Book1_Bao cao tinh hinh thuc hien KH 2009 den 31-01-10_Ke hoach 2012 (theo doi) 2" xfId="1989"/>
    <cellStyle name="1_Book1_Book1_Bao cao tinh hinh thuc hien KH 2009 den 31-01-10_Ke hoach 2012 theo doi (giai ngan 30.6.12)" xfId="1990"/>
    <cellStyle name="1_Book1_Book1_Bao cao tinh hinh thuc hien KH 2009 den 31-01-10_Ke hoach 2012 theo doi (giai ngan 30.6.12) 2" xfId="1991"/>
    <cellStyle name="1_Book1_Book1_BC von DTPT 6 thang 2012" xfId="1992"/>
    <cellStyle name="1_Book1_Book1_Bieu du thao QD von ho tro co MT" xfId="1993"/>
    <cellStyle name="1_Book1_Book1_Book1" xfId="1994"/>
    <cellStyle name="1_Book1_Book1_Book1 2" xfId="1995"/>
    <cellStyle name="1_Book1_Book1_Book1_BC von DTPT 6 thang 2012" xfId="1996"/>
    <cellStyle name="1_Book1_Book1_Book1_BC von DTPT 6 thang 2012 2" xfId="1997"/>
    <cellStyle name="1_Book1_Book1_Book1_Bieu du thao QD von ho tro co MT" xfId="1998"/>
    <cellStyle name="1_Book1_Book1_Book1_Bieu du thao QD von ho tro co MT 2" xfId="1999"/>
    <cellStyle name="1_Book1_Book1_Book1_Hoan chinh KH 2012 (o nha)" xfId="2000"/>
    <cellStyle name="1_Book1_Book1_Book1_Hoan chinh KH 2012 (o nha) 2" xfId="2001"/>
    <cellStyle name="1_Book1_Book1_Book1_Hoan chinh KH 2012 (o nha)_Bao cao giai ngan quy I" xfId="2002"/>
    <cellStyle name="1_Book1_Book1_Book1_Hoan chinh KH 2012 (o nha)_Bao cao giai ngan quy I 2" xfId="2003"/>
    <cellStyle name="1_Book1_Book1_Book1_Hoan chinh KH 2012 (o nha)_BC von DTPT 6 thang 2012" xfId="2004"/>
    <cellStyle name="1_Book1_Book1_Book1_Hoan chinh KH 2012 (o nha)_BC von DTPT 6 thang 2012 2" xfId="2005"/>
    <cellStyle name="1_Book1_Book1_Book1_Hoan chinh KH 2012 (o nha)_Bieu du thao QD von ho tro co MT" xfId="2006"/>
    <cellStyle name="1_Book1_Book1_Book1_Hoan chinh KH 2012 (o nha)_Bieu du thao QD von ho tro co MT 2" xfId="2007"/>
    <cellStyle name="1_Book1_Book1_Book1_Hoan chinh KH 2012 (o nha)_Ke hoach 2012 theo doi (giai ngan 30.6.12)" xfId="2008"/>
    <cellStyle name="1_Book1_Book1_Book1_Hoan chinh KH 2012 (o nha)_Ke hoach 2012 theo doi (giai ngan 30.6.12) 2" xfId="2009"/>
    <cellStyle name="1_Book1_Book1_Book1_Hoan chinh KH 2012 Von ho tro co MT" xfId="2010"/>
    <cellStyle name="1_Book1_Book1_Book1_Hoan chinh KH 2012 Von ho tro co MT (chi tiet)" xfId="2011"/>
    <cellStyle name="1_Book1_Book1_Book1_Hoan chinh KH 2012 Von ho tro co MT (chi tiet) 2" xfId="2012"/>
    <cellStyle name="1_Book1_Book1_Book1_Hoan chinh KH 2012 Von ho tro co MT 10" xfId="11801"/>
    <cellStyle name="1_Book1_Book1_Book1_Hoan chinh KH 2012 Von ho tro co MT 11" xfId="11802"/>
    <cellStyle name="1_Book1_Book1_Book1_Hoan chinh KH 2012 Von ho tro co MT 12" xfId="11803"/>
    <cellStyle name="1_Book1_Book1_Book1_Hoan chinh KH 2012 Von ho tro co MT 13" xfId="11804"/>
    <cellStyle name="1_Book1_Book1_Book1_Hoan chinh KH 2012 Von ho tro co MT 14" xfId="11805"/>
    <cellStyle name="1_Book1_Book1_Book1_Hoan chinh KH 2012 Von ho tro co MT 15" xfId="11806"/>
    <cellStyle name="1_Book1_Book1_Book1_Hoan chinh KH 2012 Von ho tro co MT 16" xfId="11807"/>
    <cellStyle name="1_Book1_Book1_Book1_Hoan chinh KH 2012 Von ho tro co MT 17" xfId="11808"/>
    <cellStyle name="1_Book1_Book1_Book1_Hoan chinh KH 2012 Von ho tro co MT 18" xfId="11809"/>
    <cellStyle name="1_Book1_Book1_Book1_Hoan chinh KH 2012 Von ho tro co MT 19" xfId="11810"/>
    <cellStyle name="1_Book1_Book1_Book1_Hoan chinh KH 2012 Von ho tro co MT 2" xfId="2013"/>
    <cellStyle name="1_Book1_Book1_Book1_Hoan chinh KH 2012 Von ho tro co MT 20" xfId="11811"/>
    <cellStyle name="1_Book1_Book1_Book1_Hoan chinh KH 2012 Von ho tro co MT 3" xfId="11812"/>
    <cellStyle name="1_Book1_Book1_Book1_Hoan chinh KH 2012 Von ho tro co MT 4" xfId="11813"/>
    <cellStyle name="1_Book1_Book1_Book1_Hoan chinh KH 2012 Von ho tro co MT 5" xfId="11814"/>
    <cellStyle name="1_Book1_Book1_Book1_Hoan chinh KH 2012 Von ho tro co MT 6" xfId="11815"/>
    <cellStyle name="1_Book1_Book1_Book1_Hoan chinh KH 2012 Von ho tro co MT 7" xfId="11816"/>
    <cellStyle name="1_Book1_Book1_Book1_Hoan chinh KH 2012 Von ho tro co MT 8" xfId="11817"/>
    <cellStyle name="1_Book1_Book1_Book1_Hoan chinh KH 2012 Von ho tro co MT 9" xfId="11818"/>
    <cellStyle name="1_Book1_Book1_Book1_Hoan chinh KH 2012 Von ho tro co MT_Bao cao giai ngan quy I" xfId="2014"/>
    <cellStyle name="1_Book1_Book1_Book1_Hoan chinh KH 2012 Von ho tro co MT_Bao cao giai ngan quy I 2" xfId="2015"/>
    <cellStyle name="1_Book1_Book1_Book1_Hoan chinh KH 2012 Von ho tro co MT_BC von DTPT 6 thang 2012" xfId="2016"/>
    <cellStyle name="1_Book1_Book1_Book1_Hoan chinh KH 2012 Von ho tro co MT_BC von DTPT 6 thang 2012 2" xfId="2017"/>
    <cellStyle name="1_Book1_Book1_Book1_Hoan chinh KH 2012 Von ho tro co MT_Bieu du thao QD von ho tro co MT" xfId="2018"/>
    <cellStyle name="1_Book1_Book1_Book1_Hoan chinh KH 2012 Von ho tro co MT_Bieu du thao QD von ho tro co MT 2" xfId="2019"/>
    <cellStyle name="1_Book1_Book1_Book1_Hoan chinh KH 2012 Von ho tro co MT_Ke hoach 2012 theo doi (giai ngan 30.6.12)" xfId="2020"/>
    <cellStyle name="1_Book1_Book1_Book1_Hoan chinh KH 2012 Von ho tro co MT_Ke hoach 2012 theo doi (giai ngan 30.6.12) 2" xfId="2021"/>
    <cellStyle name="1_Book1_Book1_Book1_Ke hoach 2012 (theo doi)" xfId="2022"/>
    <cellStyle name="1_Book1_Book1_Book1_Ke hoach 2012 (theo doi) 2" xfId="2023"/>
    <cellStyle name="1_Book1_Book1_Book1_Ke hoach 2012 theo doi (giai ngan 30.6.12)" xfId="2024"/>
    <cellStyle name="1_Book1_Book1_Book1_Ke hoach 2012 theo doi (giai ngan 30.6.12) 2" xfId="2025"/>
    <cellStyle name="1_Book1_Book1_Dang ky phan khai von ODA (gui Bo)" xfId="2026"/>
    <cellStyle name="1_Book1_Book1_Dang ky phan khai von ODA (gui Bo)_BC von DTPT 6 thang 2012" xfId="2027"/>
    <cellStyle name="1_Book1_Book1_Dang ky phan khai von ODA (gui Bo)_Bieu du thao QD von ho tro co MT" xfId="2028"/>
    <cellStyle name="1_Book1_Book1_Dang ky phan khai von ODA (gui Bo)_Ke hoach 2012 theo doi (giai ngan 30.6.12)" xfId="2029"/>
    <cellStyle name="1_Book1_Book1_Ke hoach 2012 (theo doi)" xfId="2030"/>
    <cellStyle name="1_Book1_Book1_Ke hoach 2012 theo doi (giai ngan 30.6.12)" xfId="2031"/>
    <cellStyle name="1_Book1_Book1_Tong hop theo doi von TPCP (BC)" xfId="2032"/>
    <cellStyle name="1_Book1_Book1_Tong hop theo doi von TPCP (BC)_BC von DTPT 6 thang 2012" xfId="2033"/>
    <cellStyle name="1_Book1_Book1_Tong hop theo doi von TPCP (BC)_Bieu du thao QD von ho tro co MT" xfId="2034"/>
    <cellStyle name="1_Book1_Book1_Tong hop theo doi von TPCP (BC)_Ke hoach 2012 (theo doi)" xfId="2035"/>
    <cellStyle name="1_Book1_Book1_Tong hop theo doi von TPCP (BC)_Ke hoach 2012 theo doi (giai ngan 30.6.12)" xfId="2036"/>
    <cellStyle name="1_Book1_Chi tieu 5 nam" xfId="2037"/>
    <cellStyle name="1_Book1_Chi tieu 5 nam_BC cong trinh trong diem" xfId="2038"/>
    <cellStyle name="1_Book1_Chi tieu 5 nam_BC cong trinh trong diem_BC von DTPT 6 thang 2012" xfId="2039"/>
    <cellStyle name="1_Book1_Chi tieu 5 nam_BC cong trinh trong diem_Bieu du thao QD von ho tro co MT" xfId="2040"/>
    <cellStyle name="1_Book1_Chi tieu 5 nam_BC cong trinh trong diem_Ke hoach 2012 (theo doi)" xfId="2041"/>
    <cellStyle name="1_Book1_Chi tieu 5 nam_BC cong trinh trong diem_Ke hoach 2012 theo doi (giai ngan 30.6.12)" xfId="2042"/>
    <cellStyle name="1_Book1_Chi tieu 5 nam_BC von DTPT 6 thang 2012" xfId="2043"/>
    <cellStyle name="1_Book1_Chi tieu 5 nam_Bieu du thao QD von ho tro co MT" xfId="2044"/>
    <cellStyle name="1_Book1_Chi tieu 5 nam_Ke hoach 2012 (theo doi)" xfId="2045"/>
    <cellStyle name="1_Book1_Chi tieu 5 nam_Ke hoach 2012 theo doi (giai ngan 30.6.12)" xfId="2046"/>
    <cellStyle name="1_Book1_Chi tieu 5 nam_pvhung.skhdt 20117113152041 Danh muc cong trinh trong diem" xfId="2047"/>
    <cellStyle name="1_Book1_Chi tieu 5 nam_pvhung.skhdt 20117113152041 Danh muc cong trinh trong diem_BC von DTPT 6 thang 2012" xfId="2048"/>
    <cellStyle name="1_Book1_Chi tieu 5 nam_pvhung.skhdt 20117113152041 Danh muc cong trinh trong diem_Bieu du thao QD von ho tro co MT" xfId="2049"/>
    <cellStyle name="1_Book1_Chi tieu 5 nam_pvhung.skhdt 20117113152041 Danh muc cong trinh trong diem_Ke hoach 2012 (theo doi)" xfId="2050"/>
    <cellStyle name="1_Book1_Chi tieu 5 nam_pvhung.skhdt 20117113152041 Danh muc cong trinh trong diem_Ke hoach 2012 theo doi (giai ngan 30.6.12)" xfId="2051"/>
    <cellStyle name="1_Book1_Dang ky phan khai von ODA (gui Bo)" xfId="2052"/>
    <cellStyle name="1_Book1_Dang ky phan khai von ODA (gui Bo)_BC von DTPT 6 thang 2012" xfId="2053"/>
    <cellStyle name="1_Book1_Dang ky phan khai von ODA (gui Bo)_Bieu du thao QD von ho tro co MT" xfId="2054"/>
    <cellStyle name="1_Book1_Dang ky phan khai von ODA (gui Bo)_Ke hoach 2012 theo doi (giai ngan 30.6.12)" xfId="2055"/>
    <cellStyle name="1_Book1_DK bo tri lai (chinh thuc)" xfId="2056"/>
    <cellStyle name="1_Book1_DK bo tri lai (chinh thuc) 2" xfId="2057"/>
    <cellStyle name="1_Book1_DK bo tri lai (chinh thuc)_BC von DTPT 6 thang 2012" xfId="2058"/>
    <cellStyle name="1_Book1_DK bo tri lai (chinh thuc)_BC von DTPT 6 thang 2012 2" xfId="2059"/>
    <cellStyle name="1_Book1_DK bo tri lai (chinh thuc)_Bieu du thao QD von ho tro co MT" xfId="2060"/>
    <cellStyle name="1_Book1_DK bo tri lai (chinh thuc)_Bieu du thao QD von ho tro co MT 2" xfId="2061"/>
    <cellStyle name="1_Book1_DK bo tri lai (chinh thuc)_Hoan chinh KH 2012 (o nha)" xfId="2062"/>
    <cellStyle name="1_Book1_DK bo tri lai (chinh thuc)_Hoan chinh KH 2012 (o nha) 2" xfId="2063"/>
    <cellStyle name="1_Book1_DK bo tri lai (chinh thuc)_Hoan chinh KH 2012 (o nha)_Bao cao giai ngan quy I" xfId="2064"/>
    <cellStyle name="1_Book1_DK bo tri lai (chinh thuc)_Hoan chinh KH 2012 (o nha)_Bao cao giai ngan quy I 2" xfId="2065"/>
    <cellStyle name="1_Book1_DK bo tri lai (chinh thuc)_Hoan chinh KH 2012 (o nha)_BC von DTPT 6 thang 2012" xfId="2066"/>
    <cellStyle name="1_Book1_DK bo tri lai (chinh thuc)_Hoan chinh KH 2012 (o nha)_BC von DTPT 6 thang 2012 2" xfId="2067"/>
    <cellStyle name="1_Book1_DK bo tri lai (chinh thuc)_Hoan chinh KH 2012 (o nha)_Bieu du thao QD von ho tro co MT" xfId="2068"/>
    <cellStyle name="1_Book1_DK bo tri lai (chinh thuc)_Hoan chinh KH 2012 (o nha)_Bieu du thao QD von ho tro co MT 2" xfId="2069"/>
    <cellStyle name="1_Book1_DK bo tri lai (chinh thuc)_Hoan chinh KH 2012 (o nha)_Ke hoach 2012 theo doi (giai ngan 30.6.12)" xfId="2070"/>
    <cellStyle name="1_Book1_DK bo tri lai (chinh thuc)_Hoan chinh KH 2012 (o nha)_Ke hoach 2012 theo doi (giai ngan 30.6.12) 2" xfId="2071"/>
    <cellStyle name="1_Book1_DK bo tri lai (chinh thuc)_Hoan chinh KH 2012 Von ho tro co MT" xfId="2072"/>
    <cellStyle name="1_Book1_DK bo tri lai (chinh thuc)_Hoan chinh KH 2012 Von ho tro co MT (chi tiet)" xfId="2073"/>
    <cellStyle name="1_Book1_DK bo tri lai (chinh thuc)_Hoan chinh KH 2012 Von ho tro co MT (chi tiet) 2" xfId="2074"/>
    <cellStyle name="1_Book1_DK bo tri lai (chinh thuc)_Hoan chinh KH 2012 Von ho tro co MT 10" xfId="11819"/>
    <cellStyle name="1_Book1_DK bo tri lai (chinh thuc)_Hoan chinh KH 2012 Von ho tro co MT 11" xfId="11820"/>
    <cellStyle name="1_Book1_DK bo tri lai (chinh thuc)_Hoan chinh KH 2012 Von ho tro co MT 12" xfId="11821"/>
    <cellStyle name="1_Book1_DK bo tri lai (chinh thuc)_Hoan chinh KH 2012 Von ho tro co MT 13" xfId="11822"/>
    <cellStyle name="1_Book1_DK bo tri lai (chinh thuc)_Hoan chinh KH 2012 Von ho tro co MT 14" xfId="11823"/>
    <cellStyle name="1_Book1_DK bo tri lai (chinh thuc)_Hoan chinh KH 2012 Von ho tro co MT 15" xfId="11824"/>
    <cellStyle name="1_Book1_DK bo tri lai (chinh thuc)_Hoan chinh KH 2012 Von ho tro co MT 16" xfId="11825"/>
    <cellStyle name="1_Book1_DK bo tri lai (chinh thuc)_Hoan chinh KH 2012 Von ho tro co MT 17" xfId="11826"/>
    <cellStyle name="1_Book1_DK bo tri lai (chinh thuc)_Hoan chinh KH 2012 Von ho tro co MT 18" xfId="11827"/>
    <cellStyle name="1_Book1_DK bo tri lai (chinh thuc)_Hoan chinh KH 2012 Von ho tro co MT 19" xfId="11828"/>
    <cellStyle name="1_Book1_DK bo tri lai (chinh thuc)_Hoan chinh KH 2012 Von ho tro co MT 2" xfId="2075"/>
    <cellStyle name="1_Book1_DK bo tri lai (chinh thuc)_Hoan chinh KH 2012 Von ho tro co MT 20" xfId="11829"/>
    <cellStyle name="1_Book1_DK bo tri lai (chinh thuc)_Hoan chinh KH 2012 Von ho tro co MT 3" xfId="11830"/>
    <cellStyle name="1_Book1_DK bo tri lai (chinh thuc)_Hoan chinh KH 2012 Von ho tro co MT 4" xfId="11831"/>
    <cellStyle name="1_Book1_DK bo tri lai (chinh thuc)_Hoan chinh KH 2012 Von ho tro co MT 5" xfId="11832"/>
    <cellStyle name="1_Book1_DK bo tri lai (chinh thuc)_Hoan chinh KH 2012 Von ho tro co MT 6" xfId="11833"/>
    <cellStyle name="1_Book1_DK bo tri lai (chinh thuc)_Hoan chinh KH 2012 Von ho tro co MT 7" xfId="11834"/>
    <cellStyle name="1_Book1_DK bo tri lai (chinh thuc)_Hoan chinh KH 2012 Von ho tro co MT 8" xfId="11835"/>
    <cellStyle name="1_Book1_DK bo tri lai (chinh thuc)_Hoan chinh KH 2012 Von ho tro co MT 9" xfId="11836"/>
    <cellStyle name="1_Book1_DK bo tri lai (chinh thuc)_Hoan chinh KH 2012 Von ho tro co MT_Bao cao giai ngan quy I" xfId="2076"/>
    <cellStyle name="1_Book1_DK bo tri lai (chinh thuc)_Hoan chinh KH 2012 Von ho tro co MT_Bao cao giai ngan quy I 2" xfId="2077"/>
    <cellStyle name="1_Book1_DK bo tri lai (chinh thuc)_Hoan chinh KH 2012 Von ho tro co MT_BC von DTPT 6 thang 2012" xfId="2078"/>
    <cellStyle name="1_Book1_DK bo tri lai (chinh thuc)_Hoan chinh KH 2012 Von ho tro co MT_BC von DTPT 6 thang 2012 2" xfId="2079"/>
    <cellStyle name="1_Book1_DK bo tri lai (chinh thuc)_Hoan chinh KH 2012 Von ho tro co MT_Bieu du thao QD von ho tro co MT" xfId="2080"/>
    <cellStyle name="1_Book1_DK bo tri lai (chinh thuc)_Hoan chinh KH 2012 Von ho tro co MT_Bieu du thao QD von ho tro co MT 2" xfId="2081"/>
    <cellStyle name="1_Book1_DK bo tri lai (chinh thuc)_Hoan chinh KH 2012 Von ho tro co MT_Ke hoach 2012 theo doi (giai ngan 30.6.12)" xfId="2082"/>
    <cellStyle name="1_Book1_DK bo tri lai (chinh thuc)_Hoan chinh KH 2012 Von ho tro co MT_Ke hoach 2012 theo doi (giai ngan 30.6.12) 2" xfId="2083"/>
    <cellStyle name="1_Book1_DK bo tri lai (chinh thuc)_Ke hoach 2012 (theo doi)" xfId="2084"/>
    <cellStyle name="1_Book1_DK bo tri lai (chinh thuc)_Ke hoach 2012 (theo doi) 2" xfId="2085"/>
    <cellStyle name="1_Book1_DK bo tri lai (chinh thuc)_Ke hoach 2012 theo doi (giai ngan 30.6.12)" xfId="2086"/>
    <cellStyle name="1_Book1_DK bo tri lai (chinh thuc)_Ke hoach 2012 theo doi (giai ngan 30.6.12) 2" xfId="2087"/>
    <cellStyle name="1_Book1_Ke hoach 2010 (theo doi)" xfId="2088"/>
    <cellStyle name="1_Book1_Ke hoach 2010 (theo doi)_BC von DTPT 6 thang 2012" xfId="2089"/>
    <cellStyle name="1_Book1_Ke hoach 2010 (theo doi)_Bieu du thao QD von ho tro co MT" xfId="2090"/>
    <cellStyle name="1_Book1_Ke hoach 2010 (theo doi)_Ke hoach 2012 (theo doi)" xfId="2091"/>
    <cellStyle name="1_Book1_Ke hoach 2010 (theo doi)_Ke hoach 2012 theo doi (giai ngan 30.6.12)" xfId="2092"/>
    <cellStyle name="1_Book1_Ke hoach 2012 (theo doi)" xfId="2093"/>
    <cellStyle name="1_Book1_Ke hoach 2012 theo doi (giai ngan 30.6.12)" xfId="2094"/>
    <cellStyle name="1_Book1_Ke hoach nam 2013 nguon MT(theo doi) den 31-5-13" xfId="2095"/>
    <cellStyle name="1_Book1_pvhung.skhdt 20117113152041 Danh muc cong trinh trong diem" xfId="2096"/>
    <cellStyle name="1_Book1_pvhung.skhdt 20117113152041 Danh muc cong trinh trong diem 2" xfId="2097"/>
    <cellStyle name="1_Book1_pvhung.skhdt 20117113152041 Danh muc cong trinh trong diem_BC von DTPT 6 thang 2012" xfId="2098"/>
    <cellStyle name="1_Book1_pvhung.skhdt 20117113152041 Danh muc cong trinh trong diem_BC von DTPT 6 thang 2012 2" xfId="2099"/>
    <cellStyle name="1_Book1_pvhung.skhdt 20117113152041 Danh muc cong trinh trong diem_Bieu du thao QD von ho tro co MT" xfId="2100"/>
    <cellStyle name="1_Book1_pvhung.skhdt 20117113152041 Danh muc cong trinh trong diem_Bieu du thao QD von ho tro co MT 2" xfId="2101"/>
    <cellStyle name="1_Book1_pvhung.skhdt 20117113152041 Danh muc cong trinh trong diem_Ke hoach 2012 (theo doi)" xfId="2102"/>
    <cellStyle name="1_Book1_pvhung.skhdt 20117113152041 Danh muc cong trinh trong diem_Ke hoach 2012 (theo doi) 2" xfId="2103"/>
    <cellStyle name="1_Book1_pvhung.skhdt 20117113152041 Danh muc cong trinh trong diem_Ke hoach 2012 theo doi (giai ngan 30.6.12)" xfId="2104"/>
    <cellStyle name="1_Book1_pvhung.skhdt 20117113152041 Danh muc cong trinh trong diem_Ke hoach 2012 theo doi (giai ngan 30.6.12) 2" xfId="2105"/>
    <cellStyle name="1_Book1_Tong hop so lieu" xfId="2106"/>
    <cellStyle name="1_Book1_Tong hop so lieu_BC cong trinh trong diem" xfId="2107"/>
    <cellStyle name="1_Book1_Tong hop so lieu_BC cong trinh trong diem_BC von DTPT 6 thang 2012" xfId="2108"/>
    <cellStyle name="1_Book1_Tong hop so lieu_BC cong trinh trong diem_Bieu du thao QD von ho tro co MT" xfId="2109"/>
    <cellStyle name="1_Book1_Tong hop so lieu_BC cong trinh trong diem_Ke hoach 2012 (theo doi)" xfId="2110"/>
    <cellStyle name="1_Book1_Tong hop so lieu_BC cong trinh trong diem_Ke hoach 2012 theo doi (giai ngan 30.6.12)" xfId="2111"/>
    <cellStyle name="1_Book1_Tong hop so lieu_BC von DTPT 6 thang 2012" xfId="2112"/>
    <cellStyle name="1_Book1_Tong hop so lieu_Bieu du thao QD von ho tro co MT" xfId="2113"/>
    <cellStyle name="1_Book1_Tong hop so lieu_Ke hoach 2012 (theo doi)" xfId="2114"/>
    <cellStyle name="1_Book1_Tong hop so lieu_Ke hoach 2012 theo doi (giai ngan 30.6.12)" xfId="2115"/>
    <cellStyle name="1_Book1_Tong hop so lieu_pvhung.skhdt 20117113152041 Danh muc cong trinh trong diem" xfId="2116"/>
    <cellStyle name="1_Book1_Tong hop so lieu_pvhung.skhdt 20117113152041 Danh muc cong trinh trong diem_BC von DTPT 6 thang 2012" xfId="2117"/>
    <cellStyle name="1_Book1_Tong hop so lieu_pvhung.skhdt 20117113152041 Danh muc cong trinh trong diem_Bieu du thao QD von ho tro co MT" xfId="2118"/>
    <cellStyle name="1_Book1_Tong hop so lieu_pvhung.skhdt 20117113152041 Danh muc cong trinh trong diem_Ke hoach 2012 (theo doi)" xfId="2119"/>
    <cellStyle name="1_Book1_Tong hop so lieu_pvhung.skhdt 20117113152041 Danh muc cong trinh trong diem_Ke hoach 2012 theo doi (giai ngan 30.6.12)" xfId="2120"/>
    <cellStyle name="1_Book1_Tong hop theo doi von TPCP (BC)" xfId="2121"/>
    <cellStyle name="1_Book1_Tong hop theo doi von TPCP (BC)_BC von DTPT 6 thang 2012" xfId="2122"/>
    <cellStyle name="1_Book1_Tong hop theo doi von TPCP (BC)_Bieu du thao QD von ho tro co MT" xfId="2123"/>
    <cellStyle name="1_Book1_Tong hop theo doi von TPCP (BC)_Ke hoach 2012 (theo doi)" xfId="2124"/>
    <cellStyle name="1_Book1_Tong hop theo doi von TPCP (BC)_Ke hoach 2012 theo doi (giai ngan 30.6.12)" xfId="2125"/>
    <cellStyle name="1_Book1_Tumorong" xfId="2126"/>
    <cellStyle name="1_Book1_Tumorong 2" xfId="2127"/>
    <cellStyle name="1_Book1_Worksheet in D: My Documents Ke Hoach KH cac nam Nam 2014 Bao cao ve Ke hoach nam 2014 ( Hoan chinh sau TL voi Bo KH)" xfId="2128"/>
    <cellStyle name="1_Book2" xfId="2129"/>
    <cellStyle name="1_Book2 2" xfId="11837"/>
    <cellStyle name="1_Book2 2 2" xfId="11838"/>
    <cellStyle name="1_Book2 2 3" xfId="11839"/>
    <cellStyle name="1_Book2 2 4" xfId="11840"/>
    <cellStyle name="1_Book2 3" xfId="11841"/>
    <cellStyle name="1_Book2 4" xfId="11842"/>
    <cellStyle name="1_Book2 5" xfId="11843"/>
    <cellStyle name="1_Book2_1 Bieu 6 thang nam 2011" xfId="2130"/>
    <cellStyle name="1_Book2_1 Bieu 6 thang nam 2011 2" xfId="2131"/>
    <cellStyle name="1_Book2_1 Bieu 6 thang nam 2011 2 2" xfId="11844"/>
    <cellStyle name="1_Book2_1 Bieu 6 thang nam 2011 2 2 2" xfId="11845"/>
    <cellStyle name="1_Book2_1 Bieu 6 thang nam 2011 2 2 3" xfId="11846"/>
    <cellStyle name="1_Book2_1 Bieu 6 thang nam 2011 2 2 4" xfId="11847"/>
    <cellStyle name="1_Book2_1 Bieu 6 thang nam 2011 2 3" xfId="11848"/>
    <cellStyle name="1_Book2_1 Bieu 6 thang nam 2011 2 4" xfId="11849"/>
    <cellStyle name="1_Book2_1 Bieu 6 thang nam 2011 2 5" xfId="11850"/>
    <cellStyle name="1_Book2_1 Bieu 6 thang nam 2011 3" xfId="11851"/>
    <cellStyle name="1_Book2_1 Bieu 6 thang nam 2011 3 2" xfId="11852"/>
    <cellStyle name="1_Book2_1 Bieu 6 thang nam 2011 3 3" xfId="11853"/>
    <cellStyle name="1_Book2_1 Bieu 6 thang nam 2011 3 4" xfId="11854"/>
    <cellStyle name="1_Book2_1 Bieu 6 thang nam 2011 4" xfId="11855"/>
    <cellStyle name="1_Book2_1 Bieu 6 thang nam 2011 5" xfId="11856"/>
    <cellStyle name="1_Book2_1 Bieu 6 thang nam 2011 6" xfId="11857"/>
    <cellStyle name="1_Book2_1 Bieu 6 thang nam 2011_BC von DTPT 6 thang 2012" xfId="2132"/>
    <cellStyle name="1_Book2_1 Bieu 6 thang nam 2011_BC von DTPT 6 thang 2012 2" xfId="2133"/>
    <cellStyle name="1_Book2_1 Bieu 6 thang nam 2011_BC von DTPT 6 thang 2012 2 2" xfId="11858"/>
    <cellStyle name="1_Book2_1 Bieu 6 thang nam 2011_BC von DTPT 6 thang 2012 2 2 2" xfId="11859"/>
    <cellStyle name="1_Book2_1 Bieu 6 thang nam 2011_BC von DTPT 6 thang 2012 2 2 3" xfId="11860"/>
    <cellStyle name="1_Book2_1 Bieu 6 thang nam 2011_BC von DTPT 6 thang 2012 2 2 4" xfId="11861"/>
    <cellStyle name="1_Book2_1 Bieu 6 thang nam 2011_BC von DTPT 6 thang 2012 2 3" xfId="11862"/>
    <cellStyle name="1_Book2_1 Bieu 6 thang nam 2011_BC von DTPT 6 thang 2012 2 4" xfId="11863"/>
    <cellStyle name="1_Book2_1 Bieu 6 thang nam 2011_BC von DTPT 6 thang 2012 2 5" xfId="11864"/>
    <cellStyle name="1_Book2_1 Bieu 6 thang nam 2011_BC von DTPT 6 thang 2012 3" xfId="11865"/>
    <cellStyle name="1_Book2_1 Bieu 6 thang nam 2011_BC von DTPT 6 thang 2012 3 2" xfId="11866"/>
    <cellStyle name="1_Book2_1 Bieu 6 thang nam 2011_BC von DTPT 6 thang 2012 3 3" xfId="11867"/>
    <cellStyle name="1_Book2_1 Bieu 6 thang nam 2011_BC von DTPT 6 thang 2012 3 4" xfId="11868"/>
    <cellStyle name="1_Book2_1 Bieu 6 thang nam 2011_BC von DTPT 6 thang 2012 4" xfId="11869"/>
    <cellStyle name="1_Book2_1 Bieu 6 thang nam 2011_BC von DTPT 6 thang 2012 5" xfId="11870"/>
    <cellStyle name="1_Book2_1 Bieu 6 thang nam 2011_BC von DTPT 6 thang 2012 6" xfId="11871"/>
    <cellStyle name="1_Book2_1 Bieu 6 thang nam 2011_Bieu du thao QD von ho tro co MT" xfId="2134"/>
    <cellStyle name="1_Book2_1 Bieu 6 thang nam 2011_Bieu du thao QD von ho tro co MT 2" xfId="2135"/>
    <cellStyle name="1_Book2_1 Bieu 6 thang nam 2011_Bieu du thao QD von ho tro co MT 2 2" xfId="11872"/>
    <cellStyle name="1_Book2_1 Bieu 6 thang nam 2011_Bieu du thao QD von ho tro co MT 2 2 2" xfId="11873"/>
    <cellStyle name="1_Book2_1 Bieu 6 thang nam 2011_Bieu du thao QD von ho tro co MT 2 2 3" xfId="11874"/>
    <cellStyle name="1_Book2_1 Bieu 6 thang nam 2011_Bieu du thao QD von ho tro co MT 2 2 4" xfId="11875"/>
    <cellStyle name="1_Book2_1 Bieu 6 thang nam 2011_Bieu du thao QD von ho tro co MT 2 3" xfId="11876"/>
    <cellStyle name="1_Book2_1 Bieu 6 thang nam 2011_Bieu du thao QD von ho tro co MT 2 4" xfId="11877"/>
    <cellStyle name="1_Book2_1 Bieu 6 thang nam 2011_Bieu du thao QD von ho tro co MT 2 5" xfId="11878"/>
    <cellStyle name="1_Book2_1 Bieu 6 thang nam 2011_Bieu du thao QD von ho tro co MT 3" xfId="11879"/>
    <cellStyle name="1_Book2_1 Bieu 6 thang nam 2011_Bieu du thao QD von ho tro co MT 3 2" xfId="11880"/>
    <cellStyle name="1_Book2_1 Bieu 6 thang nam 2011_Bieu du thao QD von ho tro co MT 3 3" xfId="11881"/>
    <cellStyle name="1_Book2_1 Bieu 6 thang nam 2011_Bieu du thao QD von ho tro co MT 3 4" xfId="11882"/>
    <cellStyle name="1_Book2_1 Bieu 6 thang nam 2011_Bieu du thao QD von ho tro co MT 4" xfId="11883"/>
    <cellStyle name="1_Book2_1 Bieu 6 thang nam 2011_Bieu du thao QD von ho tro co MT 5" xfId="11884"/>
    <cellStyle name="1_Book2_1 Bieu 6 thang nam 2011_Bieu du thao QD von ho tro co MT 6" xfId="11885"/>
    <cellStyle name="1_Book2_1 Bieu 6 thang nam 2011_Ke hoach 2012 (theo doi)" xfId="2136"/>
    <cellStyle name="1_Book2_1 Bieu 6 thang nam 2011_Ke hoach 2012 (theo doi) 2" xfId="2137"/>
    <cellStyle name="1_Book2_1 Bieu 6 thang nam 2011_Ke hoach 2012 (theo doi) 2 2" xfId="11886"/>
    <cellStyle name="1_Book2_1 Bieu 6 thang nam 2011_Ke hoach 2012 (theo doi) 2 2 2" xfId="11887"/>
    <cellStyle name="1_Book2_1 Bieu 6 thang nam 2011_Ke hoach 2012 (theo doi) 2 2 3" xfId="11888"/>
    <cellStyle name="1_Book2_1 Bieu 6 thang nam 2011_Ke hoach 2012 (theo doi) 2 2 4" xfId="11889"/>
    <cellStyle name="1_Book2_1 Bieu 6 thang nam 2011_Ke hoach 2012 (theo doi) 2 3" xfId="11890"/>
    <cellStyle name="1_Book2_1 Bieu 6 thang nam 2011_Ke hoach 2012 (theo doi) 2 4" xfId="11891"/>
    <cellStyle name="1_Book2_1 Bieu 6 thang nam 2011_Ke hoach 2012 (theo doi) 2 5" xfId="11892"/>
    <cellStyle name="1_Book2_1 Bieu 6 thang nam 2011_Ke hoach 2012 (theo doi) 3" xfId="11893"/>
    <cellStyle name="1_Book2_1 Bieu 6 thang nam 2011_Ke hoach 2012 (theo doi) 3 2" xfId="11894"/>
    <cellStyle name="1_Book2_1 Bieu 6 thang nam 2011_Ke hoach 2012 (theo doi) 3 3" xfId="11895"/>
    <cellStyle name="1_Book2_1 Bieu 6 thang nam 2011_Ke hoach 2012 (theo doi) 3 4" xfId="11896"/>
    <cellStyle name="1_Book2_1 Bieu 6 thang nam 2011_Ke hoach 2012 (theo doi) 4" xfId="11897"/>
    <cellStyle name="1_Book2_1 Bieu 6 thang nam 2011_Ke hoach 2012 (theo doi) 5" xfId="11898"/>
    <cellStyle name="1_Book2_1 Bieu 6 thang nam 2011_Ke hoach 2012 (theo doi) 6" xfId="11899"/>
    <cellStyle name="1_Book2_1 Bieu 6 thang nam 2011_Ke hoach 2012 theo doi (giai ngan 30.6.12)" xfId="2138"/>
    <cellStyle name="1_Book2_1 Bieu 6 thang nam 2011_Ke hoach 2012 theo doi (giai ngan 30.6.12) 2" xfId="2139"/>
    <cellStyle name="1_Book2_1 Bieu 6 thang nam 2011_Ke hoach 2012 theo doi (giai ngan 30.6.12) 2 2" xfId="11900"/>
    <cellStyle name="1_Book2_1 Bieu 6 thang nam 2011_Ke hoach 2012 theo doi (giai ngan 30.6.12) 2 2 2" xfId="11901"/>
    <cellStyle name="1_Book2_1 Bieu 6 thang nam 2011_Ke hoach 2012 theo doi (giai ngan 30.6.12) 2 2 3" xfId="11902"/>
    <cellStyle name="1_Book2_1 Bieu 6 thang nam 2011_Ke hoach 2012 theo doi (giai ngan 30.6.12) 2 2 4" xfId="11903"/>
    <cellStyle name="1_Book2_1 Bieu 6 thang nam 2011_Ke hoach 2012 theo doi (giai ngan 30.6.12) 2 3" xfId="11904"/>
    <cellStyle name="1_Book2_1 Bieu 6 thang nam 2011_Ke hoach 2012 theo doi (giai ngan 30.6.12) 2 4" xfId="11905"/>
    <cellStyle name="1_Book2_1 Bieu 6 thang nam 2011_Ke hoach 2012 theo doi (giai ngan 30.6.12) 2 5" xfId="11906"/>
    <cellStyle name="1_Book2_1 Bieu 6 thang nam 2011_Ke hoach 2012 theo doi (giai ngan 30.6.12) 3" xfId="11907"/>
    <cellStyle name="1_Book2_1 Bieu 6 thang nam 2011_Ke hoach 2012 theo doi (giai ngan 30.6.12) 3 2" xfId="11908"/>
    <cellStyle name="1_Book2_1 Bieu 6 thang nam 2011_Ke hoach 2012 theo doi (giai ngan 30.6.12) 3 3" xfId="11909"/>
    <cellStyle name="1_Book2_1 Bieu 6 thang nam 2011_Ke hoach 2012 theo doi (giai ngan 30.6.12) 3 4" xfId="11910"/>
    <cellStyle name="1_Book2_1 Bieu 6 thang nam 2011_Ke hoach 2012 theo doi (giai ngan 30.6.12) 4" xfId="11911"/>
    <cellStyle name="1_Book2_1 Bieu 6 thang nam 2011_Ke hoach 2012 theo doi (giai ngan 30.6.12) 5" xfId="11912"/>
    <cellStyle name="1_Book2_1 Bieu 6 thang nam 2011_Ke hoach 2012 theo doi (giai ngan 30.6.12) 6" xfId="11913"/>
    <cellStyle name="1_Book2_Bao cao doan cong tac cua Bo thang 4-2010" xfId="2140"/>
    <cellStyle name="1_Book2_Bao cao doan cong tac cua Bo thang 4-2010 2" xfId="11914"/>
    <cellStyle name="1_Book2_Bao cao doan cong tac cua Bo thang 4-2010 2 2" xfId="11915"/>
    <cellStyle name="1_Book2_Bao cao doan cong tac cua Bo thang 4-2010 2 3" xfId="11916"/>
    <cellStyle name="1_Book2_Bao cao doan cong tac cua Bo thang 4-2010 2 4" xfId="11917"/>
    <cellStyle name="1_Book2_Bao cao doan cong tac cua Bo thang 4-2010 3" xfId="11918"/>
    <cellStyle name="1_Book2_Bao cao doan cong tac cua Bo thang 4-2010 4" xfId="11919"/>
    <cellStyle name="1_Book2_Bao cao doan cong tac cua Bo thang 4-2010 5" xfId="11920"/>
    <cellStyle name="1_Book2_Bao cao doan cong tac cua Bo thang 4-2010_BC von DTPT 6 thang 2012" xfId="2141"/>
    <cellStyle name="1_Book2_Bao cao doan cong tac cua Bo thang 4-2010_BC von DTPT 6 thang 2012 2" xfId="11921"/>
    <cellStyle name="1_Book2_Bao cao doan cong tac cua Bo thang 4-2010_BC von DTPT 6 thang 2012 2 2" xfId="11922"/>
    <cellStyle name="1_Book2_Bao cao doan cong tac cua Bo thang 4-2010_BC von DTPT 6 thang 2012 2 3" xfId="11923"/>
    <cellStyle name="1_Book2_Bao cao doan cong tac cua Bo thang 4-2010_BC von DTPT 6 thang 2012 2 4" xfId="11924"/>
    <cellStyle name="1_Book2_Bao cao doan cong tac cua Bo thang 4-2010_BC von DTPT 6 thang 2012 3" xfId="11925"/>
    <cellStyle name="1_Book2_Bao cao doan cong tac cua Bo thang 4-2010_BC von DTPT 6 thang 2012 4" xfId="11926"/>
    <cellStyle name="1_Book2_Bao cao doan cong tac cua Bo thang 4-2010_BC von DTPT 6 thang 2012 5" xfId="11927"/>
    <cellStyle name="1_Book2_Bao cao doan cong tac cua Bo thang 4-2010_Bieu du thao QD von ho tro co MT" xfId="2142"/>
    <cellStyle name="1_Book2_Bao cao doan cong tac cua Bo thang 4-2010_Bieu du thao QD von ho tro co MT 2" xfId="11928"/>
    <cellStyle name="1_Book2_Bao cao doan cong tac cua Bo thang 4-2010_Bieu du thao QD von ho tro co MT 2 2" xfId="11929"/>
    <cellStyle name="1_Book2_Bao cao doan cong tac cua Bo thang 4-2010_Bieu du thao QD von ho tro co MT 2 3" xfId="11930"/>
    <cellStyle name="1_Book2_Bao cao doan cong tac cua Bo thang 4-2010_Bieu du thao QD von ho tro co MT 2 4" xfId="11931"/>
    <cellStyle name="1_Book2_Bao cao doan cong tac cua Bo thang 4-2010_Bieu du thao QD von ho tro co MT 3" xfId="11932"/>
    <cellStyle name="1_Book2_Bao cao doan cong tac cua Bo thang 4-2010_Bieu du thao QD von ho tro co MT 4" xfId="11933"/>
    <cellStyle name="1_Book2_Bao cao doan cong tac cua Bo thang 4-2010_Bieu du thao QD von ho tro co MT 5" xfId="11934"/>
    <cellStyle name="1_Book2_Bao cao doan cong tac cua Bo thang 4-2010_Dang ky phan khai von ODA (gui Bo)" xfId="2143"/>
    <cellStyle name="1_Book2_Bao cao doan cong tac cua Bo thang 4-2010_Dang ky phan khai von ODA (gui Bo) 2" xfId="11935"/>
    <cellStyle name="1_Book2_Bao cao doan cong tac cua Bo thang 4-2010_Dang ky phan khai von ODA (gui Bo) 2 2" xfId="11936"/>
    <cellStyle name="1_Book2_Bao cao doan cong tac cua Bo thang 4-2010_Dang ky phan khai von ODA (gui Bo) 2 3" xfId="11937"/>
    <cellStyle name="1_Book2_Bao cao doan cong tac cua Bo thang 4-2010_Dang ky phan khai von ODA (gui Bo) 2 4" xfId="11938"/>
    <cellStyle name="1_Book2_Bao cao doan cong tac cua Bo thang 4-2010_Dang ky phan khai von ODA (gui Bo) 3" xfId="11939"/>
    <cellStyle name="1_Book2_Bao cao doan cong tac cua Bo thang 4-2010_Dang ky phan khai von ODA (gui Bo) 4" xfId="11940"/>
    <cellStyle name="1_Book2_Bao cao doan cong tac cua Bo thang 4-2010_Dang ky phan khai von ODA (gui Bo) 5" xfId="11941"/>
    <cellStyle name="1_Book2_Bao cao doan cong tac cua Bo thang 4-2010_Dang ky phan khai von ODA (gui Bo)_BC von DTPT 6 thang 2012" xfId="2144"/>
    <cellStyle name="1_Book2_Bao cao doan cong tac cua Bo thang 4-2010_Dang ky phan khai von ODA (gui Bo)_BC von DTPT 6 thang 2012 2" xfId="11942"/>
    <cellStyle name="1_Book2_Bao cao doan cong tac cua Bo thang 4-2010_Dang ky phan khai von ODA (gui Bo)_BC von DTPT 6 thang 2012 2 2" xfId="11943"/>
    <cellStyle name="1_Book2_Bao cao doan cong tac cua Bo thang 4-2010_Dang ky phan khai von ODA (gui Bo)_BC von DTPT 6 thang 2012 2 3" xfId="11944"/>
    <cellStyle name="1_Book2_Bao cao doan cong tac cua Bo thang 4-2010_Dang ky phan khai von ODA (gui Bo)_BC von DTPT 6 thang 2012 2 4" xfId="11945"/>
    <cellStyle name="1_Book2_Bao cao doan cong tac cua Bo thang 4-2010_Dang ky phan khai von ODA (gui Bo)_BC von DTPT 6 thang 2012 3" xfId="11946"/>
    <cellStyle name="1_Book2_Bao cao doan cong tac cua Bo thang 4-2010_Dang ky phan khai von ODA (gui Bo)_BC von DTPT 6 thang 2012 4" xfId="11947"/>
    <cellStyle name="1_Book2_Bao cao doan cong tac cua Bo thang 4-2010_Dang ky phan khai von ODA (gui Bo)_BC von DTPT 6 thang 2012 5" xfId="11948"/>
    <cellStyle name="1_Book2_Bao cao doan cong tac cua Bo thang 4-2010_Dang ky phan khai von ODA (gui Bo)_Bieu du thao QD von ho tro co MT" xfId="2145"/>
    <cellStyle name="1_Book2_Bao cao doan cong tac cua Bo thang 4-2010_Dang ky phan khai von ODA (gui Bo)_Bieu du thao QD von ho tro co MT 2" xfId="11949"/>
    <cellStyle name="1_Book2_Bao cao doan cong tac cua Bo thang 4-2010_Dang ky phan khai von ODA (gui Bo)_Bieu du thao QD von ho tro co MT 2 2" xfId="11950"/>
    <cellStyle name="1_Book2_Bao cao doan cong tac cua Bo thang 4-2010_Dang ky phan khai von ODA (gui Bo)_Bieu du thao QD von ho tro co MT 2 3" xfId="11951"/>
    <cellStyle name="1_Book2_Bao cao doan cong tac cua Bo thang 4-2010_Dang ky phan khai von ODA (gui Bo)_Bieu du thao QD von ho tro co MT 2 4" xfId="11952"/>
    <cellStyle name="1_Book2_Bao cao doan cong tac cua Bo thang 4-2010_Dang ky phan khai von ODA (gui Bo)_Bieu du thao QD von ho tro co MT 3" xfId="11953"/>
    <cellStyle name="1_Book2_Bao cao doan cong tac cua Bo thang 4-2010_Dang ky phan khai von ODA (gui Bo)_Bieu du thao QD von ho tro co MT 4" xfId="11954"/>
    <cellStyle name="1_Book2_Bao cao doan cong tac cua Bo thang 4-2010_Dang ky phan khai von ODA (gui Bo)_Bieu du thao QD von ho tro co MT 5" xfId="11955"/>
    <cellStyle name="1_Book2_Bao cao doan cong tac cua Bo thang 4-2010_Dang ky phan khai von ODA (gui Bo)_Ke hoach 2012 theo doi (giai ngan 30.6.12)" xfId="2146"/>
    <cellStyle name="1_Book2_Bao cao doan cong tac cua Bo thang 4-2010_Dang ky phan khai von ODA (gui Bo)_Ke hoach 2012 theo doi (giai ngan 30.6.12) 2" xfId="11956"/>
    <cellStyle name="1_Book2_Bao cao doan cong tac cua Bo thang 4-2010_Dang ky phan khai von ODA (gui Bo)_Ke hoach 2012 theo doi (giai ngan 30.6.12) 2 2" xfId="11957"/>
    <cellStyle name="1_Book2_Bao cao doan cong tac cua Bo thang 4-2010_Dang ky phan khai von ODA (gui Bo)_Ke hoach 2012 theo doi (giai ngan 30.6.12) 2 3" xfId="11958"/>
    <cellStyle name="1_Book2_Bao cao doan cong tac cua Bo thang 4-2010_Dang ky phan khai von ODA (gui Bo)_Ke hoach 2012 theo doi (giai ngan 30.6.12) 2 4" xfId="11959"/>
    <cellStyle name="1_Book2_Bao cao doan cong tac cua Bo thang 4-2010_Dang ky phan khai von ODA (gui Bo)_Ke hoach 2012 theo doi (giai ngan 30.6.12) 3" xfId="11960"/>
    <cellStyle name="1_Book2_Bao cao doan cong tac cua Bo thang 4-2010_Dang ky phan khai von ODA (gui Bo)_Ke hoach 2012 theo doi (giai ngan 30.6.12) 4" xfId="11961"/>
    <cellStyle name="1_Book2_Bao cao doan cong tac cua Bo thang 4-2010_Dang ky phan khai von ODA (gui Bo)_Ke hoach 2012 theo doi (giai ngan 30.6.12) 5" xfId="11962"/>
    <cellStyle name="1_Book2_Bao cao doan cong tac cua Bo thang 4-2010_Ke hoach 2012 (theo doi)" xfId="2147"/>
    <cellStyle name="1_Book2_Bao cao doan cong tac cua Bo thang 4-2010_Ke hoach 2012 (theo doi) 2" xfId="11963"/>
    <cellStyle name="1_Book2_Bao cao doan cong tac cua Bo thang 4-2010_Ke hoach 2012 (theo doi) 2 2" xfId="11964"/>
    <cellStyle name="1_Book2_Bao cao doan cong tac cua Bo thang 4-2010_Ke hoach 2012 (theo doi) 2 3" xfId="11965"/>
    <cellStyle name="1_Book2_Bao cao doan cong tac cua Bo thang 4-2010_Ke hoach 2012 (theo doi) 2 4" xfId="11966"/>
    <cellStyle name="1_Book2_Bao cao doan cong tac cua Bo thang 4-2010_Ke hoach 2012 (theo doi) 3" xfId="11967"/>
    <cellStyle name="1_Book2_Bao cao doan cong tac cua Bo thang 4-2010_Ke hoach 2012 (theo doi) 4" xfId="11968"/>
    <cellStyle name="1_Book2_Bao cao doan cong tac cua Bo thang 4-2010_Ke hoach 2012 (theo doi) 5" xfId="11969"/>
    <cellStyle name="1_Book2_Bao cao doan cong tac cua Bo thang 4-2010_Ke hoach 2012 theo doi (giai ngan 30.6.12)" xfId="2148"/>
    <cellStyle name="1_Book2_Bao cao doan cong tac cua Bo thang 4-2010_Ke hoach 2012 theo doi (giai ngan 30.6.12) 2" xfId="11970"/>
    <cellStyle name="1_Book2_Bao cao doan cong tac cua Bo thang 4-2010_Ke hoach 2012 theo doi (giai ngan 30.6.12) 2 2" xfId="11971"/>
    <cellStyle name="1_Book2_Bao cao doan cong tac cua Bo thang 4-2010_Ke hoach 2012 theo doi (giai ngan 30.6.12) 2 3" xfId="11972"/>
    <cellStyle name="1_Book2_Bao cao doan cong tac cua Bo thang 4-2010_Ke hoach 2012 theo doi (giai ngan 30.6.12) 2 4" xfId="11973"/>
    <cellStyle name="1_Book2_Bao cao doan cong tac cua Bo thang 4-2010_Ke hoach 2012 theo doi (giai ngan 30.6.12) 3" xfId="11974"/>
    <cellStyle name="1_Book2_Bao cao doan cong tac cua Bo thang 4-2010_Ke hoach 2012 theo doi (giai ngan 30.6.12) 4" xfId="11975"/>
    <cellStyle name="1_Book2_Bao cao doan cong tac cua Bo thang 4-2010_Ke hoach 2012 theo doi (giai ngan 30.6.12) 5" xfId="11976"/>
    <cellStyle name="1_Book2_Bao cao tinh hinh thuc hien KH 2009 den 31-01-10" xfId="2149"/>
    <cellStyle name="1_Book2_Bao cao tinh hinh thuc hien KH 2009 den 31-01-10 2" xfId="2150"/>
    <cellStyle name="1_Book2_Bao cao tinh hinh thuc hien KH 2009 den 31-01-10 2 2" xfId="11977"/>
    <cellStyle name="1_Book2_Bao cao tinh hinh thuc hien KH 2009 den 31-01-10 2 2 2" xfId="11978"/>
    <cellStyle name="1_Book2_Bao cao tinh hinh thuc hien KH 2009 den 31-01-10 2 2 3" xfId="11979"/>
    <cellStyle name="1_Book2_Bao cao tinh hinh thuc hien KH 2009 den 31-01-10 2 2 4" xfId="11980"/>
    <cellStyle name="1_Book2_Bao cao tinh hinh thuc hien KH 2009 den 31-01-10 2 3" xfId="11981"/>
    <cellStyle name="1_Book2_Bao cao tinh hinh thuc hien KH 2009 den 31-01-10 2 4" xfId="11982"/>
    <cellStyle name="1_Book2_Bao cao tinh hinh thuc hien KH 2009 den 31-01-10 2 5" xfId="11983"/>
    <cellStyle name="1_Book2_Bao cao tinh hinh thuc hien KH 2009 den 31-01-10 3" xfId="11984"/>
    <cellStyle name="1_Book2_Bao cao tinh hinh thuc hien KH 2009 den 31-01-10 3 2" xfId="11985"/>
    <cellStyle name="1_Book2_Bao cao tinh hinh thuc hien KH 2009 den 31-01-10 3 3" xfId="11986"/>
    <cellStyle name="1_Book2_Bao cao tinh hinh thuc hien KH 2009 den 31-01-10 3 4" xfId="11987"/>
    <cellStyle name="1_Book2_Bao cao tinh hinh thuc hien KH 2009 den 31-01-10 4" xfId="11988"/>
    <cellStyle name="1_Book2_Bao cao tinh hinh thuc hien KH 2009 den 31-01-10 5" xfId="11989"/>
    <cellStyle name="1_Book2_Bao cao tinh hinh thuc hien KH 2009 den 31-01-10 6" xfId="11990"/>
    <cellStyle name="1_Book2_Bao cao tinh hinh thuc hien KH 2009 den 31-01-10_BC von DTPT 6 thang 2012" xfId="2151"/>
    <cellStyle name="1_Book2_Bao cao tinh hinh thuc hien KH 2009 den 31-01-10_BC von DTPT 6 thang 2012 2" xfId="2152"/>
    <cellStyle name="1_Book2_Bao cao tinh hinh thuc hien KH 2009 den 31-01-10_BC von DTPT 6 thang 2012 2 2" xfId="11991"/>
    <cellStyle name="1_Book2_Bao cao tinh hinh thuc hien KH 2009 den 31-01-10_BC von DTPT 6 thang 2012 2 2 2" xfId="11992"/>
    <cellStyle name="1_Book2_Bao cao tinh hinh thuc hien KH 2009 den 31-01-10_BC von DTPT 6 thang 2012 2 2 3" xfId="11993"/>
    <cellStyle name="1_Book2_Bao cao tinh hinh thuc hien KH 2009 den 31-01-10_BC von DTPT 6 thang 2012 2 2 4" xfId="11994"/>
    <cellStyle name="1_Book2_Bao cao tinh hinh thuc hien KH 2009 den 31-01-10_BC von DTPT 6 thang 2012 2 3" xfId="11995"/>
    <cellStyle name="1_Book2_Bao cao tinh hinh thuc hien KH 2009 den 31-01-10_BC von DTPT 6 thang 2012 2 4" xfId="11996"/>
    <cellStyle name="1_Book2_Bao cao tinh hinh thuc hien KH 2009 den 31-01-10_BC von DTPT 6 thang 2012 2 5" xfId="11997"/>
    <cellStyle name="1_Book2_Bao cao tinh hinh thuc hien KH 2009 den 31-01-10_BC von DTPT 6 thang 2012 3" xfId="11998"/>
    <cellStyle name="1_Book2_Bao cao tinh hinh thuc hien KH 2009 den 31-01-10_BC von DTPT 6 thang 2012 3 2" xfId="11999"/>
    <cellStyle name="1_Book2_Bao cao tinh hinh thuc hien KH 2009 den 31-01-10_BC von DTPT 6 thang 2012 3 3" xfId="12000"/>
    <cellStyle name="1_Book2_Bao cao tinh hinh thuc hien KH 2009 den 31-01-10_BC von DTPT 6 thang 2012 3 4" xfId="12001"/>
    <cellStyle name="1_Book2_Bao cao tinh hinh thuc hien KH 2009 den 31-01-10_BC von DTPT 6 thang 2012 4" xfId="12002"/>
    <cellStyle name="1_Book2_Bao cao tinh hinh thuc hien KH 2009 den 31-01-10_BC von DTPT 6 thang 2012 5" xfId="12003"/>
    <cellStyle name="1_Book2_Bao cao tinh hinh thuc hien KH 2009 den 31-01-10_BC von DTPT 6 thang 2012 6" xfId="12004"/>
    <cellStyle name="1_Book2_Bao cao tinh hinh thuc hien KH 2009 den 31-01-10_Bieu du thao QD von ho tro co MT" xfId="2153"/>
    <cellStyle name="1_Book2_Bao cao tinh hinh thuc hien KH 2009 den 31-01-10_Bieu du thao QD von ho tro co MT 2" xfId="2154"/>
    <cellStyle name="1_Book2_Bao cao tinh hinh thuc hien KH 2009 den 31-01-10_Bieu du thao QD von ho tro co MT 2 2" xfId="12005"/>
    <cellStyle name="1_Book2_Bao cao tinh hinh thuc hien KH 2009 den 31-01-10_Bieu du thao QD von ho tro co MT 2 2 2" xfId="12006"/>
    <cellStyle name="1_Book2_Bao cao tinh hinh thuc hien KH 2009 den 31-01-10_Bieu du thao QD von ho tro co MT 2 2 3" xfId="12007"/>
    <cellStyle name="1_Book2_Bao cao tinh hinh thuc hien KH 2009 den 31-01-10_Bieu du thao QD von ho tro co MT 2 2 4" xfId="12008"/>
    <cellStyle name="1_Book2_Bao cao tinh hinh thuc hien KH 2009 den 31-01-10_Bieu du thao QD von ho tro co MT 2 3" xfId="12009"/>
    <cellStyle name="1_Book2_Bao cao tinh hinh thuc hien KH 2009 den 31-01-10_Bieu du thao QD von ho tro co MT 2 4" xfId="12010"/>
    <cellStyle name="1_Book2_Bao cao tinh hinh thuc hien KH 2009 den 31-01-10_Bieu du thao QD von ho tro co MT 2 5" xfId="12011"/>
    <cellStyle name="1_Book2_Bao cao tinh hinh thuc hien KH 2009 den 31-01-10_Bieu du thao QD von ho tro co MT 3" xfId="12012"/>
    <cellStyle name="1_Book2_Bao cao tinh hinh thuc hien KH 2009 den 31-01-10_Bieu du thao QD von ho tro co MT 3 2" xfId="12013"/>
    <cellStyle name="1_Book2_Bao cao tinh hinh thuc hien KH 2009 den 31-01-10_Bieu du thao QD von ho tro co MT 3 3" xfId="12014"/>
    <cellStyle name="1_Book2_Bao cao tinh hinh thuc hien KH 2009 den 31-01-10_Bieu du thao QD von ho tro co MT 3 4" xfId="12015"/>
    <cellStyle name="1_Book2_Bao cao tinh hinh thuc hien KH 2009 den 31-01-10_Bieu du thao QD von ho tro co MT 4" xfId="12016"/>
    <cellStyle name="1_Book2_Bao cao tinh hinh thuc hien KH 2009 den 31-01-10_Bieu du thao QD von ho tro co MT 5" xfId="12017"/>
    <cellStyle name="1_Book2_Bao cao tinh hinh thuc hien KH 2009 den 31-01-10_Bieu du thao QD von ho tro co MT 6" xfId="12018"/>
    <cellStyle name="1_Book2_Bao cao tinh hinh thuc hien KH 2009 den 31-01-10_Ke hoach 2012 (theo doi)" xfId="2155"/>
    <cellStyle name="1_Book2_Bao cao tinh hinh thuc hien KH 2009 den 31-01-10_Ke hoach 2012 (theo doi) 2" xfId="2156"/>
    <cellStyle name="1_Book2_Bao cao tinh hinh thuc hien KH 2009 den 31-01-10_Ke hoach 2012 (theo doi) 2 2" xfId="12019"/>
    <cellStyle name="1_Book2_Bao cao tinh hinh thuc hien KH 2009 den 31-01-10_Ke hoach 2012 (theo doi) 2 2 2" xfId="12020"/>
    <cellStyle name="1_Book2_Bao cao tinh hinh thuc hien KH 2009 den 31-01-10_Ke hoach 2012 (theo doi) 2 2 3" xfId="12021"/>
    <cellStyle name="1_Book2_Bao cao tinh hinh thuc hien KH 2009 den 31-01-10_Ke hoach 2012 (theo doi) 2 2 4" xfId="12022"/>
    <cellStyle name="1_Book2_Bao cao tinh hinh thuc hien KH 2009 den 31-01-10_Ke hoach 2012 (theo doi) 2 3" xfId="12023"/>
    <cellStyle name="1_Book2_Bao cao tinh hinh thuc hien KH 2009 den 31-01-10_Ke hoach 2012 (theo doi) 2 4" xfId="12024"/>
    <cellStyle name="1_Book2_Bao cao tinh hinh thuc hien KH 2009 den 31-01-10_Ke hoach 2012 (theo doi) 2 5" xfId="12025"/>
    <cellStyle name="1_Book2_Bao cao tinh hinh thuc hien KH 2009 den 31-01-10_Ke hoach 2012 (theo doi) 3" xfId="12026"/>
    <cellStyle name="1_Book2_Bao cao tinh hinh thuc hien KH 2009 den 31-01-10_Ke hoach 2012 (theo doi) 3 2" xfId="12027"/>
    <cellStyle name="1_Book2_Bao cao tinh hinh thuc hien KH 2009 den 31-01-10_Ke hoach 2012 (theo doi) 3 3" xfId="12028"/>
    <cellStyle name="1_Book2_Bao cao tinh hinh thuc hien KH 2009 den 31-01-10_Ke hoach 2012 (theo doi) 3 4" xfId="12029"/>
    <cellStyle name="1_Book2_Bao cao tinh hinh thuc hien KH 2009 den 31-01-10_Ke hoach 2012 (theo doi) 4" xfId="12030"/>
    <cellStyle name="1_Book2_Bao cao tinh hinh thuc hien KH 2009 den 31-01-10_Ke hoach 2012 (theo doi) 5" xfId="12031"/>
    <cellStyle name="1_Book2_Bao cao tinh hinh thuc hien KH 2009 den 31-01-10_Ke hoach 2012 (theo doi) 6" xfId="12032"/>
    <cellStyle name="1_Book2_Bao cao tinh hinh thuc hien KH 2009 den 31-01-10_Ke hoach 2012 theo doi (giai ngan 30.6.12)" xfId="2157"/>
    <cellStyle name="1_Book2_Bao cao tinh hinh thuc hien KH 2009 den 31-01-10_Ke hoach 2012 theo doi (giai ngan 30.6.12) 2" xfId="2158"/>
    <cellStyle name="1_Book2_Bao cao tinh hinh thuc hien KH 2009 den 31-01-10_Ke hoach 2012 theo doi (giai ngan 30.6.12) 2 2" xfId="12033"/>
    <cellStyle name="1_Book2_Bao cao tinh hinh thuc hien KH 2009 den 31-01-10_Ke hoach 2012 theo doi (giai ngan 30.6.12) 2 2 2" xfId="12034"/>
    <cellStyle name="1_Book2_Bao cao tinh hinh thuc hien KH 2009 den 31-01-10_Ke hoach 2012 theo doi (giai ngan 30.6.12) 2 2 3" xfId="12035"/>
    <cellStyle name="1_Book2_Bao cao tinh hinh thuc hien KH 2009 den 31-01-10_Ke hoach 2012 theo doi (giai ngan 30.6.12) 2 2 4" xfId="12036"/>
    <cellStyle name="1_Book2_Bao cao tinh hinh thuc hien KH 2009 den 31-01-10_Ke hoach 2012 theo doi (giai ngan 30.6.12) 2 3" xfId="12037"/>
    <cellStyle name="1_Book2_Bao cao tinh hinh thuc hien KH 2009 den 31-01-10_Ke hoach 2012 theo doi (giai ngan 30.6.12) 2 4" xfId="12038"/>
    <cellStyle name="1_Book2_Bao cao tinh hinh thuc hien KH 2009 den 31-01-10_Ke hoach 2012 theo doi (giai ngan 30.6.12) 2 5" xfId="12039"/>
    <cellStyle name="1_Book2_Bao cao tinh hinh thuc hien KH 2009 den 31-01-10_Ke hoach 2012 theo doi (giai ngan 30.6.12) 3" xfId="12040"/>
    <cellStyle name="1_Book2_Bao cao tinh hinh thuc hien KH 2009 den 31-01-10_Ke hoach 2012 theo doi (giai ngan 30.6.12) 3 2" xfId="12041"/>
    <cellStyle name="1_Book2_Bao cao tinh hinh thuc hien KH 2009 den 31-01-10_Ke hoach 2012 theo doi (giai ngan 30.6.12) 3 3" xfId="12042"/>
    <cellStyle name="1_Book2_Bao cao tinh hinh thuc hien KH 2009 den 31-01-10_Ke hoach 2012 theo doi (giai ngan 30.6.12) 3 4" xfId="12043"/>
    <cellStyle name="1_Book2_Bao cao tinh hinh thuc hien KH 2009 den 31-01-10_Ke hoach 2012 theo doi (giai ngan 30.6.12) 4" xfId="12044"/>
    <cellStyle name="1_Book2_Bao cao tinh hinh thuc hien KH 2009 den 31-01-10_Ke hoach 2012 theo doi (giai ngan 30.6.12) 5" xfId="12045"/>
    <cellStyle name="1_Book2_Bao cao tinh hinh thuc hien KH 2009 den 31-01-10_Ke hoach 2012 theo doi (giai ngan 30.6.12) 6" xfId="12046"/>
    <cellStyle name="1_Book2_BC cong trinh trong diem" xfId="2159"/>
    <cellStyle name="1_Book2_BC cong trinh trong diem 2" xfId="2160"/>
    <cellStyle name="1_Book2_BC cong trinh trong diem 2 2" xfId="12047"/>
    <cellStyle name="1_Book2_BC cong trinh trong diem 2 2 2" xfId="12048"/>
    <cellStyle name="1_Book2_BC cong trinh trong diem 2 2 3" xfId="12049"/>
    <cellStyle name="1_Book2_BC cong trinh trong diem 2 2 4" xfId="12050"/>
    <cellStyle name="1_Book2_BC cong trinh trong diem 2 3" xfId="12051"/>
    <cellStyle name="1_Book2_BC cong trinh trong diem 2 4" xfId="12052"/>
    <cellStyle name="1_Book2_BC cong trinh trong diem 2 5" xfId="12053"/>
    <cellStyle name="1_Book2_BC cong trinh trong diem 3" xfId="12054"/>
    <cellStyle name="1_Book2_BC cong trinh trong diem 3 2" xfId="12055"/>
    <cellStyle name="1_Book2_BC cong trinh trong diem 3 3" xfId="12056"/>
    <cellStyle name="1_Book2_BC cong trinh trong diem 3 4" xfId="12057"/>
    <cellStyle name="1_Book2_BC cong trinh trong diem 4" xfId="12058"/>
    <cellStyle name="1_Book2_BC cong trinh trong diem 5" xfId="12059"/>
    <cellStyle name="1_Book2_BC cong trinh trong diem 6" xfId="12060"/>
    <cellStyle name="1_Book2_BC cong trinh trong diem_BC von DTPT 6 thang 2012" xfId="2161"/>
    <cellStyle name="1_Book2_BC cong trinh trong diem_BC von DTPT 6 thang 2012 2" xfId="2162"/>
    <cellStyle name="1_Book2_BC cong trinh trong diem_BC von DTPT 6 thang 2012 2 2" xfId="12061"/>
    <cellStyle name="1_Book2_BC cong trinh trong diem_BC von DTPT 6 thang 2012 2 2 2" xfId="12062"/>
    <cellStyle name="1_Book2_BC cong trinh trong diem_BC von DTPT 6 thang 2012 2 2 3" xfId="12063"/>
    <cellStyle name="1_Book2_BC cong trinh trong diem_BC von DTPT 6 thang 2012 2 2 4" xfId="12064"/>
    <cellStyle name="1_Book2_BC cong trinh trong diem_BC von DTPT 6 thang 2012 2 3" xfId="12065"/>
    <cellStyle name="1_Book2_BC cong trinh trong diem_BC von DTPT 6 thang 2012 2 4" xfId="12066"/>
    <cellStyle name="1_Book2_BC cong trinh trong diem_BC von DTPT 6 thang 2012 2 5" xfId="12067"/>
    <cellStyle name="1_Book2_BC cong trinh trong diem_BC von DTPT 6 thang 2012 3" xfId="12068"/>
    <cellStyle name="1_Book2_BC cong trinh trong diem_BC von DTPT 6 thang 2012 3 2" xfId="12069"/>
    <cellStyle name="1_Book2_BC cong trinh trong diem_BC von DTPT 6 thang 2012 3 3" xfId="12070"/>
    <cellStyle name="1_Book2_BC cong trinh trong diem_BC von DTPT 6 thang 2012 3 4" xfId="12071"/>
    <cellStyle name="1_Book2_BC cong trinh trong diem_BC von DTPT 6 thang 2012 4" xfId="12072"/>
    <cellStyle name="1_Book2_BC cong trinh trong diem_BC von DTPT 6 thang 2012 5" xfId="12073"/>
    <cellStyle name="1_Book2_BC cong trinh trong diem_BC von DTPT 6 thang 2012 6" xfId="12074"/>
    <cellStyle name="1_Book2_BC cong trinh trong diem_Bieu du thao QD von ho tro co MT" xfId="2163"/>
    <cellStyle name="1_Book2_BC cong trinh trong diem_Bieu du thao QD von ho tro co MT 2" xfId="2164"/>
    <cellStyle name="1_Book2_BC cong trinh trong diem_Bieu du thao QD von ho tro co MT 2 2" xfId="12075"/>
    <cellStyle name="1_Book2_BC cong trinh trong diem_Bieu du thao QD von ho tro co MT 2 2 2" xfId="12076"/>
    <cellStyle name="1_Book2_BC cong trinh trong diem_Bieu du thao QD von ho tro co MT 2 2 3" xfId="12077"/>
    <cellStyle name="1_Book2_BC cong trinh trong diem_Bieu du thao QD von ho tro co MT 2 2 4" xfId="12078"/>
    <cellStyle name="1_Book2_BC cong trinh trong diem_Bieu du thao QD von ho tro co MT 2 3" xfId="12079"/>
    <cellStyle name="1_Book2_BC cong trinh trong diem_Bieu du thao QD von ho tro co MT 2 4" xfId="12080"/>
    <cellStyle name="1_Book2_BC cong trinh trong diem_Bieu du thao QD von ho tro co MT 2 5" xfId="12081"/>
    <cellStyle name="1_Book2_BC cong trinh trong diem_Bieu du thao QD von ho tro co MT 3" xfId="12082"/>
    <cellStyle name="1_Book2_BC cong trinh trong diem_Bieu du thao QD von ho tro co MT 3 2" xfId="12083"/>
    <cellStyle name="1_Book2_BC cong trinh trong diem_Bieu du thao QD von ho tro co MT 3 3" xfId="12084"/>
    <cellStyle name="1_Book2_BC cong trinh trong diem_Bieu du thao QD von ho tro co MT 3 4" xfId="12085"/>
    <cellStyle name="1_Book2_BC cong trinh trong diem_Bieu du thao QD von ho tro co MT 4" xfId="12086"/>
    <cellStyle name="1_Book2_BC cong trinh trong diem_Bieu du thao QD von ho tro co MT 5" xfId="12087"/>
    <cellStyle name="1_Book2_BC cong trinh trong diem_Bieu du thao QD von ho tro co MT 6" xfId="12088"/>
    <cellStyle name="1_Book2_BC cong trinh trong diem_Ke hoach 2012 (theo doi)" xfId="2165"/>
    <cellStyle name="1_Book2_BC cong trinh trong diem_Ke hoach 2012 (theo doi) 2" xfId="2166"/>
    <cellStyle name="1_Book2_BC cong trinh trong diem_Ke hoach 2012 (theo doi) 2 2" xfId="12089"/>
    <cellStyle name="1_Book2_BC cong trinh trong diem_Ke hoach 2012 (theo doi) 2 2 2" xfId="12090"/>
    <cellStyle name="1_Book2_BC cong trinh trong diem_Ke hoach 2012 (theo doi) 2 2 3" xfId="12091"/>
    <cellStyle name="1_Book2_BC cong trinh trong diem_Ke hoach 2012 (theo doi) 2 2 4" xfId="12092"/>
    <cellStyle name="1_Book2_BC cong trinh trong diem_Ke hoach 2012 (theo doi) 2 3" xfId="12093"/>
    <cellStyle name="1_Book2_BC cong trinh trong diem_Ke hoach 2012 (theo doi) 2 4" xfId="12094"/>
    <cellStyle name="1_Book2_BC cong trinh trong diem_Ke hoach 2012 (theo doi) 2 5" xfId="12095"/>
    <cellStyle name="1_Book2_BC cong trinh trong diem_Ke hoach 2012 (theo doi) 3" xfId="12096"/>
    <cellStyle name="1_Book2_BC cong trinh trong diem_Ke hoach 2012 (theo doi) 3 2" xfId="12097"/>
    <cellStyle name="1_Book2_BC cong trinh trong diem_Ke hoach 2012 (theo doi) 3 3" xfId="12098"/>
    <cellStyle name="1_Book2_BC cong trinh trong diem_Ke hoach 2012 (theo doi) 3 4" xfId="12099"/>
    <cellStyle name="1_Book2_BC cong trinh trong diem_Ke hoach 2012 (theo doi) 4" xfId="12100"/>
    <cellStyle name="1_Book2_BC cong trinh trong diem_Ke hoach 2012 (theo doi) 5" xfId="12101"/>
    <cellStyle name="1_Book2_BC cong trinh trong diem_Ke hoach 2012 (theo doi) 6" xfId="12102"/>
    <cellStyle name="1_Book2_BC cong trinh trong diem_Ke hoach 2012 theo doi (giai ngan 30.6.12)" xfId="2167"/>
    <cellStyle name="1_Book2_BC cong trinh trong diem_Ke hoach 2012 theo doi (giai ngan 30.6.12) 2" xfId="2168"/>
    <cellStyle name="1_Book2_BC cong trinh trong diem_Ke hoach 2012 theo doi (giai ngan 30.6.12) 2 2" xfId="12103"/>
    <cellStyle name="1_Book2_BC cong trinh trong diem_Ke hoach 2012 theo doi (giai ngan 30.6.12) 2 2 2" xfId="12104"/>
    <cellStyle name="1_Book2_BC cong trinh trong diem_Ke hoach 2012 theo doi (giai ngan 30.6.12) 2 2 3" xfId="12105"/>
    <cellStyle name="1_Book2_BC cong trinh trong diem_Ke hoach 2012 theo doi (giai ngan 30.6.12) 2 2 4" xfId="12106"/>
    <cellStyle name="1_Book2_BC cong trinh trong diem_Ke hoach 2012 theo doi (giai ngan 30.6.12) 2 3" xfId="12107"/>
    <cellStyle name="1_Book2_BC cong trinh trong diem_Ke hoach 2012 theo doi (giai ngan 30.6.12) 2 4" xfId="12108"/>
    <cellStyle name="1_Book2_BC cong trinh trong diem_Ke hoach 2012 theo doi (giai ngan 30.6.12) 2 5" xfId="12109"/>
    <cellStyle name="1_Book2_BC cong trinh trong diem_Ke hoach 2012 theo doi (giai ngan 30.6.12) 3" xfId="12110"/>
    <cellStyle name="1_Book2_BC cong trinh trong diem_Ke hoach 2012 theo doi (giai ngan 30.6.12) 3 2" xfId="12111"/>
    <cellStyle name="1_Book2_BC cong trinh trong diem_Ke hoach 2012 theo doi (giai ngan 30.6.12) 3 3" xfId="12112"/>
    <cellStyle name="1_Book2_BC cong trinh trong diem_Ke hoach 2012 theo doi (giai ngan 30.6.12) 3 4" xfId="12113"/>
    <cellStyle name="1_Book2_BC cong trinh trong diem_Ke hoach 2012 theo doi (giai ngan 30.6.12) 4" xfId="12114"/>
    <cellStyle name="1_Book2_BC cong trinh trong diem_Ke hoach 2012 theo doi (giai ngan 30.6.12) 5" xfId="12115"/>
    <cellStyle name="1_Book2_BC cong trinh trong diem_Ke hoach 2012 theo doi (giai ngan 30.6.12) 6" xfId="12116"/>
    <cellStyle name="1_Book2_BC von DTPT 6 thang 2012" xfId="2169"/>
    <cellStyle name="1_Book2_BC von DTPT 6 thang 2012 2" xfId="12117"/>
    <cellStyle name="1_Book2_BC von DTPT 6 thang 2012 2 2" xfId="12118"/>
    <cellStyle name="1_Book2_BC von DTPT 6 thang 2012 2 3" xfId="12119"/>
    <cellStyle name="1_Book2_BC von DTPT 6 thang 2012 2 4" xfId="12120"/>
    <cellStyle name="1_Book2_BC von DTPT 6 thang 2012 3" xfId="12121"/>
    <cellStyle name="1_Book2_BC von DTPT 6 thang 2012 4" xfId="12122"/>
    <cellStyle name="1_Book2_BC von DTPT 6 thang 2012 5" xfId="12123"/>
    <cellStyle name="1_Book2_Bieu 01 UB(hung)" xfId="2170"/>
    <cellStyle name="1_Book2_Bieu 01 UB(hung) 2" xfId="2171"/>
    <cellStyle name="1_Book2_Bieu 01 UB(hung) 2 2" xfId="12124"/>
    <cellStyle name="1_Book2_Bieu 01 UB(hung) 2 2 2" xfId="12125"/>
    <cellStyle name="1_Book2_Bieu 01 UB(hung) 2 2 3" xfId="12126"/>
    <cellStyle name="1_Book2_Bieu 01 UB(hung) 2 2 4" xfId="12127"/>
    <cellStyle name="1_Book2_Bieu 01 UB(hung) 2 3" xfId="12128"/>
    <cellStyle name="1_Book2_Bieu 01 UB(hung) 2 4" xfId="12129"/>
    <cellStyle name="1_Book2_Bieu 01 UB(hung) 2 5" xfId="12130"/>
    <cellStyle name="1_Book2_Bieu 01 UB(hung) 3" xfId="12131"/>
    <cellStyle name="1_Book2_Bieu 01 UB(hung) 3 2" xfId="12132"/>
    <cellStyle name="1_Book2_Bieu 01 UB(hung) 3 3" xfId="12133"/>
    <cellStyle name="1_Book2_Bieu 01 UB(hung) 3 4" xfId="12134"/>
    <cellStyle name="1_Book2_Bieu 01 UB(hung) 4" xfId="12135"/>
    <cellStyle name="1_Book2_Bieu 01 UB(hung) 5" xfId="12136"/>
    <cellStyle name="1_Book2_Bieu 01 UB(hung) 6" xfId="12137"/>
    <cellStyle name="1_Book2_Bieu du thao QD von ho tro co MT" xfId="2172"/>
    <cellStyle name="1_Book2_Bieu du thao QD von ho tro co MT 2" xfId="12138"/>
    <cellStyle name="1_Book2_Bieu du thao QD von ho tro co MT 2 2" xfId="12139"/>
    <cellStyle name="1_Book2_Bieu du thao QD von ho tro co MT 2 3" xfId="12140"/>
    <cellStyle name="1_Book2_Bieu du thao QD von ho tro co MT 2 4" xfId="12141"/>
    <cellStyle name="1_Book2_Bieu du thao QD von ho tro co MT 3" xfId="12142"/>
    <cellStyle name="1_Book2_Bieu du thao QD von ho tro co MT 4" xfId="12143"/>
    <cellStyle name="1_Book2_Bieu du thao QD von ho tro co MT 5" xfId="12144"/>
    <cellStyle name="1_Book2_Book1" xfId="2173"/>
    <cellStyle name="1_Book2_Book1 2" xfId="2174"/>
    <cellStyle name="1_Book2_Book1 2 2" xfId="12145"/>
    <cellStyle name="1_Book2_Book1 2 3" xfId="12146"/>
    <cellStyle name="1_Book2_Book1 2 4" xfId="12147"/>
    <cellStyle name="1_Book2_Book1 3" xfId="12148"/>
    <cellStyle name="1_Book2_Book1 3 2" xfId="12149"/>
    <cellStyle name="1_Book2_Book1 3 3" xfId="12150"/>
    <cellStyle name="1_Book2_Book1 3 4" xfId="12151"/>
    <cellStyle name="1_Book2_Book1 4" xfId="12152"/>
    <cellStyle name="1_Book2_Book1 5" xfId="12153"/>
    <cellStyle name="1_Book2_Book1 6" xfId="12154"/>
    <cellStyle name="1_Book2_Book1_BC von DTPT 6 thang 2012" xfId="2175"/>
    <cellStyle name="1_Book2_Book1_BC von DTPT 6 thang 2012 2" xfId="2176"/>
    <cellStyle name="1_Book2_Book1_BC von DTPT 6 thang 2012 2 2" xfId="12155"/>
    <cellStyle name="1_Book2_Book1_BC von DTPT 6 thang 2012 2 3" xfId="12156"/>
    <cellStyle name="1_Book2_Book1_BC von DTPT 6 thang 2012 2 4" xfId="12157"/>
    <cellStyle name="1_Book2_Book1_BC von DTPT 6 thang 2012 3" xfId="12158"/>
    <cellStyle name="1_Book2_Book1_BC von DTPT 6 thang 2012 3 2" xfId="12159"/>
    <cellStyle name="1_Book2_Book1_BC von DTPT 6 thang 2012 3 3" xfId="12160"/>
    <cellStyle name="1_Book2_Book1_BC von DTPT 6 thang 2012 3 4" xfId="12161"/>
    <cellStyle name="1_Book2_Book1_BC von DTPT 6 thang 2012 4" xfId="12162"/>
    <cellStyle name="1_Book2_Book1_BC von DTPT 6 thang 2012 5" xfId="12163"/>
    <cellStyle name="1_Book2_Book1_BC von DTPT 6 thang 2012 6" xfId="12164"/>
    <cellStyle name="1_Book2_Book1_Bieu du thao QD von ho tro co MT" xfId="2177"/>
    <cellStyle name="1_Book2_Book1_Bieu du thao QD von ho tro co MT 2" xfId="2178"/>
    <cellStyle name="1_Book2_Book1_Bieu du thao QD von ho tro co MT 2 2" xfId="12165"/>
    <cellStyle name="1_Book2_Book1_Bieu du thao QD von ho tro co MT 2 3" xfId="12166"/>
    <cellStyle name="1_Book2_Book1_Bieu du thao QD von ho tro co MT 2 4" xfId="12167"/>
    <cellStyle name="1_Book2_Book1_Bieu du thao QD von ho tro co MT 3" xfId="12168"/>
    <cellStyle name="1_Book2_Book1_Bieu du thao QD von ho tro co MT 3 2" xfId="12169"/>
    <cellStyle name="1_Book2_Book1_Bieu du thao QD von ho tro co MT 3 3" xfId="12170"/>
    <cellStyle name="1_Book2_Book1_Bieu du thao QD von ho tro co MT 3 4" xfId="12171"/>
    <cellStyle name="1_Book2_Book1_Bieu du thao QD von ho tro co MT 4" xfId="12172"/>
    <cellStyle name="1_Book2_Book1_Bieu du thao QD von ho tro co MT 5" xfId="12173"/>
    <cellStyle name="1_Book2_Book1_Bieu du thao QD von ho tro co MT 6" xfId="12174"/>
    <cellStyle name="1_Book2_Book1_Hoan chinh KH 2012 (o nha)" xfId="2179"/>
    <cellStyle name="1_Book2_Book1_Hoan chinh KH 2012 (o nha) 2" xfId="2180"/>
    <cellStyle name="1_Book2_Book1_Hoan chinh KH 2012 (o nha) 2 2" xfId="12175"/>
    <cellStyle name="1_Book2_Book1_Hoan chinh KH 2012 (o nha) 2 3" xfId="12176"/>
    <cellStyle name="1_Book2_Book1_Hoan chinh KH 2012 (o nha) 2 4" xfId="12177"/>
    <cellStyle name="1_Book2_Book1_Hoan chinh KH 2012 (o nha) 3" xfId="12178"/>
    <cellStyle name="1_Book2_Book1_Hoan chinh KH 2012 (o nha) 3 2" xfId="12179"/>
    <cellStyle name="1_Book2_Book1_Hoan chinh KH 2012 (o nha) 3 3" xfId="12180"/>
    <cellStyle name="1_Book2_Book1_Hoan chinh KH 2012 (o nha) 3 4" xfId="12181"/>
    <cellStyle name="1_Book2_Book1_Hoan chinh KH 2012 (o nha) 4" xfId="12182"/>
    <cellStyle name="1_Book2_Book1_Hoan chinh KH 2012 (o nha) 5" xfId="12183"/>
    <cellStyle name="1_Book2_Book1_Hoan chinh KH 2012 (o nha) 6" xfId="12184"/>
    <cellStyle name="1_Book2_Book1_Hoan chinh KH 2012 (o nha)_Bao cao giai ngan quy I" xfId="2181"/>
    <cellStyle name="1_Book2_Book1_Hoan chinh KH 2012 (o nha)_Bao cao giai ngan quy I 2" xfId="2182"/>
    <cellStyle name="1_Book2_Book1_Hoan chinh KH 2012 (o nha)_Bao cao giai ngan quy I 2 2" xfId="12185"/>
    <cellStyle name="1_Book2_Book1_Hoan chinh KH 2012 (o nha)_Bao cao giai ngan quy I 2 3" xfId="12186"/>
    <cellStyle name="1_Book2_Book1_Hoan chinh KH 2012 (o nha)_Bao cao giai ngan quy I 2 4" xfId="12187"/>
    <cellStyle name="1_Book2_Book1_Hoan chinh KH 2012 (o nha)_Bao cao giai ngan quy I 3" xfId="12188"/>
    <cellStyle name="1_Book2_Book1_Hoan chinh KH 2012 (o nha)_Bao cao giai ngan quy I 3 2" xfId="12189"/>
    <cellStyle name="1_Book2_Book1_Hoan chinh KH 2012 (o nha)_Bao cao giai ngan quy I 3 3" xfId="12190"/>
    <cellStyle name="1_Book2_Book1_Hoan chinh KH 2012 (o nha)_Bao cao giai ngan quy I 3 4" xfId="12191"/>
    <cellStyle name="1_Book2_Book1_Hoan chinh KH 2012 (o nha)_Bao cao giai ngan quy I 4" xfId="12192"/>
    <cellStyle name="1_Book2_Book1_Hoan chinh KH 2012 (o nha)_Bao cao giai ngan quy I 5" xfId="12193"/>
    <cellStyle name="1_Book2_Book1_Hoan chinh KH 2012 (o nha)_Bao cao giai ngan quy I 6" xfId="12194"/>
    <cellStyle name="1_Book2_Book1_Hoan chinh KH 2012 (o nha)_BC von DTPT 6 thang 2012" xfId="2183"/>
    <cellStyle name="1_Book2_Book1_Hoan chinh KH 2012 (o nha)_BC von DTPT 6 thang 2012 2" xfId="2184"/>
    <cellStyle name="1_Book2_Book1_Hoan chinh KH 2012 (o nha)_BC von DTPT 6 thang 2012 2 2" xfId="12195"/>
    <cellStyle name="1_Book2_Book1_Hoan chinh KH 2012 (o nha)_BC von DTPT 6 thang 2012 2 3" xfId="12196"/>
    <cellStyle name="1_Book2_Book1_Hoan chinh KH 2012 (o nha)_BC von DTPT 6 thang 2012 2 4" xfId="12197"/>
    <cellStyle name="1_Book2_Book1_Hoan chinh KH 2012 (o nha)_BC von DTPT 6 thang 2012 3" xfId="12198"/>
    <cellStyle name="1_Book2_Book1_Hoan chinh KH 2012 (o nha)_BC von DTPT 6 thang 2012 3 2" xfId="12199"/>
    <cellStyle name="1_Book2_Book1_Hoan chinh KH 2012 (o nha)_BC von DTPT 6 thang 2012 3 3" xfId="12200"/>
    <cellStyle name="1_Book2_Book1_Hoan chinh KH 2012 (o nha)_BC von DTPT 6 thang 2012 3 4" xfId="12201"/>
    <cellStyle name="1_Book2_Book1_Hoan chinh KH 2012 (o nha)_BC von DTPT 6 thang 2012 4" xfId="12202"/>
    <cellStyle name="1_Book2_Book1_Hoan chinh KH 2012 (o nha)_BC von DTPT 6 thang 2012 5" xfId="12203"/>
    <cellStyle name="1_Book2_Book1_Hoan chinh KH 2012 (o nha)_BC von DTPT 6 thang 2012 6" xfId="12204"/>
    <cellStyle name="1_Book2_Book1_Hoan chinh KH 2012 (o nha)_Bieu du thao QD von ho tro co MT" xfId="2185"/>
    <cellStyle name="1_Book2_Book1_Hoan chinh KH 2012 (o nha)_Bieu du thao QD von ho tro co MT 2" xfId="2186"/>
    <cellStyle name="1_Book2_Book1_Hoan chinh KH 2012 (o nha)_Bieu du thao QD von ho tro co MT 2 2" xfId="12205"/>
    <cellStyle name="1_Book2_Book1_Hoan chinh KH 2012 (o nha)_Bieu du thao QD von ho tro co MT 2 3" xfId="12206"/>
    <cellStyle name="1_Book2_Book1_Hoan chinh KH 2012 (o nha)_Bieu du thao QD von ho tro co MT 2 4" xfId="12207"/>
    <cellStyle name="1_Book2_Book1_Hoan chinh KH 2012 (o nha)_Bieu du thao QD von ho tro co MT 3" xfId="12208"/>
    <cellStyle name="1_Book2_Book1_Hoan chinh KH 2012 (o nha)_Bieu du thao QD von ho tro co MT 3 2" xfId="12209"/>
    <cellStyle name="1_Book2_Book1_Hoan chinh KH 2012 (o nha)_Bieu du thao QD von ho tro co MT 3 3" xfId="12210"/>
    <cellStyle name="1_Book2_Book1_Hoan chinh KH 2012 (o nha)_Bieu du thao QD von ho tro co MT 3 4" xfId="12211"/>
    <cellStyle name="1_Book2_Book1_Hoan chinh KH 2012 (o nha)_Bieu du thao QD von ho tro co MT 4" xfId="12212"/>
    <cellStyle name="1_Book2_Book1_Hoan chinh KH 2012 (o nha)_Bieu du thao QD von ho tro co MT 5" xfId="12213"/>
    <cellStyle name="1_Book2_Book1_Hoan chinh KH 2012 (o nha)_Bieu du thao QD von ho tro co MT 6" xfId="12214"/>
    <cellStyle name="1_Book2_Book1_Hoan chinh KH 2012 (o nha)_Ke hoach 2012 theo doi (giai ngan 30.6.12)" xfId="2187"/>
    <cellStyle name="1_Book2_Book1_Hoan chinh KH 2012 (o nha)_Ke hoach 2012 theo doi (giai ngan 30.6.12) 2" xfId="2188"/>
    <cellStyle name="1_Book2_Book1_Hoan chinh KH 2012 (o nha)_Ke hoach 2012 theo doi (giai ngan 30.6.12) 2 2" xfId="12215"/>
    <cellStyle name="1_Book2_Book1_Hoan chinh KH 2012 (o nha)_Ke hoach 2012 theo doi (giai ngan 30.6.12) 2 3" xfId="12216"/>
    <cellStyle name="1_Book2_Book1_Hoan chinh KH 2012 (o nha)_Ke hoach 2012 theo doi (giai ngan 30.6.12) 2 4" xfId="12217"/>
    <cellStyle name="1_Book2_Book1_Hoan chinh KH 2012 (o nha)_Ke hoach 2012 theo doi (giai ngan 30.6.12) 3" xfId="12218"/>
    <cellStyle name="1_Book2_Book1_Hoan chinh KH 2012 (o nha)_Ke hoach 2012 theo doi (giai ngan 30.6.12) 3 2" xfId="12219"/>
    <cellStyle name="1_Book2_Book1_Hoan chinh KH 2012 (o nha)_Ke hoach 2012 theo doi (giai ngan 30.6.12) 3 3" xfId="12220"/>
    <cellStyle name="1_Book2_Book1_Hoan chinh KH 2012 (o nha)_Ke hoach 2012 theo doi (giai ngan 30.6.12) 3 4" xfId="12221"/>
    <cellStyle name="1_Book2_Book1_Hoan chinh KH 2012 (o nha)_Ke hoach 2012 theo doi (giai ngan 30.6.12) 4" xfId="12222"/>
    <cellStyle name="1_Book2_Book1_Hoan chinh KH 2012 (o nha)_Ke hoach 2012 theo doi (giai ngan 30.6.12) 5" xfId="12223"/>
    <cellStyle name="1_Book2_Book1_Hoan chinh KH 2012 (o nha)_Ke hoach 2012 theo doi (giai ngan 30.6.12) 6" xfId="12224"/>
    <cellStyle name="1_Book2_Book1_Hoan chinh KH 2012 Von ho tro co MT" xfId="2189"/>
    <cellStyle name="1_Book2_Book1_Hoan chinh KH 2012 Von ho tro co MT (chi tiet)" xfId="2190"/>
    <cellStyle name="1_Book2_Book1_Hoan chinh KH 2012 Von ho tro co MT (chi tiet) 2" xfId="2191"/>
    <cellStyle name="1_Book2_Book1_Hoan chinh KH 2012 Von ho tro co MT (chi tiet) 2 2" xfId="12225"/>
    <cellStyle name="1_Book2_Book1_Hoan chinh KH 2012 Von ho tro co MT (chi tiet) 2 3" xfId="12226"/>
    <cellStyle name="1_Book2_Book1_Hoan chinh KH 2012 Von ho tro co MT (chi tiet) 2 4" xfId="12227"/>
    <cellStyle name="1_Book2_Book1_Hoan chinh KH 2012 Von ho tro co MT (chi tiet) 3" xfId="12228"/>
    <cellStyle name="1_Book2_Book1_Hoan chinh KH 2012 Von ho tro co MT (chi tiet) 3 2" xfId="12229"/>
    <cellStyle name="1_Book2_Book1_Hoan chinh KH 2012 Von ho tro co MT (chi tiet) 3 3" xfId="12230"/>
    <cellStyle name="1_Book2_Book1_Hoan chinh KH 2012 Von ho tro co MT (chi tiet) 3 4" xfId="12231"/>
    <cellStyle name="1_Book2_Book1_Hoan chinh KH 2012 Von ho tro co MT (chi tiet) 4" xfId="12232"/>
    <cellStyle name="1_Book2_Book1_Hoan chinh KH 2012 Von ho tro co MT (chi tiet) 5" xfId="12233"/>
    <cellStyle name="1_Book2_Book1_Hoan chinh KH 2012 Von ho tro co MT (chi tiet) 6" xfId="12234"/>
    <cellStyle name="1_Book2_Book1_Hoan chinh KH 2012 Von ho tro co MT 10" xfId="12235"/>
    <cellStyle name="1_Book2_Book1_Hoan chinh KH 2012 Von ho tro co MT 10 2" xfId="12236"/>
    <cellStyle name="1_Book2_Book1_Hoan chinh KH 2012 Von ho tro co MT 10 3" xfId="12237"/>
    <cellStyle name="1_Book2_Book1_Hoan chinh KH 2012 Von ho tro co MT 10 4" xfId="12238"/>
    <cellStyle name="1_Book2_Book1_Hoan chinh KH 2012 Von ho tro co MT 11" xfId="12239"/>
    <cellStyle name="1_Book2_Book1_Hoan chinh KH 2012 Von ho tro co MT 11 2" xfId="12240"/>
    <cellStyle name="1_Book2_Book1_Hoan chinh KH 2012 Von ho tro co MT 11 3" xfId="12241"/>
    <cellStyle name="1_Book2_Book1_Hoan chinh KH 2012 Von ho tro co MT 11 4" xfId="12242"/>
    <cellStyle name="1_Book2_Book1_Hoan chinh KH 2012 Von ho tro co MT 12" xfId="12243"/>
    <cellStyle name="1_Book2_Book1_Hoan chinh KH 2012 Von ho tro co MT 12 2" xfId="12244"/>
    <cellStyle name="1_Book2_Book1_Hoan chinh KH 2012 Von ho tro co MT 12 3" xfId="12245"/>
    <cellStyle name="1_Book2_Book1_Hoan chinh KH 2012 Von ho tro co MT 12 4" xfId="12246"/>
    <cellStyle name="1_Book2_Book1_Hoan chinh KH 2012 Von ho tro co MT 13" xfId="12247"/>
    <cellStyle name="1_Book2_Book1_Hoan chinh KH 2012 Von ho tro co MT 13 2" xfId="12248"/>
    <cellStyle name="1_Book2_Book1_Hoan chinh KH 2012 Von ho tro co MT 13 3" xfId="12249"/>
    <cellStyle name="1_Book2_Book1_Hoan chinh KH 2012 Von ho tro co MT 13 4" xfId="12250"/>
    <cellStyle name="1_Book2_Book1_Hoan chinh KH 2012 Von ho tro co MT 14" xfId="12251"/>
    <cellStyle name="1_Book2_Book1_Hoan chinh KH 2012 Von ho tro co MT 14 2" xfId="12252"/>
    <cellStyle name="1_Book2_Book1_Hoan chinh KH 2012 Von ho tro co MT 14 3" xfId="12253"/>
    <cellStyle name="1_Book2_Book1_Hoan chinh KH 2012 Von ho tro co MT 14 4" xfId="12254"/>
    <cellStyle name="1_Book2_Book1_Hoan chinh KH 2012 Von ho tro co MT 15" xfId="12255"/>
    <cellStyle name="1_Book2_Book1_Hoan chinh KH 2012 Von ho tro co MT 15 2" xfId="12256"/>
    <cellStyle name="1_Book2_Book1_Hoan chinh KH 2012 Von ho tro co MT 15 3" xfId="12257"/>
    <cellStyle name="1_Book2_Book1_Hoan chinh KH 2012 Von ho tro co MT 15 4" xfId="12258"/>
    <cellStyle name="1_Book2_Book1_Hoan chinh KH 2012 Von ho tro co MT 16" xfId="12259"/>
    <cellStyle name="1_Book2_Book1_Hoan chinh KH 2012 Von ho tro co MT 16 2" xfId="12260"/>
    <cellStyle name="1_Book2_Book1_Hoan chinh KH 2012 Von ho tro co MT 16 3" xfId="12261"/>
    <cellStyle name="1_Book2_Book1_Hoan chinh KH 2012 Von ho tro co MT 16 4" xfId="12262"/>
    <cellStyle name="1_Book2_Book1_Hoan chinh KH 2012 Von ho tro co MT 17" xfId="12263"/>
    <cellStyle name="1_Book2_Book1_Hoan chinh KH 2012 Von ho tro co MT 17 2" xfId="12264"/>
    <cellStyle name="1_Book2_Book1_Hoan chinh KH 2012 Von ho tro co MT 17 3" xfId="12265"/>
    <cellStyle name="1_Book2_Book1_Hoan chinh KH 2012 Von ho tro co MT 17 4" xfId="12266"/>
    <cellStyle name="1_Book2_Book1_Hoan chinh KH 2012 Von ho tro co MT 18" xfId="12267"/>
    <cellStyle name="1_Book2_Book1_Hoan chinh KH 2012 Von ho tro co MT 19" xfId="12268"/>
    <cellStyle name="1_Book2_Book1_Hoan chinh KH 2012 Von ho tro co MT 2" xfId="2192"/>
    <cellStyle name="1_Book2_Book1_Hoan chinh KH 2012 Von ho tro co MT 2 2" xfId="12269"/>
    <cellStyle name="1_Book2_Book1_Hoan chinh KH 2012 Von ho tro co MT 2 3" xfId="12270"/>
    <cellStyle name="1_Book2_Book1_Hoan chinh KH 2012 Von ho tro co MT 2 4" xfId="12271"/>
    <cellStyle name="1_Book2_Book1_Hoan chinh KH 2012 Von ho tro co MT 20" xfId="12272"/>
    <cellStyle name="1_Book2_Book1_Hoan chinh KH 2012 Von ho tro co MT 3" xfId="12273"/>
    <cellStyle name="1_Book2_Book1_Hoan chinh KH 2012 Von ho tro co MT 3 2" xfId="12274"/>
    <cellStyle name="1_Book2_Book1_Hoan chinh KH 2012 Von ho tro co MT 3 3" xfId="12275"/>
    <cellStyle name="1_Book2_Book1_Hoan chinh KH 2012 Von ho tro co MT 3 4" xfId="12276"/>
    <cellStyle name="1_Book2_Book1_Hoan chinh KH 2012 Von ho tro co MT 4" xfId="12277"/>
    <cellStyle name="1_Book2_Book1_Hoan chinh KH 2012 Von ho tro co MT 4 2" xfId="12278"/>
    <cellStyle name="1_Book2_Book1_Hoan chinh KH 2012 Von ho tro co MT 4 3" xfId="12279"/>
    <cellStyle name="1_Book2_Book1_Hoan chinh KH 2012 Von ho tro co MT 4 4" xfId="12280"/>
    <cellStyle name="1_Book2_Book1_Hoan chinh KH 2012 Von ho tro co MT 5" xfId="12281"/>
    <cellStyle name="1_Book2_Book1_Hoan chinh KH 2012 Von ho tro co MT 5 2" xfId="12282"/>
    <cellStyle name="1_Book2_Book1_Hoan chinh KH 2012 Von ho tro co MT 5 3" xfId="12283"/>
    <cellStyle name="1_Book2_Book1_Hoan chinh KH 2012 Von ho tro co MT 5 4" xfId="12284"/>
    <cellStyle name="1_Book2_Book1_Hoan chinh KH 2012 Von ho tro co MT 6" xfId="12285"/>
    <cellStyle name="1_Book2_Book1_Hoan chinh KH 2012 Von ho tro co MT 6 2" xfId="12286"/>
    <cellStyle name="1_Book2_Book1_Hoan chinh KH 2012 Von ho tro co MT 6 3" xfId="12287"/>
    <cellStyle name="1_Book2_Book1_Hoan chinh KH 2012 Von ho tro co MT 6 4" xfId="12288"/>
    <cellStyle name="1_Book2_Book1_Hoan chinh KH 2012 Von ho tro co MT 7" xfId="12289"/>
    <cellStyle name="1_Book2_Book1_Hoan chinh KH 2012 Von ho tro co MT 7 2" xfId="12290"/>
    <cellStyle name="1_Book2_Book1_Hoan chinh KH 2012 Von ho tro co MT 7 3" xfId="12291"/>
    <cellStyle name="1_Book2_Book1_Hoan chinh KH 2012 Von ho tro co MT 7 4" xfId="12292"/>
    <cellStyle name="1_Book2_Book1_Hoan chinh KH 2012 Von ho tro co MT 8" xfId="12293"/>
    <cellStyle name="1_Book2_Book1_Hoan chinh KH 2012 Von ho tro co MT 8 2" xfId="12294"/>
    <cellStyle name="1_Book2_Book1_Hoan chinh KH 2012 Von ho tro co MT 8 3" xfId="12295"/>
    <cellStyle name="1_Book2_Book1_Hoan chinh KH 2012 Von ho tro co MT 8 4" xfId="12296"/>
    <cellStyle name="1_Book2_Book1_Hoan chinh KH 2012 Von ho tro co MT 9" xfId="12297"/>
    <cellStyle name="1_Book2_Book1_Hoan chinh KH 2012 Von ho tro co MT 9 2" xfId="12298"/>
    <cellStyle name="1_Book2_Book1_Hoan chinh KH 2012 Von ho tro co MT 9 3" xfId="12299"/>
    <cellStyle name="1_Book2_Book1_Hoan chinh KH 2012 Von ho tro co MT 9 4" xfId="12300"/>
    <cellStyle name="1_Book2_Book1_Hoan chinh KH 2012 Von ho tro co MT_Bao cao giai ngan quy I" xfId="2193"/>
    <cellStyle name="1_Book2_Book1_Hoan chinh KH 2012 Von ho tro co MT_Bao cao giai ngan quy I 2" xfId="2194"/>
    <cellStyle name="1_Book2_Book1_Hoan chinh KH 2012 Von ho tro co MT_Bao cao giai ngan quy I 2 2" xfId="12301"/>
    <cellStyle name="1_Book2_Book1_Hoan chinh KH 2012 Von ho tro co MT_Bao cao giai ngan quy I 2 3" xfId="12302"/>
    <cellStyle name="1_Book2_Book1_Hoan chinh KH 2012 Von ho tro co MT_Bao cao giai ngan quy I 2 4" xfId="12303"/>
    <cellStyle name="1_Book2_Book1_Hoan chinh KH 2012 Von ho tro co MT_Bao cao giai ngan quy I 3" xfId="12304"/>
    <cellStyle name="1_Book2_Book1_Hoan chinh KH 2012 Von ho tro co MT_Bao cao giai ngan quy I 3 2" xfId="12305"/>
    <cellStyle name="1_Book2_Book1_Hoan chinh KH 2012 Von ho tro co MT_Bao cao giai ngan quy I 3 3" xfId="12306"/>
    <cellStyle name="1_Book2_Book1_Hoan chinh KH 2012 Von ho tro co MT_Bao cao giai ngan quy I 3 4" xfId="12307"/>
    <cellStyle name="1_Book2_Book1_Hoan chinh KH 2012 Von ho tro co MT_Bao cao giai ngan quy I 4" xfId="12308"/>
    <cellStyle name="1_Book2_Book1_Hoan chinh KH 2012 Von ho tro co MT_Bao cao giai ngan quy I 5" xfId="12309"/>
    <cellStyle name="1_Book2_Book1_Hoan chinh KH 2012 Von ho tro co MT_Bao cao giai ngan quy I 6" xfId="12310"/>
    <cellStyle name="1_Book2_Book1_Hoan chinh KH 2012 Von ho tro co MT_BC von DTPT 6 thang 2012" xfId="2195"/>
    <cellStyle name="1_Book2_Book1_Hoan chinh KH 2012 Von ho tro co MT_BC von DTPT 6 thang 2012 2" xfId="2196"/>
    <cellStyle name="1_Book2_Book1_Hoan chinh KH 2012 Von ho tro co MT_BC von DTPT 6 thang 2012 2 2" xfId="12311"/>
    <cellStyle name="1_Book2_Book1_Hoan chinh KH 2012 Von ho tro co MT_BC von DTPT 6 thang 2012 2 3" xfId="12312"/>
    <cellStyle name="1_Book2_Book1_Hoan chinh KH 2012 Von ho tro co MT_BC von DTPT 6 thang 2012 2 4" xfId="12313"/>
    <cellStyle name="1_Book2_Book1_Hoan chinh KH 2012 Von ho tro co MT_BC von DTPT 6 thang 2012 3" xfId="12314"/>
    <cellStyle name="1_Book2_Book1_Hoan chinh KH 2012 Von ho tro co MT_BC von DTPT 6 thang 2012 3 2" xfId="12315"/>
    <cellStyle name="1_Book2_Book1_Hoan chinh KH 2012 Von ho tro co MT_BC von DTPT 6 thang 2012 3 3" xfId="12316"/>
    <cellStyle name="1_Book2_Book1_Hoan chinh KH 2012 Von ho tro co MT_BC von DTPT 6 thang 2012 3 4" xfId="12317"/>
    <cellStyle name="1_Book2_Book1_Hoan chinh KH 2012 Von ho tro co MT_BC von DTPT 6 thang 2012 4" xfId="12318"/>
    <cellStyle name="1_Book2_Book1_Hoan chinh KH 2012 Von ho tro co MT_BC von DTPT 6 thang 2012 5" xfId="12319"/>
    <cellStyle name="1_Book2_Book1_Hoan chinh KH 2012 Von ho tro co MT_BC von DTPT 6 thang 2012 6" xfId="12320"/>
    <cellStyle name="1_Book2_Book1_Hoan chinh KH 2012 Von ho tro co MT_Bieu du thao QD von ho tro co MT" xfId="2197"/>
    <cellStyle name="1_Book2_Book1_Hoan chinh KH 2012 Von ho tro co MT_Bieu du thao QD von ho tro co MT 2" xfId="2198"/>
    <cellStyle name="1_Book2_Book1_Hoan chinh KH 2012 Von ho tro co MT_Bieu du thao QD von ho tro co MT 2 2" xfId="12321"/>
    <cellStyle name="1_Book2_Book1_Hoan chinh KH 2012 Von ho tro co MT_Bieu du thao QD von ho tro co MT 2 3" xfId="12322"/>
    <cellStyle name="1_Book2_Book1_Hoan chinh KH 2012 Von ho tro co MT_Bieu du thao QD von ho tro co MT 2 4" xfId="12323"/>
    <cellStyle name="1_Book2_Book1_Hoan chinh KH 2012 Von ho tro co MT_Bieu du thao QD von ho tro co MT 3" xfId="12324"/>
    <cellStyle name="1_Book2_Book1_Hoan chinh KH 2012 Von ho tro co MT_Bieu du thao QD von ho tro co MT 3 2" xfId="12325"/>
    <cellStyle name="1_Book2_Book1_Hoan chinh KH 2012 Von ho tro co MT_Bieu du thao QD von ho tro co MT 3 3" xfId="12326"/>
    <cellStyle name="1_Book2_Book1_Hoan chinh KH 2012 Von ho tro co MT_Bieu du thao QD von ho tro co MT 3 4" xfId="12327"/>
    <cellStyle name="1_Book2_Book1_Hoan chinh KH 2012 Von ho tro co MT_Bieu du thao QD von ho tro co MT 4" xfId="12328"/>
    <cellStyle name="1_Book2_Book1_Hoan chinh KH 2012 Von ho tro co MT_Bieu du thao QD von ho tro co MT 5" xfId="12329"/>
    <cellStyle name="1_Book2_Book1_Hoan chinh KH 2012 Von ho tro co MT_Bieu du thao QD von ho tro co MT 6" xfId="12330"/>
    <cellStyle name="1_Book2_Book1_Hoan chinh KH 2012 Von ho tro co MT_Ke hoach 2012 theo doi (giai ngan 30.6.12)" xfId="2199"/>
    <cellStyle name="1_Book2_Book1_Hoan chinh KH 2012 Von ho tro co MT_Ke hoach 2012 theo doi (giai ngan 30.6.12) 2" xfId="2200"/>
    <cellStyle name="1_Book2_Book1_Hoan chinh KH 2012 Von ho tro co MT_Ke hoach 2012 theo doi (giai ngan 30.6.12) 2 2" xfId="12331"/>
    <cellStyle name="1_Book2_Book1_Hoan chinh KH 2012 Von ho tro co MT_Ke hoach 2012 theo doi (giai ngan 30.6.12) 2 3" xfId="12332"/>
    <cellStyle name="1_Book2_Book1_Hoan chinh KH 2012 Von ho tro co MT_Ke hoach 2012 theo doi (giai ngan 30.6.12) 2 4" xfId="12333"/>
    <cellStyle name="1_Book2_Book1_Hoan chinh KH 2012 Von ho tro co MT_Ke hoach 2012 theo doi (giai ngan 30.6.12) 3" xfId="12334"/>
    <cellStyle name="1_Book2_Book1_Hoan chinh KH 2012 Von ho tro co MT_Ke hoach 2012 theo doi (giai ngan 30.6.12) 3 2" xfId="12335"/>
    <cellStyle name="1_Book2_Book1_Hoan chinh KH 2012 Von ho tro co MT_Ke hoach 2012 theo doi (giai ngan 30.6.12) 3 3" xfId="12336"/>
    <cellStyle name="1_Book2_Book1_Hoan chinh KH 2012 Von ho tro co MT_Ke hoach 2012 theo doi (giai ngan 30.6.12) 3 4" xfId="12337"/>
    <cellStyle name="1_Book2_Book1_Hoan chinh KH 2012 Von ho tro co MT_Ke hoach 2012 theo doi (giai ngan 30.6.12) 4" xfId="12338"/>
    <cellStyle name="1_Book2_Book1_Hoan chinh KH 2012 Von ho tro co MT_Ke hoach 2012 theo doi (giai ngan 30.6.12) 5" xfId="12339"/>
    <cellStyle name="1_Book2_Book1_Hoan chinh KH 2012 Von ho tro co MT_Ke hoach 2012 theo doi (giai ngan 30.6.12) 6" xfId="12340"/>
    <cellStyle name="1_Book2_Book1_Ke hoach 2012 (theo doi)" xfId="2201"/>
    <cellStyle name="1_Book2_Book1_Ke hoach 2012 (theo doi) 2" xfId="2202"/>
    <cellStyle name="1_Book2_Book1_Ke hoach 2012 (theo doi) 2 2" xfId="12341"/>
    <cellStyle name="1_Book2_Book1_Ke hoach 2012 (theo doi) 2 3" xfId="12342"/>
    <cellStyle name="1_Book2_Book1_Ke hoach 2012 (theo doi) 2 4" xfId="12343"/>
    <cellStyle name="1_Book2_Book1_Ke hoach 2012 (theo doi) 3" xfId="12344"/>
    <cellStyle name="1_Book2_Book1_Ke hoach 2012 (theo doi) 3 2" xfId="12345"/>
    <cellStyle name="1_Book2_Book1_Ke hoach 2012 (theo doi) 3 3" xfId="12346"/>
    <cellStyle name="1_Book2_Book1_Ke hoach 2012 (theo doi) 3 4" xfId="12347"/>
    <cellStyle name="1_Book2_Book1_Ke hoach 2012 (theo doi) 4" xfId="12348"/>
    <cellStyle name="1_Book2_Book1_Ke hoach 2012 (theo doi) 5" xfId="12349"/>
    <cellStyle name="1_Book2_Book1_Ke hoach 2012 (theo doi) 6" xfId="12350"/>
    <cellStyle name="1_Book2_Book1_Ke hoach 2012 theo doi (giai ngan 30.6.12)" xfId="2203"/>
    <cellStyle name="1_Book2_Book1_Ke hoach 2012 theo doi (giai ngan 30.6.12) 2" xfId="2204"/>
    <cellStyle name="1_Book2_Book1_Ke hoach 2012 theo doi (giai ngan 30.6.12) 2 2" xfId="12351"/>
    <cellStyle name="1_Book2_Book1_Ke hoach 2012 theo doi (giai ngan 30.6.12) 2 3" xfId="12352"/>
    <cellStyle name="1_Book2_Book1_Ke hoach 2012 theo doi (giai ngan 30.6.12) 2 4" xfId="12353"/>
    <cellStyle name="1_Book2_Book1_Ke hoach 2012 theo doi (giai ngan 30.6.12) 3" xfId="12354"/>
    <cellStyle name="1_Book2_Book1_Ke hoach 2012 theo doi (giai ngan 30.6.12) 3 2" xfId="12355"/>
    <cellStyle name="1_Book2_Book1_Ke hoach 2012 theo doi (giai ngan 30.6.12) 3 3" xfId="12356"/>
    <cellStyle name="1_Book2_Book1_Ke hoach 2012 theo doi (giai ngan 30.6.12) 3 4" xfId="12357"/>
    <cellStyle name="1_Book2_Book1_Ke hoach 2012 theo doi (giai ngan 30.6.12) 4" xfId="12358"/>
    <cellStyle name="1_Book2_Book1_Ke hoach 2012 theo doi (giai ngan 30.6.12) 5" xfId="12359"/>
    <cellStyle name="1_Book2_Book1_Ke hoach 2012 theo doi (giai ngan 30.6.12) 6" xfId="12360"/>
    <cellStyle name="1_Book2_Chi tieu 5 nam" xfId="2205"/>
    <cellStyle name="1_Book2_Chi tieu 5 nam 2" xfId="12361"/>
    <cellStyle name="1_Book2_Chi tieu 5 nam 2 2" xfId="12362"/>
    <cellStyle name="1_Book2_Chi tieu 5 nam 2 3" xfId="12363"/>
    <cellStyle name="1_Book2_Chi tieu 5 nam 2 4" xfId="12364"/>
    <cellStyle name="1_Book2_Chi tieu 5 nam 3" xfId="12365"/>
    <cellStyle name="1_Book2_Chi tieu 5 nam 4" xfId="12366"/>
    <cellStyle name="1_Book2_Chi tieu 5 nam 5" xfId="12367"/>
    <cellStyle name="1_Book2_Chi tieu 5 nam_BC cong trinh trong diem" xfId="2206"/>
    <cellStyle name="1_Book2_Chi tieu 5 nam_BC cong trinh trong diem 2" xfId="12368"/>
    <cellStyle name="1_Book2_Chi tieu 5 nam_BC cong trinh trong diem 2 2" xfId="12369"/>
    <cellStyle name="1_Book2_Chi tieu 5 nam_BC cong trinh trong diem 2 3" xfId="12370"/>
    <cellStyle name="1_Book2_Chi tieu 5 nam_BC cong trinh trong diem 2 4" xfId="12371"/>
    <cellStyle name="1_Book2_Chi tieu 5 nam_BC cong trinh trong diem 3" xfId="12372"/>
    <cellStyle name="1_Book2_Chi tieu 5 nam_BC cong trinh trong diem 4" xfId="12373"/>
    <cellStyle name="1_Book2_Chi tieu 5 nam_BC cong trinh trong diem 5" xfId="12374"/>
    <cellStyle name="1_Book2_Chi tieu 5 nam_BC cong trinh trong diem_BC von DTPT 6 thang 2012" xfId="2207"/>
    <cellStyle name="1_Book2_Chi tieu 5 nam_BC cong trinh trong diem_BC von DTPT 6 thang 2012 2" xfId="12375"/>
    <cellStyle name="1_Book2_Chi tieu 5 nam_BC cong trinh trong diem_BC von DTPT 6 thang 2012 2 2" xfId="12376"/>
    <cellStyle name="1_Book2_Chi tieu 5 nam_BC cong trinh trong diem_BC von DTPT 6 thang 2012 2 3" xfId="12377"/>
    <cellStyle name="1_Book2_Chi tieu 5 nam_BC cong trinh trong diem_BC von DTPT 6 thang 2012 2 4" xfId="12378"/>
    <cellStyle name="1_Book2_Chi tieu 5 nam_BC cong trinh trong diem_BC von DTPT 6 thang 2012 3" xfId="12379"/>
    <cellStyle name="1_Book2_Chi tieu 5 nam_BC cong trinh trong diem_BC von DTPT 6 thang 2012 4" xfId="12380"/>
    <cellStyle name="1_Book2_Chi tieu 5 nam_BC cong trinh trong diem_BC von DTPT 6 thang 2012 5" xfId="12381"/>
    <cellStyle name="1_Book2_Chi tieu 5 nam_BC cong trinh trong diem_Bieu du thao QD von ho tro co MT" xfId="2208"/>
    <cellStyle name="1_Book2_Chi tieu 5 nam_BC cong trinh trong diem_Bieu du thao QD von ho tro co MT 2" xfId="12382"/>
    <cellStyle name="1_Book2_Chi tieu 5 nam_BC cong trinh trong diem_Bieu du thao QD von ho tro co MT 2 2" xfId="12383"/>
    <cellStyle name="1_Book2_Chi tieu 5 nam_BC cong trinh trong diem_Bieu du thao QD von ho tro co MT 2 3" xfId="12384"/>
    <cellStyle name="1_Book2_Chi tieu 5 nam_BC cong trinh trong diem_Bieu du thao QD von ho tro co MT 2 4" xfId="12385"/>
    <cellStyle name="1_Book2_Chi tieu 5 nam_BC cong trinh trong diem_Bieu du thao QD von ho tro co MT 3" xfId="12386"/>
    <cellStyle name="1_Book2_Chi tieu 5 nam_BC cong trinh trong diem_Bieu du thao QD von ho tro co MT 4" xfId="12387"/>
    <cellStyle name="1_Book2_Chi tieu 5 nam_BC cong trinh trong diem_Bieu du thao QD von ho tro co MT 5" xfId="12388"/>
    <cellStyle name="1_Book2_Chi tieu 5 nam_BC cong trinh trong diem_Ke hoach 2012 (theo doi)" xfId="2209"/>
    <cellStyle name="1_Book2_Chi tieu 5 nam_BC cong trinh trong diem_Ke hoach 2012 (theo doi) 2" xfId="12389"/>
    <cellStyle name="1_Book2_Chi tieu 5 nam_BC cong trinh trong diem_Ke hoach 2012 (theo doi) 2 2" xfId="12390"/>
    <cellStyle name="1_Book2_Chi tieu 5 nam_BC cong trinh trong diem_Ke hoach 2012 (theo doi) 2 3" xfId="12391"/>
    <cellStyle name="1_Book2_Chi tieu 5 nam_BC cong trinh trong diem_Ke hoach 2012 (theo doi) 2 4" xfId="12392"/>
    <cellStyle name="1_Book2_Chi tieu 5 nam_BC cong trinh trong diem_Ke hoach 2012 (theo doi) 3" xfId="12393"/>
    <cellStyle name="1_Book2_Chi tieu 5 nam_BC cong trinh trong diem_Ke hoach 2012 (theo doi) 4" xfId="12394"/>
    <cellStyle name="1_Book2_Chi tieu 5 nam_BC cong trinh trong diem_Ke hoach 2012 (theo doi) 5" xfId="12395"/>
    <cellStyle name="1_Book2_Chi tieu 5 nam_BC cong trinh trong diem_Ke hoach 2012 theo doi (giai ngan 30.6.12)" xfId="2210"/>
    <cellStyle name="1_Book2_Chi tieu 5 nam_BC cong trinh trong diem_Ke hoach 2012 theo doi (giai ngan 30.6.12) 2" xfId="12396"/>
    <cellStyle name="1_Book2_Chi tieu 5 nam_BC cong trinh trong diem_Ke hoach 2012 theo doi (giai ngan 30.6.12) 2 2" xfId="12397"/>
    <cellStyle name="1_Book2_Chi tieu 5 nam_BC cong trinh trong diem_Ke hoach 2012 theo doi (giai ngan 30.6.12) 2 3" xfId="12398"/>
    <cellStyle name="1_Book2_Chi tieu 5 nam_BC cong trinh trong diem_Ke hoach 2012 theo doi (giai ngan 30.6.12) 2 4" xfId="12399"/>
    <cellStyle name="1_Book2_Chi tieu 5 nam_BC cong trinh trong diem_Ke hoach 2012 theo doi (giai ngan 30.6.12) 3" xfId="12400"/>
    <cellStyle name="1_Book2_Chi tieu 5 nam_BC cong trinh trong diem_Ke hoach 2012 theo doi (giai ngan 30.6.12) 4" xfId="12401"/>
    <cellStyle name="1_Book2_Chi tieu 5 nam_BC cong trinh trong diem_Ke hoach 2012 theo doi (giai ngan 30.6.12) 5" xfId="12402"/>
    <cellStyle name="1_Book2_Chi tieu 5 nam_BC von DTPT 6 thang 2012" xfId="2211"/>
    <cellStyle name="1_Book2_Chi tieu 5 nam_BC von DTPT 6 thang 2012 2" xfId="12403"/>
    <cellStyle name="1_Book2_Chi tieu 5 nam_BC von DTPT 6 thang 2012 2 2" xfId="12404"/>
    <cellStyle name="1_Book2_Chi tieu 5 nam_BC von DTPT 6 thang 2012 2 3" xfId="12405"/>
    <cellStyle name="1_Book2_Chi tieu 5 nam_BC von DTPT 6 thang 2012 2 4" xfId="12406"/>
    <cellStyle name="1_Book2_Chi tieu 5 nam_BC von DTPT 6 thang 2012 3" xfId="12407"/>
    <cellStyle name="1_Book2_Chi tieu 5 nam_BC von DTPT 6 thang 2012 4" xfId="12408"/>
    <cellStyle name="1_Book2_Chi tieu 5 nam_BC von DTPT 6 thang 2012 5" xfId="12409"/>
    <cellStyle name="1_Book2_Chi tieu 5 nam_Bieu du thao QD von ho tro co MT" xfId="2212"/>
    <cellStyle name="1_Book2_Chi tieu 5 nam_Bieu du thao QD von ho tro co MT 2" xfId="12410"/>
    <cellStyle name="1_Book2_Chi tieu 5 nam_Bieu du thao QD von ho tro co MT 2 2" xfId="12411"/>
    <cellStyle name="1_Book2_Chi tieu 5 nam_Bieu du thao QD von ho tro co MT 2 3" xfId="12412"/>
    <cellStyle name="1_Book2_Chi tieu 5 nam_Bieu du thao QD von ho tro co MT 2 4" xfId="12413"/>
    <cellStyle name="1_Book2_Chi tieu 5 nam_Bieu du thao QD von ho tro co MT 3" xfId="12414"/>
    <cellStyle name="1_Book2_Chi tieu 5 nam_Bieu du thao QD von ho tro co MT 4" xfId="12415"/>
    <cellStyle name="1_Book2_Chi tieu 5 nam_Bieu du thao QD von ho tro co MT 5" xfId="12416"/>
    <cellStyle name="1_Book2_Chi tieu 5 nam_Ke hoach 2012 (theo doi)" xfId="2213"/>
    <cellStyle name="1_Book2_Chi tieu 5 nam_Ke hoach 2012 (theo doi) 2" xfId="12417"/>
    <cellStyle name="1_Book2_Chi tieu 5 nam_Ke hoach 2012 (theo doi) 2 2" xfId="12418"/>
    <cellStyle name="1_Book2_Chi tieu 5 nam_Ke hoach 2012 (theo doi) 2 3" xfId="12419"/>
    <cellStyle name="1_Book2_Chi tieu 5 nam_Ke hoach 2012 (theo doi) 2 4" xfId="12420"/>
    <cellStyle name="1_Book2_Chi tieu 5 nam_Ke hoach 2012 (theo doi) 3" xfId="12421"/>
    <cellStyle name="1_Book2_Chi tieu 5 nam_Ke hoach 2012 (theo doi) 4" xfId="12422"/>
    <cellStyle name="1_Book2_Chi tieu 5 nam_Ke hoach 2012 (theo doi) 5" xfId="12423"/>
    <cellStyle name="1_Book2_Chi tieu 5 nam_Ke hoach 2012 theo doi (giai ngan 30.6.12)" xfId="2214"/>
    <cellStyle name="1_Book2_Chi tieu 5 nam_Ke hoach 2012 theo doi (giai ngan 30.6.12) 2" xfId="12424"/>
    <cellStyle name="1_Book2_Chi tieu 5 nam_Ke hoach 2012 theo doi (giai ngan 30.6.12) 2 2" xfId="12425"/>
    <cellStyle name="1_Book2_Chi tieu 5 nam_Ke hoach 2012 theo doi (giai ngan 30.6.12) 2 3" xfId="12426"/>
    <cellStyle name="1_Book2_Chi tieu 5 nam_Ke hoach 2012 theo doi (giai ngan 30.6.12) 2 4" xfId="12427"/>
    <cellStyle name="1_Book2_Chi tieu 5 nam_Ke hoach 2012 theo doi (giai ngan 30.6.12) 3" xfId="12428"/>
    <cellStyle name="1_Book2_Chi tieu 5 nam_Ke hoach 2012 theo doi (giai ngan 30.6.12) 4" xfId="12429"/>
    <cellStyle name="1_Book2_Chi tieu 5 nam_Ke hoach 2012 theo doi (giai ngan 30.6.12) 5" xfId="12430"/>
    <cellStyle name="1_Book2_Chi tieu 5 nam_pvhung.skhdt 20117113152041 Danh muc cong trinh trong diem" xfId="2215"/>
    <cellStyle name="1_Book2_Chi tieu 5 nam_pvhung.skhdt 20117113152041 Danh muc cong trinh trong diem 2" xfId="12431"/>
    <cellStyle name="1_Book2_Chi tieu 5 nam_pvhung.skhdt 20117113152041 Danh muc cong trinh trong diem 2 2" xfId="12432"/>
    <cellStyle name="1_Book2_Chi tieu 5 nam_pvhung.skhdt 20117113152041 Danh muc cong trinh trong diem 2 3" xfId="12433"/>
    <cellStyle name="1_Book2_Chi tieu 5 nam_pvhung.skhdt 20117113152041 Danh muc cong trinh trong diem 2 4" xfId="12434"/>
    <cellStyle name="1_Book2_Chi tieu 5 nam_pvhung.skhdt 20117113152041 Danh muc cong trinh trong diem 3" xfId="12435"/>
    <cellStyle name="1_Book2_Chi tieu 5 nam_pvhung.skhdt 20117113152041 Danh muc cong trinh trong diem 4" xfId="12436"/>
    <cellStyle name="1_Book2_Chi tieu 5 nam_pvhung.skhdt 20117113152041 Danh muc cong trinh trong diem 5" xfId="12437"/>
    <cellStyle name="1_Book2_Chi tieu 5 nam_pvhung.skhdt 20117113152041 Danh muc cong trinh trong diem_BC von DTPT 6 thang 2012" xfId="2216"/>
    <cellStyle name="1_Book2_Chi tieu 5 nam_pvhung.skhdt 20117113152041 Danh muc cong trinh trong diem_BC von DTPT 6 thang 2012 2" xfId="12438"/>
    <cellStyle name="1_Book2_Chi tieu 5 nam_pvhung.skhdt 20117113152041 Danh muc cong trinh trong diem_BC von DTPT 6 thang 2012 2 2" xfId="12439"/>
    <cellStyle name="1_Book2_Chi tieu 5 nam_pvhung.skhdt 20117113152041 Danh muc cong trinh trong diem_BC von DTPT 6 thang 2012 2 3" xfId="12440"/>
    <cellStyle name="1_Book2_Chi tieu 5 nam_pvhung.skhdt 20117113152041 Danh muc cong trinh trong diem_BC von DTPT 6 thang 2012 2 4" xfId="12441"/>
    <cellStyle name="1_Book2_Chi tieu 5 nam_pvhung.skhdt 20117113152041 Danh muc cong trinh trong diem_BC von DTPT 6 thang 2012 3" xfId="12442"/>
    <cellStyle name="1_Book2_Chi tieu 5 nam_pvhung.skhdt 20117113152041 Danh muc cong trinh trong diem_BC von DTPT 6 thang 2012 4" xfId="12443"/>
    <cellStyle name="1_Book2_Chi tieu 5 nam_pvhung.skhdt 20117113152041 Danh muc cong trinh trong diem_BC von DTPT 6 thang 2012 5" xfId="12444"/>
    <cellStyle name="1_Book2_Chi tieu 5 nam_pvhung.skhdt 20117113152041 Danh muc cong trinh trong diem_Bieu du thao QD von ho tro co MT" xfId="2217"/>
    <cellStyle name="1_Book2_Chi tieu 5 nam_pvhung.skhdt 20117113152041 Danh muc cong trinh trong diem_Bieu du thao QD von ho tro co MT 2" xfId="12445"/>
    <cellStyle name="1_Book2_Chi tieu 5 nam_pvhung.skhdt 20117113152041 Danh muc cong trinh trong diem_Bieu du thao QD von ho tro co MT 2 2" xfId="12446"/>
    <cellStyle name="1_Book2_Chi tieu 5 nam_pvhung.skhdt 20117113152041 Danh muc cong trinh trong diem_Bieu du thao QD von ho tro co MT 2 3" xfId="12447"/>
    <cellStyle name="1_Book2_Chi tieu 5 nam_pvhung.skhdt 20117113152041 Danh muc cong trinh trong diem_Bieu du thao QD von ho tro co MT 2 4" xfId="12448"/>
    <cellStyle name="1_Book2_Chi tieu 5 nam_pvhung.skhdt 20117113152041 Danh muc cong trinh trong diem_Bieu du thao QD von ho tro co MT 3" xfId="12449"/>
    <cellStyle name="1_Book2_Chi tieu 5 nam_pvhung.skhdt 20117113152041 Danh muc cong trinh trong diem_Bieu du thao QD von ho tro co MT 4" xfId="12450"/>
    <cellStyle name="1_Book2_Chi tieu 5 nam_pvhung.skhdt 20117113152041 Danh muc cong trinh trong diem_Bieu du thao QD von ho tro co MT 5" xfId="12451"/>
    <cellStyle name="1_Book2_Chi tieu 5 nam_pvhung.skhdt 20117113152041 Danh muc cong trinh trong diem_Ke hoach 2012 (theo doi)" xfId="2218"/>
    <cellStyle name="1_Book2_Chi tieu 5 nam_pvhung.skhdt 20117113152041 Danh muc cong trinh trong diem_Ke hoach 2012 (theo doi) 2" xfId="12452"/>
    <cellStyle name="1_Book2_Chi tieu 5 nam_pvhung.skhdt 20117113152041 Danh muc cong trinh trong diem_Ke hoach 2012 (theo doi) 2 2" xfId="12453"/>
    <cellStyle name="1_Book2_Chi tieu 5 nam_pvhung.skhdt 20117113152041 Danh muc cong trinh trong diem_Ke hoach 2012 (theo doi) 2 3" xfId="12454"/>
    <cellStyle name="1_Book2_Chi tieu 5 nam_pvhung.skhdt 20117113152041 Danh muc cong trinh trong diem_Ke hoach 2012 (theo doi) 2 4" xfId="12455"/>
    <cellStyle name="1_Book2_Chi tieu 5 nam_pvhung.skhdt 20117113152041 Danh muc cong trinh trong diem_Ke hoach 2012 (theo doi) 3" xfId="12456"/>
    <cellStyle name="1_Book2_Chi tieu 5 nam_pvhung.skhdt 20117113152041 Danh muc cong trinh trong diem_Ke hoach 2012 (theo doi) 4" xfId="12457"/>
    <cellStyle name="1_Book2_Chi tieu 5 nam_pvhung.skhdt 20117113152041 Danh muc cong trinh trong diem_Ke hoach 2012 (theo doi) 5" xfId="12458"/>
    <cellStyle name="1_Book2_Chi tieu 5 nam_pvhung.skhdt 20117113152041 Danh muc cong trinh trong diem_Ke hoach 2012 theo doi (giai ngan 30.6.12)" xfId="2219"/>
    <cellStyle name="1_Book2_Chi tieu 5 nam_pvhung.skhdt 20117113152041 Danh muc cong trinh trong diem_Ke hoach 2012 theo doi (giai ngan 30.6.12) 2" xfId="12459"/>
    <cellStyle name="1_Book2_Chi tieu 5 nam_pvhung.skhdt 20117113152041 Danh muc cong trinh trong diem_Ke hoach 2012 theo doi (giai ngan 30.6.12) 2 2" xfId="12460"/>
    <cellStyle name="1_Book2_Chi tieu 5 nam_pvhung.skhdt 20117113152041 Danh muc cong trinh trong diem_Ke hoach 2012 theo doi (giai ngan 30.6.12) 2 3" xfId="12461"/>
    <cellStyle name="1_Book2_Chi tieu 5 nam_pvhung.skhdt 20117113152041 Danh muc cong trinh trong diem_Ke hoach 2012 theo doi (giai ngan 30.6.12) 2 4" xfId="12462"/>
    <cellStyle name="1_Book2_Chi tieu 5 nam_pvhung.skhdt 20117113152041 Danh muc cong trinh trong diem_Ke hoach 2012 theo doi (giai ngan 30.6.12) 3" xfId="12463"/>
    <cellStyle name="1_Book2_Chi tieu 5 nam_pvhung.skhdt 20117113152041 Danh muc cong trinh trong diem_Ke hoach 2012 theo doi (giai ngan 30.6.12) 4" xfId="12464"/>
    <cellStyle name="1_Book2_Chi tieu 5 nam_pvhung.skhdt 20117113152041 Danh muc cong trinh trong diem_Ke hoach 2012 theo doi (giai ngan 30.6.12) 5" xfId="12465"/>
    <cellStyle name="1_Book2_Dang ky phan khai von ODA (gui Bo)" xfId="2220"/>
    <cellStyle name="1_Book2_Dang ky phan khai von ODA (gui Bo) 2" xfId="12466"/>
    <cellStyle name="1_Book2_Dang ky phan khai von ODA (gui Bo) 2 2" xfId="12467"/>
    <cellStyle name="1_Book2_Dang ky phan khai von ODA (gui Bo) 2 3" xfId="12468"/>
    <cellStyle name="1_Book2_Dang ky phan khai von ODA (gui Bo) 2 4" xfId="12469"/>
    <cellStyle name="1_Book2_Dang ky phan khai von ODA (gui Bo) 3" xfId="12470"/>
    <cellStyle name="1_Book2_Dang ky phan khai von ODA (gui Bo) 4" xfId="12471"/>
    <cellStyle name="1_Book2_Dang ky phan khai von ODA (gui Bo) 5" xfId="12472"/>
    <cellStyle name="1_Book2_Dang ky phan khai von ODA (gui Bo)_BC von DTPT 6 thang 2012" xfId="2221"/>
    <cellStyle name="1_Book2_Dang ky phan khai von ODA (gui Bo)_BC von DTPT 6 thang 2012 2" xfId="12473"/>
    <cellStyle name="1_Book2_Dang ky phan khai von ODA (gui Bo)_BC von DTPT 6 thang 2012 2 2" xfId="12474"/>
    <cellStyle name="1_Book2_Dang ky phan khai von ODA (gui Bo)_BC von DTPT 6 thang 2012 2 3" xfId="12475"/>
    <cellStyle name="1_Book2_Dang ky phan khai von ODA (gui Bo)_BC von DTPT 6 thang 2012 2 4" xfId="12476"/>
    <cellStyle name="1_Book2_Dang ky phan khai von ODA (gui Bo)_BC von DTPT 6 thang 2012 3" xfId="12477"/>
    <cellStyle name="1_Book2_Dang ky phan khai von ODA (gui Bo)_BC von DTPT 6 thang 2012 4" xfId="12478"/>
    <cellStyle name="1_Book2_Dang ky phan khai von ODA (gui Bo)_BC von DTPT 6 thang 2012 5" xfId="12479"/>
    <cellStyle name="1_Book2_Dang ky phan khai von ODA (gui Bo)_Bieu du thao QD von ho tro co MT" xfId="2222"/>
    <cellStyle name="1_Book2_Dang ky phan khai von ODA (gui Bo)_Bieu du thao QD von ho tro co MT 2" xfId="12480"/>
    <cellStyle name="1_Book2_Dang ky phan khai von ODA (gui Bo)_Bieu du thao QD von ho tro co MT 2 2" xfId="12481"/>
    <cellStyle name="1_Book2_Dang ky phan khai von ODA (gui Bo)_Bieu du thao QD von ho tro co MT 2 3" xfId="12482"/>
    <cellStyle name="1_Book2_Dang ky phan khai von ODA (gui Bo)_Bieu du thao QD von ho tro co MT 2 4" xfId="12483"/>
    <cellStyle name="1_Book2_Dang ky phan khai von ODA (gui Bo)_Bieu du thao QD von ho tro co MT 3" xfId="12484"/>
    <cellStyle name="1_Book2_Dang ky phan khai von ODA (gui Bo)_Bieu du thao QD von ho tro co MT 4" xfId="12485"/>
    <cellStyle name="1_Book2_Dang ky phan khai von ODA (gui Bo)_Bieu du thao QD von ho tro co MT 5" xfId="12486"/>
    <cellStyle name="1_Book2_Dang ky phan khai von ODA (gui Bo)_Ke hoach 2012 theo doi (giai ngan 30.6.12)" xfId="2223"/>
    <cellStyle name="1_Book2_Dang ky phan khai von ODA (gui Bo)_Ke hoach 2012 theo doi (giai ngan 30.6.12) 2" xfId="12487"/>
    <cellStyle name="1_Book2_Dang ky phan khai von ODA (gui Bo)_Ke hoach 2012 theo doi (giai ngan 30.6.12) 2 2" xfId="12488"/>
    <cellStyle name="1_Book2_Dang ky phan khai von ODA (gui Bo)_Ke hoach 2012 theo doi (giai ngan 30.6.12) 2 3" xfId="12489"/>
    <cellStyle name="1_Book2_Dang ky phan khai von ODA (gui Bo)_Ke hoach 2012 theo doi (giai ngan 30.6.12) 2 4" xfId="12490"/>
    <cellStyle name="1_Book2_Dang ky phan khai von ODA (gui Bo)_Ke hoach 2012 theo doi (giai ngan 30.6.12) 3" xfId="12491"/>
    <cellStyle name="1_Book2_Dang ky phan khai von ODA (gui Bo)_Ke hoach 2012 theo doi (giai ngan 30.6.12) 4" xfId="12492"/>
    <cellStyle name="1_Book2_Dang ky phan khai von ODA (gui Bo)_Ke hoach 2012 theo doi (giai ngan 30.6.12) 5" xfId="12493"/>
    <cellStyle name="1_Book2_DK bo tri lai (chinh thuc)" xfId="2224"/>
    <cellStyle name="1_Book2_DK bo tri lai (chinh thuc) 2" xfId="2225"/>
    <cellStyle name="1_Book2_DK bo tri lai (chinh thuc) 2 2" xfId="12494"/>
    <cellStyle name="1_Book2_DK bo tri lai (chinh thuc) 2 3" xfId="12495"/>
    <cellStyle name="1_Book2_DK bo tri lai (chinh thuc) 2 4" xfId="12496"/>
    <cellStyle name="1_Book2_DK bo tri lai (chinh thuc) 3" xfId="12497"/>
    <cellStyle name="1_Book2_DK bo tri lai (chinh thuc) 3 2" xfId="12498"/>
    <cellStyle name="1_Book2_DK bo tri lai (chinh thuc) 3 3" xfId="12499"/>
    <cellStyle name="1_Book2_DK bo tri lai (chinh thuc) 3 4" xfId="12500"/>
    <cellStyle name="1_Book2_DK bo tri lai (chinh thuc) 4" xfId="12501"/>
    <cellStyle name="1_Book2_DK bo tri lai (chinh thuc) 5" xfId="12502"/>
    <cellStyle name="1_Book2_DK bo tri lai (chinh thuc) 6" xfId="12503"/>
    <cellStyle name="1_Book2_DK bo tri lai (chinh thuc)_BC von DTPT 6 thang 2012" xfId="2226"/>
    <cellStyle name="1_Book2_DK bo tri lai (chinh thuc)_BC von DTPT 6 thang 2012 2" xfId="2227"/>
    <cellStyle name="1_Book2_DK bo tri lai (chinh thuc)_BC von DTPT 6 thang 2012 2 2" xfId="12504"/>
    <cellStyle name="1_Book2_DK bo tri lai (chinh thuc)_BC von DTPT 6 thang 2012 2 3" xfId="12505"/>
    <cellStyle name="1_Book2_DK bo tri lai (chinh thuc)_BC von DTPT 6 thang 2012 2 4" xfId="12506"/>
    <cellStyle name="1_Book2_DK bo tri lai (chinh thuc)_BC von DTPT 6 thang 2012 3" xfId="12507"/>
    <cellStyle name="1_Book2_DK bo tri lai (chinh thuc)_BC von DTPT 6 thang 2012 3 2" xfId="12508"/>
    <cellStyle name="1_Book2_DK bo tri lai (chinh thuc)_BC von DTPT 6 thang 2012 3 3" xfId="12509"/>
    <cellStyle name="1_Book2_DK bo tri lai (chinh thuc)_BC von DTPT 6 thang 2012 3 4" xfId="12510"/>
    <cellStyle name="1_Book2_DK bo tri lai (chinh thuc)_BC von DTPT 6 thang 2012 4" xfId="12511"/>
    <cellStyle name="1_Book2_DK bo tri lai (chinh thuc)_BC von DTPT 6 thang 2012 5" xfId="12512"/>
    <cellStyle name="1_Book2_DK bo tri lai (chinh thuc)_BC von DTPT 6 thang 2012 6" xfId="12513"/>
    <cellStyle name="1_Book2_DK bo tri lai (chinh thuc)_Bieu du thao QD von ho tro co MT" xfId="2228"/>
    <cellStyle name="1_Book2_DK bo tri lai (chinh thuc)_Bieu du thao QD von ho tro co MT 2" xfId="2229"/>
    <cellStyle name="1_Book2_DK bo tri lai (chinh thuc)_Bieu du thao QD von ho tro co MT 2 2" xfId="12514"/>
    <cellStyle name="1_Book2_DK bo tri lai (chinh thuc)_Bieu du thao QD von ho tro co MT 2 3" xfId="12515"/>
    <cellStyle name="1_Book2_DK bo tri lai (chinh thuc)_Bieu du thao QD von ho tro co MT 2 4" xfId="12516"/>
    <cellStyle name="1_Book2_DK bo tri lai (chinh thuc)_Bieu du thao QD von ho tro co MT 3" xfId="12517"/>
    <cellStyle name="1_Book2_DK bo tri lai (chinh thuc)_Bieu du thao QD von ho tro co MT 3 2" xfId="12518"/>
    <cellStyle name="1_Book2_DK bo tri lai (chinh thuc)_Bieu du thao QD von ho tro co MT 3 3" xfId="12519"/>
    <cellStyle name="1_Book2_DK bo tri lai (chinh thuc)_Bieu du thao QD von ho tro co MT 3 4" xfId="12520"/>
    <cellStyle name="1_Book2_DK bo tri lai (chinh thuc)_Bieu du thao QD von ho tro co MT 4" xfId="12521"/>
    <cellStyle name="1_Book2_DK bo tri lai (chinh thuc)_Bieu du thao QD von ho tro co MT 5" xfId="12522"/>
    <cellStyle name="1_Book2_DK bo tri lai (chinh thuc)_Bieu du thao QD von ho tro co MT 6" xfId="12523"/>
    <cellStyle name="1_Book2_DK bo tri lai (chinh thuc)_Hoan chinh KH 2012 (o nha)" xfId="2230"/>
    <cellStyle name="1_Book2_DK bo tri lai (chinh thuc)_Hoan chinh KH 2012 (o nha) 2" xfId="2231"/>
    <cellStyle name="1_Book2_DK bo tri lai (chinh thuc)_Hoan chinh KH 2012 (o nha) 2 2" xfId="12524"/>
    <cellStyle name="1_Book2_DK bo tri lai (chinh thuc)_Hoan chinh KH 2012 (o nha) 2 3" xfId="12525"/>
    <cellStyle name="1_Book2_DK bo tri lai (chinh thuc)_Hoan chinh KH 2012 (o nha) 2 4" xfId="12526"/>
    <cellStyle name="1_Book2_DK bo tri lai (chinh thuc)_Hoan chinh KH 2012 (o nha) 3" xfId="12527"/>
    <cellStyle name="1_Book2_DK bo tri lai (chinh thuc)_Hoan chinh KH 2012 (o nha) 3 2" xfId="12528"/>
    <cellStyle name="1_Book2_DK bo tri lai (chinh thuc)_Hoan chinh KH 2012 (o nha) 3 3" xfId="12529"/>
    <cellStyle name="1_Book2_DK bo tri lai (chinh thuc)_Hoan chinh KH 2012 (o nha) 3 4" xfId="12530"/>
    <cellStyle name="1_Book2_DK bo tri lai (chinh thuc)_Hoan chinh KH 2012 (o nha) 4" xfId="12531"/>
    <cellStyle name="1_Book2_DK bo tri lai (chinh thuc)_Hoan chinh KH 2012 (o nha) 5" xfId="12532"/>
    <cellStyle name="1_Book2_DK bo tri lai (chinh thuc)_Hoan chinh KH 2012 (o nha) 6" xfId="12533"/>
    <cellStyle name="1_Book2_DK bo tri lai (chinh thuc)_Hoan chinh KH 2012 (o nha)_Bao cao giai ngan quy I" xfId="2232"/>
    <cellStyle name="1_Book2_DK bo tri lai (chinh thuc)_Hoan chinh KH 2012 (o nha)_Bao cao giai ngan quy I 2" xfId="2233"/>
    <cellStyle name="1_Book2_DK bo tri lai (chinh thuc)_Hoan chinh KH 2012 (o nha)_Bao cao giai ngan quy I 2 2" xfId="12534"/>
    <cellStyle name="1_Book2_DK bo tri lai (chinh thuc)_Hoan chinh KH 2012 (o nha)_Bao cao giai ngan quy I 2 3" xfId="12535"/>
    <cellStyle name="1_Book2_DK bo tri lai (chinh thuc)_Hoan chinh KH 2012 (o nha)_Bao cao giai ngan quy I 2 4" xfId="12536"/>
    <cellStyle name="1_Book2_DK bo tri lai (chinh thuc)_Hoan chinh KH 2012 (o nha)_Bao cao giai ngan quy I 3" xfId="12537"/>
    <cellStyle name="1_Book2_DK bo tri lai (chinh thuc)_Hoan chinh KH 2012 (o nha)_Bao cao giai ngan quy I 3 2" xfId="12538"/>
    <cellStyle name="1_Book2_DK bo tri lai (chinh thuc)_Hoan chinh KH 2012 (o nha)_Bao cao giai ngan quy I 3 3" xfId="12539"/>
    <cellStyle name="1_Book2_DK bo tri lai (chinh thuc)_Hoan chinh KH 2012 (o nha)_Bao cao giai ngan quy I 3 4" xfId="12540"/>
    <cellStyle name="1_Book2_DK bo tri lai (chinh thuc)_Hoan chinh KH 2012 (o nha)_Bao cao giai ngan quy I 4" xfId="12541"/>
    <cellStyle name="1_Book2_DK bo tri lai (chinh thuc)_Hoan chinh KH 2012 (o nha)_Bao cao giai ngan quy I 5" xfId="12542"/>
    <cellStyle name="1_Book2_DK bo tri lai (chinh thuc)_Hoan chinh KH 2012 (o nha)_Bao cao giai ngan quy I 6" xfId="12543"/>
    <cellStyle name="1_Book2_DK bo tri lai (chinh thuc)_Hoan chinh KH 2012 (o nha)_BC von DTPT 6 thang 2012" xfId="2234"/>
    <cellStyle name="1_Book2_DK bo tri lai (chinh thuc)_Hoan chinh KH 2012 (o nha)_BC von DTPT 6 thang 2012 2" xfId="2235"/>
    <cellStyle name="1_Book2_DK bo tri lai (chinh thuc)_Hoan chinh KH 2012 (o nha)_BC von DTPT 6 thang 2012 2 2" xfId="12544"/>
    <cellStyle name="1_Book2_DK bo tri lai (chinh thuc)_Hoan chinh KH 2012 (o nha)_BC von DTPT 6 thang 2012 2 3" xfId="12545"/>
    <cellStyle name="1_Book2_DK bo tri lai (chinh thuc)_Hoan chinh KH 2012 (o nha)_BC von DTPT 6 thang 2012 2 4" xfId="12546"/>
    <cellStyle name="1_Book2_DK bo tri lai (chinh thuc)_Hoan chinh KH 2012 (o nha)_BC von DTPT 6 thang 2012 3" xfId="12547"/>
    <cellStyle name="1_Book2_DK bo tri lai (chinh thuc)_Hoan chinh KH 2012 (o nha)_BC von DTPT 6 thang 2012 3 2" xfId="12548"/>
    <cellStyle name="1_Book2_DK bo tri lai (chinh thuc)_Hoan chinh KH 2012 (o nha)_BC von DTPT 6 thang 2012 3 3" xfId="12549"/>
    <cellStyle name="1_Book2_DK bo tri lai (chinh thuc)_Hoan chinh KH 2012 (o nha)_BC von DTPT 6 thang 2012 3 4" xfId="12550"/>
    <cellStyle name="1_Book2_DK bo tri lai (chinh thuc)_Hoan chinh KH 2012 (o nha)_BC von DTPT 6 thang 2012 4" xfId="12551"/>
    <cellStyle name="1_Book2_DK bo tri lai (chinh thuc)_Hoan chinh KH 2012 (o nha)_BC von DTPT 6 thang 2012 5" xfId="12552"/>
    <cellStyle name="1_Book2_DK bo tri lai (chinh thuc)_Hoan chinh KH 2012 (o nha)_BC von DTPT 6 thang 2012 6" xfId="12553"/>
    <cellStyle name="1_Book2_DK bo tri lai (chinh thuc)_Hoan chinh KH 2012 (o nha)_Bieu du thao QD von ho tro co MT" xfId="2236"/>
    <cellStyle name="1_Book2_DK bo tri lai (chinh thuc)_Hoan chinh KH 2012 (o nha)_Bieu du thao QD von ho tro co MT 2" xfId="2237"/>
    <cellStyle name="1_Book2_DK bo tri lai (chinh thuc)_Hoan chinh KH 2012 (o nha)_Bieu du thao QD von ho tro co MT 2 2" xfId="12554"/>
    <cellStyle name="1_Book2_DK bo tri lai (chinh thuc)_Hoan chinh KH 2012 (o nha)_Bieu du thao QD von ho tro co MT 2 3" xfId="12555"/>
    <cellStyle name="1_Book2_DK bo tri lai (chinh thuc)_Hoan chinh KH 2012 (o nha)_Bieu du thao QD von ho tro co MT 2 4" xfId="12556"/>
    <cellStyle name="1_Book2_DK bo tri lai (chinh thuc)_Hoan chinh KH 2012 (o nha)_Bieu du thao QD von ho tro co MT 3" xfId="12557"/>
    <cellStyle name="1_Book2_DK bo tri lai (chinh thuc)_Hoan chinh KH 2012 (o nha)_Bieu du thao QD von ho tro co MT 3 2" xfId="12558"/>
    <cellStyle name="1_Book2_DK bo tri lai (chinh thuc)_Hoan chinh KH 2012 (o nha)_Bieu du thao QD von ho tro co MT 3 3" xfId="12559"/>
    <cellStyle name="1_Book2_DK bo tri lai (chinh thuc)_Hoan chinh KH 2012 (o nha)_Bieu du thao QD von ho tro co MT 3 4" xfId="12560"/>
    <cellStyle name="1_Book2_DK bo tri lai (chinh thuc)_Hoan chinh KH 2012 (o nha)_Bieu du thao QD von ho tro co MT 4" xfId="12561"/>
    <cellStyle name="1_Book2_DK bo tri lai (chinh thuc)_Hoan chinh KH 2012 (o nha)_Bieu du thao QD von ho tro co MT 5" xfId="12562"/>
    <cellStyle name="1_Book2_DK bo tri lai (chinh thuc)_Hoan chinh KH 2012 (o nha)_Bieu du thao QD von ho tro co MT 6" xfId="12563"/>
    <cellStyle name="1_Book2_DK bo tri lai (chinh thuc)_Hoan chinh KH 2012 (o nha)_Ke hoach 2012 theo doi (giai ngan 30.6.12)" xfId="2238"/>
    <cellStyle name="1_Book2_DK bo tri lai (chinh thuc)_Hoan chinh KH 2012 (o nha)_Ke hoach 2012 theo doi (giai ngan 30.6.12) 2" xfId="2239"/>
    <cellStyle name="1_Book2_DK bo tri lai (chinh thuc)_Hoan chinh KH 2012 (o nha)_Ke hoach 2012 theo doi (giai ngan 30.6.12) 2 2" xfId="12564"/>
    <cellStyle name="1_Book2_DK bo tri lai (chinh thuc)_Hoan chinh KH 2012 (o nha)_Ke hoach 2012 theo doi (giai ngan 30.6.12) 2 3" xfId="12565"/>
    <cellStyle name="1_Book2_DK bo tri lai (chinh thuc)_Hoan chinh KH 2012 (o nha)_Ke hoach 2012 theo doi (giai ngan 30.6.12) 2 4" xfId="12566"/>
    <cellStyle name="1_Book2_DK bo tri lai (chinh thuc)_Hoan chinh KH 2012 (o nha)_Ke hoach 2012 theo doi (giai ngan 30.6.12) 3" xfId="12567"/>
    <cellStyle name="1_Book2_DK bo tri lai (chinh thuc)_Hoan chinh KH 2012 (o nha)_Ke hoach 2012 theo doi (giai ngan 30.6.12) 3 2" xfId="12568"/>
    <cellStyle name="1_Book2_DK bo tri lai (chinh thuc)_Hoan chinh KH 2012 (o nha)_Ke hoach 2012 theo doi (giai ngan 30.6.12) 3 3" xfId="12569"/>
    <cellStyle name="1_Book2_DK bo tri lai (chinh thuc)_Hoan chinh KH 2012 (o nha)_Ke hoach 2012 theo doi (giai ngan 30.6.12) 3 4" xfId="12570"/>
    <cellStyle name="1_Book2_DK bo tri lai (chinh thuc)_Hoan chinh KH 2012 (o nha)_Ke hoach 2012 theo doi (giai ngan 30.6.12) 4" xfId="12571"/>
    <cellStyle name="1_Book2_DK bo tri lai (chinh thuc)_Hoan chinh KH 2012 (o nha)_Ke hoach 2012 theo doi (giai ngan 30.6.12) 5" xfId="12572"/>
    <cellStyle name="1_Book2_DK bo tri lai (chinh thuc)_Hoan chinh KH 2012 (o nha)_Ke hoach 2012 theo doi (giai ngan 30.6.12) 6" xfId="12573"/>
    <cellStyle name="1_Book2_DK bo tri lai (chinh thuc)_Hoan chinh KH 2012 Von ho tro co MT" xfId="2240"/>
    <cellStyle name="1_Book2_DK bo tri lai (chinh thuc)_Hoan chinh KH 2012 Von ho tro co MT (chi tiet)" xfId="2241"/>
    <cellStyle name="1_Book2_DK bo tri lai (chinh thuc)_Hoan chinh KH 2012 Von ho tro co MT (chi tiet) 2" xfId="2242"/>
    <cellStyle name="1_Book2_DK bo tri lai (chinh thuc)_Hoan chinh KH 2012 Von ho tro co MT (chi tiet) 2 2" xfId="12574"/>
    <cellStyle name="1_Book2_DK bo tri lai (chinh thuc)_Hoan chinh KH 2012 Von ho tro co MT (chi tiet) 2 3" xfId="12575"/>
    <cellStyle name="1_Book2_DK bo tri lai (chinh thuc)_Hoan chinh KH 2012 Von ho tro co MT (chi tiet) 2 4" xfId="12576"/>
    <cellStyle name="1_Book2_DK bo tri lai (chinh thuc)_Hoan chinh KH 2012 Von ho tro co MT (chi tiet) 3" xfId="12577"/>
    <cellStyle name="1_Book2_DK bo tri lai (chinh thuc)_Hoan chinh KH 2012 Von ho tro co MT (chi tiet) 3 2" xfId="12578"/>
    <cellStyle name="1_Book2_DK bo tri lai (chinh thuc)_Hoan chinh KH 2012 Von ho tro co MT (chi tiet) 3 3" xfId="12579"/>
    <cellStyle name="1_Book2_DK bo tri lai (chinh thuc)_Hoan chinh KH 2012 Von ho tro co MT (chi tiet) 3 4" xfId="12580"/>
    <cellStyle name="1_Book2_DK bo tri lai (chinh thuc)_Hoan chinh KH 2012 Von ho tro co MT (chi tiet) 4" xfId="12581"/>
    <cellStyle name="1_Book2_DK bo tri lai (chinh thuc)_Hoan chinh KH 2012 Von ho tro co MT (chi tiet) 5" xfId="12582"/>
    <cellStyle name="1_Book2_DK bo tri lai (chinh thuc)_Hoan chinh KH 2012 Von ho tro co MT (chi tiet) 6" xfId="12583"/>
    <cellStyle name="1_Book2_DK bo tri lai (chinh thuc)_Hoan chinh KH 2012 Von ho tro co MT 10" xfId="12584"/>
    <cellStyle name="1_Book2_DK bo tri lai (chinh thuc)_Hoan chinh KH 2012 Von ho tro co MT 10 2" xfId="12585"/>
    <cellStyle name="1_Book2_DK bo tri lai (chinh thuc)_Hoan chinh KH 2012 Von ho tro co MT 10 3" xfId="12586"/>
    <cellStyle name="1_Book2_DK bo tri lai (chinh thuc)_Hoan chinh KH 2012 Von ho tro co MT 10 4" xfId="12587"/>
    <cellStyle name="1_Book2_DK bo tri lai (chinh thuc)_Hoan chinh KH 2012 Von ho tro co MT 11" xfId="12588"/>
    <cellStyle name="1_Book2_DK bo tri lai (chinh thuc)_Hoan chinh KH 2012 Von ho tro co MT 11 2" xfId="12589"/>
    <cellStyle name="1_Book2_DK bo tri lai (chinh thuc)_Hoan chinh KH 2012 Von ho tro co MT 11 3" xfId="12590"/>
    <cellStyle name="1_Book2_DK bo tri lai (chinh thuc)_Hoan chinh KH 2012 Von ho tro co MT 11 4" xfId="12591"/>
    <cellStyle name="1_Book2_DK bo tri lai (chinh thuc)_Hoan chinh KH 2012 Von ho tro co MT 12" xfId="12592"/>
    <cellStyle name="1_Book2_DK bo tri lai (chinh thuc)_Hoan chinh KH 2012 Von ho tro co MT 12 2" xfId="12593"/>
    <cellStyle name="1_Book2_DK bo tri lai (chinh thuc)_Hoan chinh KH 2012 Von ho tro co MT 12 3" xfId="12594"/>
    <cellStyle name="1_Book2_DK bo tri lai (chinh thuc)_Hoan chinh KH 2012 Von ho tro co MT 12 4" xfId="12595"/>
    <cellStyle name="1_Book2_DK bo tri lai (chinh thuc)_Hoan chinh KH 2012 Von ho tro co MT 13" xfId="12596"/>
    <cellStyle name="1_Book2_DK bo tri lai (chinh thuc)_Hoan chinh KH 2012 Von ho tro co MT 13 2" xfId="12597"/>
    <cellStyle name="1_Book2_DK bo tri lai (chinh thuc)_Hoan chinh KH 2012 Von ho tro co MT 13 3" xfId="12598"/>
    <cellStyle name="1_Book2_DK bo tri lai (chinh thuc)_Hoan chinh KH 2012 Von ho tro co MT 13 4" xfId="12599"/>
    <cellStyle name="1_Book2_DK bo tri lai (chinh thuc)_Hoan chinh KH 2012 Von ho tro co MT 14" xfId="12600"/>
    <cellStyle name="1_Book2_DK bo tri lai (chinh thuc)_Hoan chinh KH 2012 Von ho tro co MT 14 2" xfId="12601"/>
    <cellStyle name="1_Book2_DK bo tri lai (chinh thuc)_Hoan chinh KH 2012 Von ho tro co MT 14 3" xfId="12602"/>
    <cellStyle name="1_Book2_DK bo tri lai (chinh thuc)_Hoan chinh KH 2012 Von ho tro co MT 14 4" xfId="12603"/>
    <cellStyle name="1_Book2_DK bo tri lai (chinh thuc)_Hoan chinh KH 2012 Von ho tro co MT 15" xfId="12604"/>
    <cellStyle name="1_Book2_DK bo tri lai (chinh thuc)_Hoan chinh KH 2012 Von ho tro co MT 15 2" xfId="12605"/>
    <cellStyle name="1_Book2_DK bo tri lai (chinh thuc)_Hoan chinh KH 2012 Von ho tro co MT 15 3" xfId="12606"/>
    <cellStyle name="1_Book2_DK bo tri lai (chinh thuc)_Hoan chinh KH 2012 Von ho tro co MT 15 4" xfId="12607"/>
    <cellStyle name="1_Book2_DK bo tri lai (chinh thuc)_Hoan chinh KH 2012 Von ho tro co MT 16" xfId="12608"/>
    <cellStyle name="1_Book2_DK bo tri lai (chinh thuc)_Hoan chinh KH 2012 Von ho tro co MT 16 2" xfId="12609"/>
    <cellStyle name="1_Book2_DK bo tri lai (chinh thuc)_Hoan chinh KH 2012 Von ho tro co MT 16 3" xfId="12610"/>
    <cellStyle name="1_Book2_DK bo tri lai (chinh thuc)_Hoan chinh KH 2012 Von ho tro co MT 16 4" xfId="12611"/>
    <cellStyle name="1_Book2_DK bo tri lai (chinh thuc)_Hoan chinh KH 2012 Von ho tro co MT 17" xfId="12612"/>
    <cellStyle name="1_Book2_DK bo tri lai (chinh thuc)_Hoan chinh KH 2012 Von ho tro co MT 17 2" xfId="12613"/>
    <cellStyle name="1_Book2_DK bo tri lai (chinh thuc)_Hoan chinh KH 2012 Von ho tro co MT 17 3" xfId="12614"/>
    <cellStyle name="1_Book2_DK bo tri lai (chinh thuc)_Hoan chinh KH 2012 Von ho tro co MT 17 4" xfId="12615"/>
    <cellStyle name="1_Book2_DK bo tri lai (chinh thuc)_Hoan chinh KH 2012 Von ho tro co MT 18" xfId="12616"/>
    <cellStyle name="1_Book2_DK bo tri lai (chinh thuc)_Hoan chinh KH 2012 Von ho tro co MT 19" xfId="12617"/>
    <cellStyle name="1_Book2_DK bo tri lai (chinh thuc)_Hoan chinh KH 2012 Von ho tro co MT 2" xfId="2243"/>
    <cellStyle name="1_Book2_DK bo tri lai (chinh thuc)_Hoan chinh KH 2012 Von ho tro co MT 2 2" xfId="12618"/>
    <cellStyle name="1_Book2_DK bo tri lai (chinh thuc)_Hoan chinh KH 2012 Von ho tro co MT 2 3" xfId="12619"/>
    <cellStyle name="1_Book2_DK bo tri lai (chinh thuc)_Hoan chinh KH 2012 Von ho tro co MT 2 4" xfId="12620"/>
    <cellStyle name="1_Book2_DK bo tri lai (chinh thuc)_Hoan chinh KH 2012 Von ho tro co MT 20" xfId="12621"/>
    <cellStyle name="1_Book2_DK bo tri lai (chinh thuc)_Hoan chinh KH 2012 Von ho tro co MT 3" xfId="12622"/>
    <cellStyle name="1_Book2_DK bo tri lai (chinh thuc)_Hoan chinh KH 2012 Von ho tro co MT 3 2" xfId="12623"/>
    <cellStyle name="1_Book2_DK bo tri lai (chinh thuc)_Hoan chinh KH 2012 Von ho tro co MT 3 3" xfId="12624"/>
    <cellStyle name="1_Book2_DK bo tri lai (chinh thuc)_Hoan chinh KH 2012 Von ho tro co MT 3 4" xfId="12625"/>
    <cellStyle name="1_Book2_DK bo tri lai (chinh thuc)_Hoan chinh KH 2012 Von ho tro co MT 4" xfId="12626"/>
    <cellStyle name="1_Book2_DK bo tri lai (chinh thuc)_Hoan chinh KH 2012 Von ho tro co MT 4 2" xfId="12627"/>
    <cellStyle name="1_Book2_DK bo tri lai (chinh thuc)_Hoan chinh KH 2012 Von ho tro co MT 4 3" xfId="12628"/>
    <cellStyle name="1_Book2_DK bo tri lai (chinh thuc)_Hoan chinh KH 2012 Von ho tro co MT 4 4" xfId="12629"/>
    <cellStyle name="1_Book2_DK bo tri lai (chinh thuc)_Hoan chinh KH 2012 Von ho tro co MT 5" xfId="12630"/>
    <cellStyle name="1_Book2_DK bo tri lai (chinh thuc)_Hoan chinh KH 2012 Von ho tro co MT 5 2" xfId="12631"/>
    <cellStyle name="1_Book2_DK bo tri lai (chinh thuc)_Hoan chinh KH 2012 Von ho tro co MT 5 3" xfId="12632"/>
    <cellStyle name="1_Book2_DK bo tri lai (chinh thuc)_Hoan chinh KH 2012 Von ho tro co MT 5 4" xfId="12633"/>
    <cellStyle name="1_Book2_DK bo tri lai (chinh thuc)_Hoan chinh KH 2012 Von ho tro co MT 6" xfId="12634"/>
    <cellStyle name="1_Book2_DK bo tri lai (chinh thuc)_Hoan chinh KH 2012 Von ho tro co MT 6 2" xfId="12635"/>
    <cellStyle name="1_Book2_DK bo tri lai (chinh thuc)_Hoan chinh KH 2012 Von ho tro co MT 6 3" xfId="12636"/>
    <cellStyle name="1_Book2_DK bo tri lai (chinh thuc)_Hoan chinh KH 2012 Von ho tro co MT 6 4" xfId="12637"/>
    <cellStyle name="1_Book2_DK bo tri lai (chinh thuc)_Hoan chinh KH 2012 Von ho tro co MT 7" xfId="12638"/>
    <cellStyle name="1_Book2_DK bo tri lai (chinh thuc)_Hoan chinh KH 2012 Von ho tro co MT 7 2" xfId="12639"/>
    <cellStyle name="1_Book2_DK bo tri lai (chinh thuc)_Hoan chinh KH 2012 Von ho tro co MT 7 3" xfId="12640"/>
    <cellStyle name="1_Book2_DK bo tri lai (chinh thuc)_Hoan chinh KH 2012 Von ho tro co MT 7 4" xfId="12641"/>
    <cellStyle name="1_Book2_DK bo tri lai (chinh thuc)_Hoan chinh KH 2012 Von ho tro co MT 8" xfId="12642"/>
    <cellStyle name="1_Book2_DK bo tri lai (chinh thuc)_Hoan chinh KH 2012 Von ho tro co MT 8 2" xfId="12643"/>
    <cellStyle name="1_Book2_DK bo tri lai (chinh thuc)_Hoan chinh KH 2012 Von ho tro co MT 8 3" xfId="12644"/>
    <cellStyle name="1_Book2_DK bo tri lai (chinh thuc)_Hoan chinh KH 2012 Von ho tro co MT 8 4" xfId="12645"/>
    <cellStyle name="1_Book2_DK bo tri lai (chinh thuc)_Hoan chinh KH 2012 Von ho tro co MT 9" xfId="12646"/>
    <cellStyle name="1_Book2_DK bo tri lai (chinh thuc)_Hoan chinh KH 2012 Von ho tro co MT 9 2" xfId="12647"/>
    <cellStyle name="1_Book2_DK bo tri lai (chinh thuc)_Hoan chinh KH 2012 Von ho tro co MT 9 3" xfId="12648"/>
    <cellStyle name="1_Book2_DK bo tri lai (chinh thuc)_Hoan chinh KH 2012 Von ho tro co MT 9 4" xfId="12649"/>
    <cellStyle name="1_Book2_DK bo tri lai (chinh thuc)_Hoan chinh KH 2012 Von ho tro co MT_Bao cao giai ngan quy I" xfId="2244"/>
    <cellStyle name="1_Book2_DK bo tri lai (chinh thuc)_Hoan chinh KH 2012 Von ho tro co MT_Bao cao giai ngan quy I 2" xfId="2245"/>
    <cellStyle name="1_Book2_DK bo tri lai (chinh thuc)_Hoan chinh KH 2012 Von ho tro co MT_Bao cao giai ngan quy I 2 2" xfId="12650"/>
    <cellStyle name="1_Book2_DK bo tri lai (chinh thuc)_Hoan chinh KH 2012 Von ho tro co MT_Bao cao giai ngan quy I 2 3" xfId="12651"/>
    <cellStyle name="1_Book2_DK bo tri lai (chinh thuc)_Hoan chinh KH 2012 Von ho tro co MT_Bao cao giai ngan quy I 2 4" xfId="12652"/>
    <cellStyle name="1_Book2_DK bo tri lai (chinh thuc)_Hoan chinh KH 2012 Von ho tro co MT_Bao cao giai ngan quy I 3" xfId="12653"/>
    <cellStyle name="1_Book2_DK bo tri lai (chinh thuc)_Hoan chinh KH 2012 Von ho tro co MT_Bao cao giai ngan quy I 3 2" xfId="12654"/>
    <cellStyle name="1_Book2_DK bo tri lai (chinh thuc)_Hoan chinh KH 2012 Von ho tro co MT_Bao cao giai ngan quy I 3 3" xfId="12655"/>
    <cellStyle name="1_Book2_DK bo tri lai (chinh thuc)_Hoan chinh KH 2012 Von ho tro co MT_Bao cao giai ngan quy I 3 4" xfId="12656"/>
    <cellStyle name="1_Book2_DK bo tri lai (chinh thuc)_Hoan chinh KH 2012 Von ho tro co MT_Bao cao giai ngan quy I 4" xfId="12657"/>
    <cellStyle name="1_Book2_DK bo tri lai (chinh thuc)_Hoan chinh KH 2012 Von ho tro co MT_Bao cao giai ngan quy I 5" xfId="12658"/>
    <cellStyle name="1_Book2_DK bo tri lai (chinh thuc)_Hoan chinh KH 2012 Von ho tro co MT_Bao cao giai ngan quy I 6" xfId="12659"/>
    <cellStyle name="1_Book2_DK bo tri lai (chinh thuc)_Hoan chinh KH 2012 Von ho tro co MT_BC von DTPT 6 thang 2012" xfId="2246"/>
    <cellStyle name="1_Book2_DK bo tri lai (chinh thuc)_Hoan chinh KH 2012 Von ho tro co MT_BC von DTPT 6 thang 2012 2" xfId="2247"/>
    <cellStyle name="1_Book2_DK bo tri lai (chinh thuc)_Hoan chinh KH 2012 Von ho tro co MT_BC von DTPT 6 thang 2012 2 2" xfId="12660"/>
    <cellStyle name="1_Book2_DK bo tri lai (chinh thuc)_Hoan chinh KH 2012 Von ho tro co MT_BC von DTPT 6 thang 2012 2 3" xfId="12661"/>
    <cellStyle name="1_Book2_DK bo tri lai (chinh thuc)_Hoan chinh KH 2012 Von ho tro co MT_BC von DTPT 6 thang 2012 2 4" xfId="12662"/>
    <cellStyle name="1_Book2_DK bo tri lai (chinh thuc)_Hoan chinh KH 2012 Von ho tro co MT_BC von DTPT 6 thang 2012 3" xfId="12663"/>
    <cellStyle name="1_Book2_DK bo tri lai (chinh thuc)_Hoan chinh KH 2012 Von ho tro co MT_BC von DTPT 6 thang 2012 3 2" xfId="12664"/>
    <cellStyle name="1_Book2_DK bo tri lai (chinh thuc)_Hoan chinh KH 2012 Von ho tro co MT_BC von DTPT 6 thang 2012 3 3" xfId="12665"/>
    <cellStyle name="1_Book2_DK bo tri lai (chinh thuc)_Hoan chinh KH 2012 Von ho tro co MT_BC von DTPT 6 thang 2012 3 4" xfId="12666"/>
    <cellStyle name="1_Book2_DK bo tri lai (chinh thuc)_Hoan chinh KH 2012 Von ho tro co MT_BC von DTPT 6 thang 2012 4" xfId="12667"/>
    <cellStyle name="1_Book2_DK bo tri lai (chinh thuc)_Hoan chinh KH 2012 Von ho tro co MT_BC von DTPT 6 thang 2012 5" xfId="12668"/>
    <cellStyle name="1_Book2_DK bo tri lai (chinh thuc)_Hoan chinh KH 2012 Von ho tro co MT_BC von DTPT 6 thang 2012 6" xfId="12669"/>
    <cellStyle name="1_Book2_DK bo tri lai (chinh thuc)_Hoan chinh KH 2012 Von ho tro co MT_Bieu du thao QD von ho tro co MT" xfId="2248"/>
    <cellStyle name="1_Book2_DK bo tri lai (chinh thuc)_Hoan chinh KH 2012 Von ho tro co MT_Bieu du thao QD von ho tro co MT 2" xfId="2249"/>
    <cellStyle name="1_Book2_DK bo tri lai (chinh thuc)_Hoan chinh KH 2012 Von ho tro co MT_Bieu du thao QD von ho tro co MT 2 2" xfId="12670"/>
    <cellStyle name="1_Book2_DK bo tri lai (chinh thuc)_Hoan chinh KH 2012 Von ho tro co MT_Bieu du thao QD von ho tro co MT 2 3" xfId="12671"/>
    <cellStyle name="1_Book2_DK bo tri lai (chinh thuc)_Hoan chinh KH 2012 Von ho tro co MT_Bieu du thao QD von ho tro co MT 2 4" xfId="12672"/>
    <cellStyle name="1_Book2_DK bo tri lai (chinh thuc)_Hoan chinh KH 2012 Von ho tro co MT_Bieu du thao QD von ho tro co MT 3" xfId="12673"/>
    <cellStyle name="1_Book2_DK bo tri lai (chinh thuc)_Hoan chinh KH 2012 Von ho tro co MT_Bieu du thao QD von ho tro co MT 3 2" xfId="12674"/>
    <cellStyle name="1_Book2_DK bo tri lai (chinh thuc)_Hoan chinh KH 2012 Von ho tro co MT_Bieu du thao QD von ho tro co MT 3 3" xfId="12675"/>
    <cellStyle name="1_Book2_DK bo tri lai (chinh thuc)_Hoan chinh KH 2012 Von ho tro co MT_Bieu du thao QD von ho tro co MT 3 4" xfId="12676"/>
    <cellStyle name="1_Book2_DK bo tri lai (chinh thuc)_Hoan chinh KH 2012 Von ho tro co MT_Bieu du thao QD von ho tro co MT 4" xfId="12677"/>
    <cellStyle name="1_Book2_DK bo tri lai (chinh thuc)_Hoan chinh KH 2012 Von ho tro co MT_Bieu du thao QD von ho tro co MT 5" xfId="12678"/>
    <cellStyle name="1_Book2_DK bo tri lai (chinh thuc)_Hoan chinh KH 2012 Von ho tro co MT_Bieu du thao QD von ho tro co MT 6" xfId="12679"/>
    <cellStyle name="1_Book2_DK bo tri lai (chinh thuc)_Hoan chinh KH 2012 Von ho tro co MT_Ke hoach 2012 theo doi (giai ngan 30.6.12)" xfId="2250"/>
    <cellStyle name="1_Book2_DK bo tri lai (chinh thuc)_Hoan chinh KH 2012 Von ho tro co MT_Ke hoach 2012 theo doi (giai ngan 30.6.12) 2" xfId="2251"/>
    <cellStyle name="1_Book2_DK bo tri lai (chinh thuc)_Hoan chinh KH 2012 Von ho tro co MT_Ke hoach 2012 theo doi (giai ngan 30.6.12) 2 2" xfId="12680"/>
    <cellStyle name="1_Book2_DK bo tri lai (chinh thuc)_Hoan chinh KH 2012 Von ho tro co MT_Ke hoach 2012 theo doi (giai ngan 30.6.12) 2 3" xfId="12681"/>
    <cellStyle name="1_Book2_DK bo tri lai (chinh thuc)_Hoan chinh KH 2012 Von ho tro co MT_Ke hoach 2012 theo doi (giai ngan 30.6.12) 2 4" xfId="12682"/>
    <cellStyle name="1_Book2_DK bo tri lai (chinh thuc)_Hoan chinh KH 2012 Von ho tro co MT_Ke hoach 2012 theo doi (giai ngan 30.6.12) 3" xfId="12683"/>
    <cellStyle name="1_Book2_DK bo tri lai (chinh thuc)_Hoan chinh KH 2012 Von ho tro co MT_Ke hoach 2012 theo doi (giai ngan 30.6.12) 3 2" xfId="12684"/>
    <cellStyle name="1_Book2_DK bo tri lai (chinh thuc)_Hoan chinh KH 2012 Von ho tro co MT_Ke hoach 2012 theo doi (giai ngan 30.6.12) 3 3" xfId="12685"/>
    <cellStyle name="1_Book2_DK bo tri lai (chinh thuc)_Hoan chinh KH 2012 Von ho tro co MT_Ke hoach 2012 theo doi (giai ngan 30.6.12) 3 4" xfId="12686"/>
    <cellStyle name="1_Book2_DK bo tri lai (chinh thuc)_Hoan chinh KH 2012 Von ho tro co MT_Ke hoach 2012 theo doi (giai ngan 30.6.12) 4" xfId="12687"/>
    <cellStyle name="1_Book2_DK bo tri lai (chinh thuc)_Hoan chinh KH 2012 Von ho tro co MT_Ke hoach 2012 theo doi (giai ngan 30.6.12) 5" xfId="12688"/>
    <cellStyle name="1_Book2_DK bo tri lai (chinh thuc)_Hoan chinh KH 2012 Von ho tro co MT_Ke hoach 2012 theo doi (giai ngan 30.6.12) 6" xfId="12689"/>
    <cellStyle name="1_Book2_DK bo tri lai (chinh thuc)_Ke hoach 2012 (theo doi)" xfId="2252"/>
    <cellStyle name="1_Book2_DK bo tri lai (chinh thuc)_Ke hoach 2012 (theo doi) 2" xfId="2253"/>
    <cellStyle name="1_Book2_DK bo tri lai (chinh thuc)_Ke hoach 2012 (theo doi) 2 2" xfId="12690"/>
    <cellStyle name="1_Book2_DK bo tri lai (chinh thuc)_Ke hoach 2012 (theo doi) 2 3" xfId="12691"/>
    <cellStyle name="1_Book2_DK bo tri lai (chinh thuc)_Ke hoach 2012 (theo doi) 2 4" xfId="12692"/>
    <cellStyle name="1_Book2_DK bo tri lai (chinh thuc)_Ke hoach 2012 (theo doi) 3" xfId="12693"/>
    <cellStyle name="1_Book2_DK bo tri lai (chinh thuc)_Ke hoach 2012 (theo doi) 3 2" xfId="12694"/>
    <cellStyle name="1_Book2_DK bo tri lai (chinh thuc)_Ke hoach 2012 (theo doi) 3 3" xfId="12695"/>
    <cellStyle name="1_Book2_DK bo tri lai (chinh thuc)_Ke hoach 2012 (theo doi) 3 4" xfId="12696"/>
    <cellStyle name="1_Book2_DK bo tri lai (chinh thuc)_Ke hoach 2012 (theo doi) 4" xfId="12697"/>
    <cellStyle name="1_Book2_DK bo tri lai (chinh thuc)_Ke hoach 2012 (theo doi) 5" xfId="12698"/>
    <cellStyle name="1_Book2_DK bo tri lai (chinh thuc)_Ke hoach 2012 (theo doi) 6" xfId="12699"/>
    <cellStyle name="1_Book2_DK bo tri lai (chinh thuc)_Ke hoach 2012 theo doi (giai ngan 30.6.12)" xfId="2254"/>
    <cellStyle name="1_Book2_DK bo tri lai (chinh thuc)_Ke hoach 2012 theo doi (giai ngan 30.6.12) 2" xfId="2255"/>
    <cellStyle name="1_Book2_DK bo tri lai (chinh thuc)_Ke hoach 2012 theo doi (giai ngan 30.6.12) 2 2" xfId="12700"/>
    <cellStyle name="1_Book2_DK bo tri lai (chinh thuc)_Ke hoach 2012 theo doi (giai ngan 30.6.12) 2 3" xfId="12701"/>
    <cellStyle name="1_Book2_DK bo tri lai (chinh thuc)_Ke hoach 2012 theo doi (giai ngan 30.6.12) 2 4" xfId="12702"/>
    <cellStyle name="1_Book2_DK bo tri lai (chinh thuc)_Ke hoach 2012 theo doi (giai ngan 30.6.12) 3" xfId="12703"/>
    <cellStyle name="1_Book2_DK bo tri lai (chinh thuc)_Ke hoach 2012 theo doi (giai ngan 30.6.12) 3 2" xfId="12704"/>
    <cellStyle name="1_Book2_DK bo tri lai (chinh thuc)_Ke hoach 2012 theo doi (giai ngan 30.6.12) 3 3" xfId="12705"/>
    <cellStyle name="1_Book2_DK bo tri lai (chinh thuc)_Ke hoach 2012 theo doi (giai ngan 30.6.12) 3 4" xfId="12706"/>
    <cellStyle name="1_Book2_DK bo tri lai (chinh thuc)_Ke hoach 2012 theo doi (giai ngan 30.6.12) 4" xfId="12707"/>
    <cellStyle name="1_Book2_DK bo tri lai (chinh thuc)_Ke hoach 2012 theo doi (giai ngan 30.6.12) 5" xfId="12708"/>
    <cellStyle name="1_Book2_DK bo tri lai (chinh thuc)_Ke hoach 2012 theo doi (giai ngan 30.6.12) 6" xfId="12709"/>
    <cellStyle name="1_Book2_Ke hoach 2010 (theo doi)" xfId="2256"/>
    <cellStyle name="1_Book2_Ke hoach 2010 (theo doi) 2" xfId="12710"/>
    <cellStyle name="1_Book2_Ke hoach 2010 (theo doi) 2 2" xfId="12711"/>
    <cellStyle name="1_Book2_Ke hoach 2010 (theo doi) 2 3" xfId="12712"/>
    <cellStyle name="1_Book2_Ke hoach 2010 (theo doi) 2 4" xfId="12713"/>
    <cellStyle name="1_Book2_Ke hoach 2010 (theo doi) 3" xfId="12714"/>
    <cellStyle name="1_Book2_Ke hoach 2010 (theo doi) 4" xfId="12715"/>
    <cellStyle name="1_Book2_Ke hoach 2010 (theo doi) 5" xfId="12716"/>
    <cellStyle name="1_Book2_Ke hoach 2010 (theo doi)_BC von DTPT 6 thang 2012" xfId="2257"/>
    <cellStyle name="1_Book2_Ke hoach 2010 (theo doi)_BC von DTPT 6 thang 2012 2" xfId="12717"/>
    <cellStyle name="1_Book2_Ke hoach 2010 (theo doi)_BC von DTPT 6 thang 2012 2 2" xfId="12718"/>
    <cellStyle name="1_Book2_Ke hoach 2010 (theo doi)_BC von DTPT 6 thang 2012 2 3" xfId="12719"/>
    <cellStyle name="1_Book2_Ke hoach 2010 (theo doi)_BC von DTPT 6 thang 2012 2 4" xfId="12720"/>
    <cellStyle name="1_Book2_Ke hoach 2010 (theo doi)_BC von DTPT 6 thang 2012 3" xfId="12721"/>
    <cellStyle name="1_Book2_Ke hoach 2010 (theo doi)_BC von DTPT 6 thang 2012 4" xfId="12722"/>
    <cellStyle name="1_Book2_Ke hoach 2010 (theo doi)_BC von DTPT 6 thang 2012 5" xfId="12723"/>
    <cellStyle name="1_Book2_Ke hoach 2010 (theo doi)_Bieu du thao QD von ho tro co MT" xfId="2258"/>
    <cellStyle name="1_Book2_Ke hoach 2010 (theo doi)_Bieu du thao QD von ho tro co MT 2" xfId="12724"/>
    <cellStyle name="1_Book2_Ke hoach 2010 (theo doi)_Bieu du thao QD von ho tro co MT 2 2" xfId="12725"/>
    <cellStyle name="1_Book2_Ke hoach 2010 (theo doi)_Bieu du thao QD von ho tro co MT 2 3" xfId="12726"/>
    <cellStyle name="1_Book2_Ke hoach 2010 (theo doi)_Bieu du thao QD von ho tro co MT 2 4" xfId="12727"/>
    <cellStyle name="1_Book2_Ke hoach 2010 (theo doi)_Bieu du thao QD von ho tro co MT 3" xfId="12728"/>
    <cellStyle name="1_Book2_Ke hoach 2010 (theo doi)_Bieu du thao QD von ho tro co MT 4" xfId="12729"/>
    <cellStyle name="1_Book2_Ke hoach 2010 (theo doi)_Bieu du thao QD von ho tro co MT 5" xfId="12730"/>
    <cellStyle name="1_Book2_Ke hoach 2010 (theo doi)_Ke hoach 2012 (theo doi)" xfId="2259"/>
    <cellStyle name="1_Book2_Ke hoach 2010 (theo doi)_Ke hoach 2012 (theo doi) 2" xfId="12731"/>
    <cellStyle name="1_Book2_Ke hoach 2010 (theo doi)_Ke hoach 2012 (theo doi) 2 2" xfId="12732"/>
    <cellStyle name="1_Book2_Ke hoach 2010 (theo doi)_Ke hoach 2012 (theo doi) 2 3" xfId="12733"/>
    <cellStyle name="1_Book2_Ke hoach 2010 (theo doi)_Ke hoach 2012 (theo doi) 2 4" xfId="12734"/>
    <cellStyle name="1_Book2_Ke hoach 2010 (theo doi)_Ke hoach 2012 (theo doi) 3" xfId="12735"/>
    <cellStyle name="1_Book2_Ke hoach 2010 (theo doi)_Ke hoach 2012 (theo doi) 4" xfId="12736"/>
    <cellStyle name="1_Book2_Ke hoach 2010 (theo doi)_Ke hoach 2012 (theo doi) 5" xfId="12737"/>
    <cellStyle name="1_Book2_Ke hoach 2010 (theo doi)_Ke hoach 2012 theo doi (giai ngan 30.6.12)" xfId="2260"/>
    <cellStyle name="1_Book2_Ke hoach 2010 (theo doi)_Ke hoach 2012 theo doi (giai ngan 30.6.12) 2" xfId="12738"/>
    <cellStyle name="1_Book2_Ke hoach 2010 (theo doi)_Ke hoach 2012 theo doi (giai ngan 30.6.12) 2 2" xfId="12739"/>
    <cellStyle name="1_Book2_Ke hoach 2010 (theo doi)_Ke hoach 2012 theo doi (giai ngan 30.6.12) 2 3" xfId="12740"/>
    <cellStyle name="1_Book2_Ke hoach 2010 (theo doi)_Ke hoach 2012 theo doi (giai ngan 30.6.12) 2 4" xfId="12741"/>
    <cellStyle name="1_Book2_Ke hoach 2010 (theo doi)_Ke hoach 2012 theo doi (giai ngan 30.6.12) 3" xfId="12742"/>
    <cellStyle name="1_Book2_Ke hoach 2010 (theo doi)_Ke hoach 2012 theo doi (giai ngan 30.6.12) 4" xfId="12743"/>
    <cellStyle name="1_Book2_Ke hoach 2010 (theo doi)_Ke hoach 2012 theo doi (giai ngan 30.6.12) 5" xfId="12744"/>
    <cellStyle name="1_Book2_Ke hoach 2012 (theo doi)" xfId="2261"/>
    <cellStyle name="1_Book2_Ke hoach 2012 (theo doi) 2" xfId="12745"/>
    <cellStyle name="1_Book2_Ke hoach 2012 (theo doi) 2 2" xfId="12746"/>
    <cellStyle name="1_Book2_Ke hoach 2012 (theo doi) 2 3" xfId="12747"/>
    <cellStyle name="1_Book2_Ke hoach 2012 (theo doi) 2 4" xfId="12748"/>
    <cellStyle name="1_Book2_Ke hoach 2012 (theo doi) 3" xfId="12749"/>
    <cellStyle name="1_Book2_Ke hoach 2012 (theo doi) 4" xfId="12750"/>
    <cellStyle name="1_Book2_Ke hoach 2012 (theo doi) 5" xfId="12751"/>
    <cellStyle name="1_Book2_Ke hoach 2012 theo doi (giai ngan 30.6.12)" xfId="2262"/>
    <cellStyle name="1_Book2_Ke hoach 2012 theo doi (giai ngan 30.6.12) 2" xfId="12752"/>
    <cellStyle name="1_Book2_Ke hoach 2012 theo doi (giai ngan 30.6.12) 2 2" xfId="12753"/>
    <cellStyle name="1_Book2_Ke hoach 2012 theo doi (giai ngan 30.6.12) 2 3" xfId="12754"/>
    <cellStyle name="1_Book2_Ke hoach 2012 theo doi (giai ngan 30.6.12) 2 4" xfId="12755"/>
    <cellStyle name="1_Book2_Ke hoach 2012 theo doi (giai ngan 30.6.12) 3" xfId="12756"/>
    <cellStyle name="1_Book2_Ke hoach 2012 theo doi (giai ngan 30.6.12) 4" xfId="12757"/>
    <cellStyle name="1_Book2_Ke hoach 2012 theo doi (giai ngan 30.6.12) 5" xfId="12758"/>
    <cellStyle name="1_Book2_Ke hoach nam 2013 nguon MT(theo doi) den 31-5-13" xfId="2263"/>
    <cellStyle name="1_Book2_Ke hoach nam 2013 nguon MT(theo doi) den 31-5-13 2" xfId="12759"/>
    <cellStyle name="1_Book2_Ke hoach nam 2013 nguon MT(theo doi) den 31-5-13 2 2" xfId="12760"/>
    <cellStyle name="1_Book2_Ke hoach nam 2013 nguon MT(theo doi) den 31-5-13 2 3" xfId="12761"/>
    <cellStyle name="1_Book2_Ke hoach nam 2013 nguon MT(theo doi) den 31-5-13 2 4" xfId="12762"/>
    <cellStyle name="1_Book2_Ke hoach nam 2013 nguon MT(theo doi) den 31-5-13 3" xfId="12763"/>
    <cellStyle name="1_Book2_Ke hoach nam 2013 nguon MT(theo doi) den 31-5-13 4" xfId="12764"/>
    <cellStyle name="1_Book2_Ke hoach nam 2013 nguon MT(theo doi) den 31-5-13 5" xfId="12765"/>
    <cellStyle name="1_Book2_pvhung.skhdt 20117113152041 Danh muc cong trinh trong diem" xfId="2264"/>
    <cellStyle name="1_Book2_pvhung.skhdt 20117113152041 Danh muc cong trinh trong diem 2" xfId="2265"/>
    <cellStyle name="1_Book2_pvhung.skhdt 20117113152041 Danh muc cong trinh trong diem 2 2" xfId="12766"/>
    <cellStyle name="1_Book2_pvhung.skhdt 20117113152041 Danh muc cong trinh trong diem 2 2 2" xfId="12767"/>
    <cellStyle name="1_Book2_pvhung.skhdt 20117113152041 Danh muc cong trinh trong diem 2 2 3" xfId="12768"/>
    <cellStyle name="1_Book2_pvhung.skhdt 20117113152041 Danh muc cong trinh trong diem 2 2 4" xfId="12769"/>
    <cellStyle name="1_Book2_pvhung.skhdt 20117113152041 Danh muc cong trinh trong diem 2 3" xfId="12770"/>
    <cellStyle name="1_Book2_pvhung.skhdt 20117113152041 Danh muc cong trinh trong diem 2 4" xfId="12771"/>
    <cellStyle name="1_Book2_pvhung.skhdt 20117113152041 Danh muc cong trinh trong diem 2 5" xfId="12772"/>
    <cellStyle name="1_Book2_pvhung.skhdt 20117113152041 Danh muc cong trinh trong diem 3" xfId="12773"/>
    <cellStyle name="1_Book2_pvhung.skhdt 20117113152041 Danh muc cong trinh trong diem 3 2" xfId="12774"/>
    <cellStyle name="1_Book2_pvhung.skhdt 20117113152041 Danh muc cong trinh trong diem 3 3" xfId="12775"/>
    <cellStyle name="1_Book2_pvhung.skhdt 20117113152041 Danh muc cong trinh trong diem 3 4" xfId="12776"/>
    <cellStyle name="1_Book2_pvhung.skhdt 20117113152041 Danh muc cong trinh trong diem 4" xfId="12777"/>
    <cellStyle name="1_Book2_pvhung.skhdt 20117113152041 Danh muc cong trinh trong diem 5" xfId="12778"/>
    <cellStyle name="1_Book2_pvhung.skhdt 20117113152041 Danh muc cong trinh trong diem 6" xfId="12779"/>
    <cellStyle name="1_Book2_pvhung.skhdt 20117113152041 Danh muc cong trinh trong diem_BC von DTPT 6 thang 2012" xfId="2266"/>
    <cellStyle name="1_Book2_pvhung.skhdt 20117113152041 Danh muc cong trinh trong diem_BC von DTPT 6 thang 2012 2" xfId="2267"/>
    <cellStyle name="1_Book2_pvhung.skhdt 20117113152041 Danh muc cong trinh trong diem_BC von DTPT 6 thang 2012 2 2" xfId="12780"/>
    <cellStyle name="1_Book2_pvhung.skhdt 20117113152041 Danh muc cong trinh trong diem_BC von DTPT 6 thang 2012 2 2 2" xfId="12781"/>
    <cellStyle name="1_Book2_pvhung.skhdt 20117113152041 Danh muc cong trinh trong diem_BC von DTPT 6 thang 2012 2 2 3" xfId="12782"/>
    <cellStyle name="1_Book2_pvhung.skhdt 20117113152041 Danh muc cong trinh trong diem_BC von DTPT 6 thang 2012 2 2 4" xfId="12783"/>
    <cellStyle name="1_Book2_pvhung.skhdt 20117113152041 Danh muc cong trinh trong diem_BC von DTPT 6 thang 2012 2 3" xfId="12784"/>
    <cellStyle name="1_Book2_pvhung.skhdt 20117113152041 Danh muc cong trinh trong diem_BC von DTPT 6 thang 2012 2 4" xfId="12785"/>
    <cellStyle name="1_Book2_pvhung.skhdt 20117113152041 Danh muc cong trinh trong diem_BC von DTPT 6 thang 2012 2 5" xfId="12786"/>
    <cellStyle name="1_Book2_pvhung.skhdt 20117113152041 Danh muc cong trinh trong diem_BC von DTPT 6 thang 2012 3" xfId="12787"/>
    <cellStyle name="1_Book2_pvhung.skhdt 20117113152041 Danh muc cong trinh trong diem_BC von DTPT 6 thang 2012 3 2" xfId="12788"/>
    <cellStyle name="1_Book2_pvhung.skhdt 20117113152041 Danh muc cong trinh trong diem_BC von DTPT 6 thang 2012 3 3" xfId="12789"/>
    <cellStyle name="1_Book2_pvhung.skhdt 20117113152041 Danh muc cong trinh trong diem_BC von DTPT 6 thang 2012 3 4" xfId="12790"/>
    <cellStyle name="1_Book2_pvhung.skhdt 20117113152041 Danh muc cong trinh trong diem_BC von DTPT 6 thang 2012 4" xfId="12791"/>
    <cellStyle name="1_Book2_pvhung.skhdt 20117113152041 Danh muc cong trinh trong diem_BC von DTPT 6 thang 2012 5" xfId="12792"/>
    <cellStyle name="1_Book2_pvhung.skhdt 20117113152041 Danh muc cong trinh trong diem_BC von DTPT 6 thang 2012 6" xfId="12793"/>
    <cellStyle name="1_Book2_pvhung.skhdt 20117113152041 Danh muc cong trinh trong diem_Bieu du thao QD von ho tro co MT" xfId="2268"/>
    <cellStyle name="1_Book2_pvhung.skhdt 20117113152041 Danh muc cong trinh trong diem_Bieu du thao QD von ho tro co MT 2" xfId="2269"/>
    <cellStyle name="1_Book2_pvhung.skhdt 20117113152041 Danh muc cong trinh trong diem_Bieu du thao QD von ho tro co MT 2 2" xfId="12794"/>
    <cellStyle name="1_Book2_pvhung.skhdt 20117113152041 Danh muc cong trinh trong diem_Bieu du thao QD von ho tro co MT 2 2 2" xfId="12795"/>
    <cellStyle name="1_Book2_pvhung.skhdt 20117113152041 Danh muc cong trinh trong diem_Bieu du thao QD von ho tro co MT 2 2 3" xfId="12796"/>
    <cellStyle name="1_Book2_pvhung.skhdt 20117113152041 Danh muc cong trinh trong diem_Bieu du thao QD von ho tro co MT 2 2 4" xfId="12797"/>
    <cellStyle name="1_Book2_pvhung.skhdt 20117113152041 Danh muc cong trinh trong diem_Bieu du thao QD von ho tro co MT 2 3" xfId="12798"/>
    <cellStyle name="1_Book2_pvhung.skhdt 20117113152041 Danh muc cong trinh trong diem_Bieu du thao QD von ho tro co MT 2 4" xfId="12799"/>
    <cellStyle name="1_Book2_pvhung.skhdt 20117113152041 Danh muc cong trinh trong diem_Bieu du thao QD von ho tro co MT 2 5" xfId="12800"/>
    <cellStyle name="1_Book2_pvhung.skhdt 20117113152041 Danh muc cong trinh trong diem_Bieu du thao QD von ho tro co MT 3" xfId="12801"/>
    <cellStyle name="1_Book2_pvhung.skhdt 20117113152041 Danh muc cong trinh trong diem_Bieu du thao QD von ho tro co MT 3 2" xfId="12802"/>
    <cellStyle name="1_Book2_pvhung.skhdt 20117113152041 Danh muc cong trinh trong diem_Bieu du thao QD von ho tro co MT 3 3" xfId="12803"/>
    <cellStyle name="1_Book2_pvhung.skhdt 20117113152041 Danh muc cong trinh trong diem_Bieu du thao QD von ho tro co MT 3 4" xfId="12804"/>
    <cellStyle name="1_Book2_pvhung.skhdt 20117113152041 Danh muc cong trinh trong diem_Bieu du thao QD von ho tro co MT 4" xfId="12805"/>
    <cellStyle name="1_Book2_pvhung.skhdt 20117113152041 Danh muc cong trinh trong diem_Bieu du thao QD von ho tro co MT 5" xfId="12806"/>
    <cellStyle name="1_Book2_pvhung.skhdt 20117113152041 Danh muc cong trinh trong diem_Bieu du thao QD von ho tro co MT 6" xfId="12807"/>
    <cellStyle name="1_Book2_pvhung.skhdt 20117113152041 Danh muc cong trinh trong diem_Ke hoach 2012 (theo doi)" xfId="2270"/>
    <cellStyle name="1_Book2_pvhung.skhdt 20117113152041 Danh muc cong trinh trong diem_Ke hoach 2012 (theo doi) 2" xfId="2271"/>
    <cellStyle name="1_Book2_pvhung.skhdt 20117113152041 Danh muc cong trinh trong diem_Ke hoach 2012 (theo doi) 2 2" xfId="12808"/>
    <cellStyle name="1_Book2_pvhung.skhdt 20117113152041 Danh muc cong trinh trong diem_Ke hoach 2012 (theo doi) 2 2 2" xfId="12809"/>
    <cellStyle name="1_Book2_pvhung.skhdt 20117113152041 Danh muc cong trinh trong diem_Ke hoach 2012 (theo doi) 2 2 3" xfId="12810"/>
    <cellStyle name="1_Book2_pvhung.skhdt 20117113152041 Danh muc cong trinh trong diem_Ke hoach 2012 (theo doi) 2 2 4" xfId="12811"/>
    <cellStyle name="1_Book2_pvhung.skhdt 20117113152041 Danh muc cong trinh trong diem_Ke hoach 2012 (theo doi) 2 3" xfId="12812"/>
    <cellStyle name="1_Book2_pvhung.skhdt 20117113152041 Danh muc cong trinh trong diem_Ke hoach 2012 (theo doi) 2 4" xfId="12813"/>
    <cellStyle name="1_Book2_pvhung.skhdt 20117113152041 Danh muc cong trinh trong diem_Ke hoach 2012 (theo doi) 2 5" xfId="12814"/>
    <cellStyle name="1_Book2_pvhung.skhdt 20117113152041 Danh muc cong trinh trong diem_Ke hoach 2012 (theo doi) 3" xfId="12815"/>
    <cellStyle name="1_Book2_pvhung.skhdt 20117113152041 Danh muc cong trinh trong diem_Ke hoach 2012 (theo doi) 3 2" xfId="12816"/>
    <cellStyle name="1_Book2_pvhung.skhdt 20117113152041 Danh muc cong trinh trong diem_Ke hoach 2012 (theo doi) 3 3" xfId="12817"/>
    <cellStyle name="1_Book2_pvhung.skhdt 20117113152041 Danh muc cong trinh trong diem_Ke hoach 2012 (theo doi) 3 4" xfId="12818"/>
    <cellStyle name="1_Book2_pvhung.skhdt 20117113152041 Danh muc cong trinh trong diem_Ke hoach 2012 (theo doi) 4" xfId="12819"/>
    <cellStyle name="1_Book2_pvhung.skhdt 20117113152041 Danh muc cong trinh trong diem_Ke hoach 2012 (theo doi) 5" xfId="12820"/>
    <cellStyle name="1_Book2_pvhung.skhdt 20117113152041 Danh muc cong trinh trong diem_Ke hoach 2012 (theo doi) 6" xfId="12821"/>
    <cellStyle name="1_Book2_pvhung.skhdt 20117113152041 Danh muc cong trinh trong diem_Ke hoach 2012 theo doi (giai ngan 30.6.12)" xfId="2272"/>
    <cellStyle name="1_Book2_pvhung.skhdt 20117113152041 Danh muc cong trinh trong diem_Ke hoach 2012 theo doi (giai ngan 30.6.12) 2" xfId="2273"/>
    <cellStyle name="1_Book2_pvhung.skhdt 20117113152041 Danh muc cong trinh trong diem_Ke hoach 2012 theo doi (giai ngan 30.6.12) 2 2" xfId="12822"/>
    <cellStyle name="1_Book2_pvhung.skhdt 20117113152041 Danh muc cong trinh trong diem_Ke hoach 2012 theo doi (giai ngan 30.6.12) 2 2 2" xfId="12823"/>
    <cellStyle name="1_Book2_pvhung.skhdt 20117113152041 Danh muc cong trinh trong diem_Ke hoach 2012 theo doi (giai ngan 30.6.12) 2 2 3" xfId="12824"/>
    <cellStyle name="1_Book2_pvhung.skhdt 20117113152041 Danh muc cong trinh trong diem_Ke hoach 2012 theo doi (giai ngan 30.6.12) 2 2 4" xfId="12825"/>
    <cellStyle name="1_Book2_pvhung.skhdt 20117113152041 Danh muc cong trinh trong diem_Ke hoach 2012 theo doi (giai ngan 30.6.12) 2 3" xfId="12826"/>
    <cellStyle name="1_Book2_pvhung.skhdt 20117113152041 Danh muc cong trinh trong diem_Ke hoach 2012 theo doi (giai ngan 30.6.12) 2 4" xfId="12827"/>
    <cellStyle name="1_Book2_pvhung.skhdt 20117113152041 Danh muc cong trinh trong diem_Ke hoach 2012 theo doi (giai ngan 30.6.12) 2 5" xfId="12828"/>
    <cellStyle name="1_Book2_pvhung.skhdt 20117113152041 Danh muc cong trinh trong diem_Ke hoach 2012 theo doi (giai ngan 30.6.12) 3" xfId="12829"/>
    <cellStyle name="1_Book2_pvhung.skhdt 20117113152041 Danh muc cong trinh trong diem_Ke hoach 2012 theo doi (giai ngan 30.6.12) 3 2" xfId="12830"/>
    <cellStyle name="1_Book2_pvhung.skhdt 20117113152041 Danh muc cong trinh trong diem_Ke hoach 2012 theo doi (giai ngan 30.6.12) 3 3" xfId="12831"/>
    <cellStyle name="1_Book2_pvhung.skhdt 20117113152041 Danh muc cong trinh trong diem_Ke hoach 2012 theo doi (giai ngan 30.6.12) 3 4" xfId="12832"/>
    <cellStyle name="1_Book2_pvhung.skhdt 20117113152041 Danh muc cong trinh trong diem_Ke hoach 2012 theo doi (giai ngan 30.6.12) 4" xfId="12833"/>
    <cellStyle name="1_Book2_pvhung.skhdt 20117113152041 Danh muc cong trinh trong diem_Ke hoach 2012 theo doi (giai ngan 30.6.12) 5" xfId="12834"/>
    <cellStyle name="1_Book2_pvhung.skhdt 20117113152041 Danh muc cong trinh trong diem_Ke hoach 2012 theo doi (giai ngan 30.6.12) 6" xfId="12835"/>
    <cellStyle name="1_Book2_Tong hop so lieu" xfId="2274"/>
    <cellStyle name="1_Book2_Tong hop so lieu 2" xfId="12836"/>
    <cellStyle name="1_Book2_Tong hop so lieu 2 2" xfId="12837"/>
    <cellStyle name="1_Book2_Tong hop so lieu 2 3" xfId="12838"/>
    <cellStyle name="1_Book2_Tong hop so lieu 2 4" xfId="12839"/>
    <cellStyle name="1_Book2_Tong hop so lieu 3" xfId="12840"/>
    <cellStyle name="1_Book2_Tong hop so lieu 4" xfId="12841"/>
    <cellStyle name="1_Book2_Tong hop so lieu 5" xfId="12842"/>
    <cellStyle name="1_Book2_Tong hop so lieu_BC cong trinh trong diem" xfId="2275"/>
    <cellStyle name="1_Book2_Tong hop so lieu_BC cong trinh trong diem 2" xfId="12843"/>
    <cellStyle name="1_Book2_Tong hop so lieu_BC cong trinh trong diem 2 2" xfId="12844"/>
    <cellStyle name="1_Book2_Tong hop so lieu_BC cong trinh trong diem 2 3" xfId="12845"/>
    <cellStyle name="1_Book2_Tong hop so lieu_BC cong trinh trong diem 2 4" xfId="12846"/>
    <cellStyle name="1_Book2_Tong hop so lieu_BC cong trinh trong diem 3" xfId="12847"/>
    <cellStyle name="1_Book2_Tong hop so lieu_BC cong trinh trong diem 4" xfId="12848"/>
    <cellStyle name="1_Book2_Tong hop so lieu_BC cong trinh trong diem 5" xfId="12849"/>
    <cellStyle name="1_Book2_Tong hop so lieu_BC cong trinh trong diem_BC von DTPT 6 thang 2012" xfId="2276"/>
    <cellStyle name="1_Book2_Tong hop so lieu_BC cong trinh trong diem_BC von DTPT 6 thang 2012 2" xfId="12850"/>
    <cellStyle name="1_Book2_Tong hop so lieu_BC cong trinh trong diem_BC von DTPT 6 thang 2012 2 2" xfId="12851"/>
    <cellStyle name="1_Book2_Tong hop so lieu_BC cong trinh trong diem_BC von DTPT 6 thang 2012 2 3" xfId="12852"/>
    <cellStyle name="1_Book2_Tong hop so lieu_BC cong trinh trong diem_BC von DTPT 6 thang 2012 2 4" xfId="12853"/>
    <cellStyle name="1_Book2_Tong hop so lieu_BC cong trinh trong diem_BC von DTPT 6 thang 2012 3" xfId="12854"/>
    <cellStyle name="1_Book2_Tong hop so lieu_BC cong trinh trong diem_BC von DTPT 6 thang 2012 4" xfId="12855"/>
    <cellStyle name="1_Book2_Tong hop so lieu_BC cong trinh trong diem_BC von DTPT 6 thang 2012 5" xfId="12856"/>
    <cellStyle name="1_Book2_Tong hop so lieu_BC cong trinh trong diem_Bieu du thao QD von ho tro co MT" xfId="2277"/>
    <cellStyle name="1_Book2_Tong hop so lieu_BC cong trinh trong diem_Bieu du thao QD von ho tro co MT 2" xfId="12857"/>
    <cellStyle name="1_Book2_Tong hop so lieu_BC cong trinh trong diem_Bieu du thao QD von ho tro co MT 2 2" xfId="12858"/>
    <cellStyle name="1_Book2_Tong hop so lieu_BC cong trinh trong diem_Bieu du thao QD von ho tro co MT 2 3" xfId="12859"/>
    <cellStyle name="1_Book2_Tong hop so lieu_BC cong trinh trong diem_Bieu du thao QD von ho tro co MT 2 4" xfId="12860"/>
    <cellStyle name="1_Book2_Tong hop so lieu_BC cong trinh trong diem_Bieu du thao QD von ho tro co MT 3" xfId="12861"/>
    <cellStyle name="1_Book2_Tong hop so lieu_BC cong trinh trong diem_Bieu du thao QD von ho tro co MT 4" xfId="12862"/>
    <cellStyle name="1_Book2_Tong hop so lieu_BC cong trinh trong diem_Bieu du thao QD von ho tro co MT 5" xfId="12863"/>
    <cellStyle name="1_Book2_Tong hop so lieu_BC cong trinh trong diem_Ke hoach 2012 (theo doi)" xfId="2278"/>
    <cellStyle name="1_Book2_Tong hop so lieu_BC cong trinh trong diem_Ke hoach 2012 (theo doi) 2" xfId="12864"/>
    <cellStyle name="1_Book2_Tong hop so lieu_BC cong trinh trong diem_Ke hoach 2012 (theo doi) 2 2" xfId="12865"/>
    <cellStyle name="1_Book2_Tong hop so lieu_BC cong trinh trong diem_Ke hoach 2012 (theo doi) 2 3" xfId="12866"/>
    <cellStyle name="1_Book2_Tong hop so lieu_BC cong trinh trong diem_Ke hoach 2012 (theo doi) 2 4" xfId="12867"/>
    <cellStyle name="1_Book2_Tong hop so lieu_BC cong trinh trong diem_Ke hoach 2012 (theo doi) 3" xfId="12868"/>
    <cellStyle name="1_Book2_Tong hop so lieu_BC cong trinh trong diem_Ke hoach 2012 (theo doi) 4" xfId="12869"/>
    <cellStyle name="1_Book2_Tong hop so lieu_BC cong trinh trong diem_Ke hoach 2012 (theo doi) 5" xfId="12870"/>
    <cellStyle name="1_Book2_Tong hop so lieu_BC cong trinh trong diem_Ke hoach 2012 theo doi (giai ngan 30.6.12)" xfId="2279"/>
    <cellStyle name="1_Book2_Tong hop so lieu_BC cong trinh trong diem_Ke hoach 2012 theo doi (giai ngan 30.6.12) 2" xfId="12871"/>
    <cellStyle name="1_Book2_Tong hop so lieu_BC cong trinh trong diem_Ke hoach 2012 theo doi (giai ngan 30.6.12) 2 2" xfId="12872"/>
    <cellStyle name="1_Book2_Tong hop so lieu_BC cong trinh trong diem_Ke hoach 2012 theo doi (giai ngan 30.6.12) 2 3" xfId="12873"/>
    <cellStyle name="1_Book2_Tong hop so lieu_BC cong trinh trong diem_Ke hoach 2012 theo doi (giai ngan 30.6.12) 2 4" xfId="12874"/>
    <cellStyle name="1_Book2_Tong hop so lieu_BC cong trinh trong diem_Ke hoach 2012 theo doi (giai ngan 30.6.12) 3" xfId="12875"/>
    <cellStyle name="1_Book2_Tong hop so lieu_BC cong trinh trong diem_Ke hoach 2012 theo doi (giai ngan 30.6.12) 4" xfId="12876"/>
    <cellStyle name="1_Book2_Tong hop so lieu_BC cong trinh trong diem_Ke hoach 2012 theo doi (giai ngan 30.6.12) 5" xfId="12877"/>
    <cellStyle name="1_Book2_Tong hop so lieu_BC von DTPT 6 thang 2012" xfId="2280"/>
    <cellStyle name="1_Book2_Tong hop so lieu_BC von DTPT 6 thang 2012 2" xfId="12878"/>
    <cellStyle name="1_Book2_Tong hop so lieu_BC von DTPT 6 thang 2012 2 2" xfId="12879"/>
    <cellStyle name="1_Book2_Tong hop so lieu_BC von DTPT 6 thang 2012 2 3" xfId="12880"/>
    <cellStyle name="1_Book2_Tong hop so lieu_BC von DTPT 6 thang 2012 2 4" xfId="12881"/>
    <cellStyle name="1_Book2_Tong hop so lieu_BC von DTPT 6 thang 2012 3" xfId="12882"/>
    <cellStyle name="1_Book2_Tong hop so lieu_BC von DTPT 6 thang 2012 4" xfId="12883"/>
    <cellStyle name="1_Book2_Tong hop so lieu_BC von DTPT 6 thang 2012 5" xfId="12884"/>
    <cellStyle name="1_Book2_Tong hop so lieu_Bieu du thao QD von ho tro co MT" xfId="2281"/>
    <cellStyle name="1_Book2_Tong hop so lieu_Bieu du thao QD von ho tro co MT 2" xfId="12885"/>
    <cellStyle name="1_Book2_Tong hop so lieu_Bieu du thao QD von ho tro co MT 2 2" xfId="12886"/>
    <cellStyle name="1_Book2_Tong hop so lieu_Bieu du thao QD von ho tro co MT 2 3" xfId="12887"/>
    <cellStyle name="1_Book2_Tong hop so lieu_Bieu du thao QD von ho tro co MT 2 4" xfId="12888"/>
    <cellStyle name="1_Book2_Tong hop so lieu_Bieu du thao QD von ho tro co MT 3" xfId="12889"/>
    <cellStyle name="1_Book2_Tong hop so lieu_Bieu du thao QD von ho tro co MT 4" xfId="12890"/>
    <cellStyle name="1_Book2_Tong hop so lieu_Bieu du thao QD von ho tro co MT 5" xfId="12891"/>
    <cellStyle name="1_Book2_Tong hop so lieu_Ke hoach 2012 (theo doi)" xfId="2282"/>
    <cellStyle name="1_Book2_Tong hop so lieu_Ke hoach 2012 (theo doi) 2" xfId="12892"/>
    <cellStyle name="1_Book2_Tong hop so lieu_Ke hoach 2012 (theo doi) 2 2" xfId="12893"/>
    <cellStyle name="1_Book2_Tong hop so lieu_Ke hoach 2012 (theo doi) 2 3" xfId="12894"/>
    <cellStyle name="1_Book2_Tong hop so lieu_Ke hoach 2012 (theo doi) 2 4" xfId="12895"/>
    <cellStyle name="1_Book2_Tong hop so lieu_Ke hoach 2012 (theo doi) 3" xfId="12896"/>
    <cellStyle name="1_Book2_Tong hop so lieu_Ke hoach 2012 (theo doi) 4" xfId="12897"/>
    <cellStyle name="1_Book2_Tong hop so lieu_Ke hoach 2012 (theo doi) 5" xfId="12898"/>
    <cellStyle name="1_Book2_Tong hop so lieu_Ke hoach 2012 theo doi (giai ngan 30.6.12)" xfId="2283"/>
    <cellStyle name="1_Book2_Tong hop so lieu_Ke hoach 2012 theo doi (giai ngan 30.6.12) 2" xfId="12899"/>
    <cellStyle name="1_Book2_Tong hop so lieu_Ke hoach 2012 theo doi (giai ngan 30.6.12) 2 2" xfId="12900"/>
    <cellStyle name="1_Book2_Tong hop so lieu_Ke hoach 2012 theo doi (giai ngan 30.6.12) 2 3" xfId="12901"/>
    <cellStyle name="1_Book2_Tong hop so lieu_Ke hoach 2012 theo doi (giai ngan 30.6.12) 2 4" xfId="12902"/>
    <cellStyle name="1_Book2_Tong hop so lieu_Ke hoach 2012 theo doi (giai ngan 30.6.12) 3" xfId="12903"/>
    <cellStyle name="1_Book2_Tong hop so lieu_Ke hoach 2012 theo doi (giai ngan 30.6.12) 4" xfId="12904"/>
    <cellStyle name="1_Book2_Tong hop so lieu_Ke hoach 2012 theo doi (giai ngan 30.6.12) 5" xfId="12905"/>
    <cellStyle name="1_Book2_Tong hop so lieu_pvhung.skhdt 20117113152041 Danh muc cong trinh trong diem" xfId="2284"/>
    <cellStyle name="1_Book2_Tong hop so lieu_pvhung.skhdt 20117113152041 Danh muc cong trinh trong diem 2" xfId="12906"/>
    <cellStyle name="1_Book2_Tong hop so lieu_pvhung.skhdt 20117113152041 Danh muc cong trinh trong diem 2 2" xfId="12907"/>
    <cellStyle name="1_Book2_Tong hop so lieu_pvhung.skhdt 20117113152041 Danh muc cong trinh trong diem 2 3" xfId="12908"/>
    <cellStyle name="1_Book2_Tong hop so lieu_pvhung.skhdt 20117113152041 Danh muc cong trinh trong diem 2 4" xfId="12909"/>
    <cellStyle name="1_Book2_Tong hop so lieu_pvhung.skhdt 20117113152041 Danh muc cong trinh trong diem 3" xfId="12910"/>
    <cellStyle name="1_Book2_Tong hop so lieu_pvhung.skhdt 20117113152041 Danh muc cong trinh trong diem 4" xfId="12911"/>
    <cellStyle name="1_Book2_Tong hop so lieu_pvhung.skhdt 20117113152041 Danh muc cong trinh trong diem 5" xfId="12912"/>
    <cellStyle name="1_Book2_Tong hop so lieu_pvhung.skhdt 20117113152041 Danh muc cong trinh trong diem_BC von DTPT 6 thang 2012" xfId="2285"/>
    <cellStyle name="1_Book2_Tong hop so lieu_pvhung.skhdt 20117113152041 Danh muc cong trinh trong diem_BC von DTPT 6 thang 2012 2" xfId="12913"/>
    <cellStyle name="1_Book2_Tong hop so lieu_pvhung.skhdt 20117113152041 Danh muc cong trinh trong diem_BC von DTPT 6 thang 2012 2 2" xfId="12914"/>
    <cellStyle name="1_Book2_Tong hop so lieu_pvhung.skhdt 20117113152041 Danh muc cong trinh trong diem_BC von DTPT 6 thang 2012 2 3" xfId="12915"/>
    <cellStyle name="1_Book2_Tong hop so lieu_pvhung.skhdt 20117113152041 Danh muc cong trinh trong diem_BC von DTPT 6 thang 2012 2 4" xfId="12916"/>
    <cellStyle name="1_Book2_Tong hop so lieu_pvhung.skhdt 20117113152041 Danh muc cong trinh trong diem_BC von DTPT 6 thang 2012 3" xfId="12917"/>
    <cellStyle name="1_Book2_Tong hop so lieu_pvhung.skhdt 20117113152041 Danh muc cong trinh trong diem_BC von DTPT 6 thang 2012 4" xfId="12918"/>
    <cellStyle name="1_Book2_Tong hop so lieu_pvhung.skhdt 20117113152041 Danh muc cong trinh trong diem_BC von DTPT 6 thang 2012 5" xfId="12919"/>
    <cellStyle name="1_Book2_Tong hop so lieu_pvhung.skhdt 20117113152041 Danh muc cong trinh trong diem_Bieu du thao QD von ho tro co MT" xfId="2286"/>
    <cellStyle name="1_Book2_Tong hop so lieu_pvhung.skhdt 20117113152041 Danh muc cong trinh trong diem_Bieu du thao QD von ho tro co MT 2" xfId="12920"/>
    <cellStyle name="1_Book2_Tong hop so lieu_pvhung.skhdt 20117113152041 Danh muc cong trinh trong diem_Bieu du thao QD von ho tro co MT 2 2" xfId="12921"/>
    <cellStyle name="1_Book2_Tong hop so lieu_pvhung.skhdt 20117113152041 Danh muc cong trinh trong diem_Bieu du thao QD von ho tro co MT 2 3" xfId="12922"/>
    <cellStyle name="1_Book2_Tong hop so lieu_pvhung.skhdt 20117113152041 Danh muc cong trinh trong diem_Bieu du thao QD von ho tro co MT 2 4" xfId="12923"/>
    <cellStyle name="1_Book2_Tong hop so lieu_pvhung.skhdt 20117113152041 Danh muc cong trinh trong diem_Bieu du thao QD von ho tro co MT 3" xfId="12924"/>
    <cellStyle name="1_Book2_Tong hop so lieu_pvhung.skhdt 20117113152041 Danh muc cong trinh trong diem_Bieu du thao QD von ho tro co MT 4" xfId="12925"/>
    <cellStyle name="1_Book2_Tong hop so lieu_pvhung.skhdt 20117113152041 Danh muc cong trinh trong diem_Bieu du thao QD von ho tro co MT 5" xfId="12926"/>
    <cellStyle name="1_Book2_Tong hop so lieu_pvhung.skhdt 20117113152041 Danh muc cong trinh trong diem_Ke hoach 2012 (theo doi)" xfId="2287"/>
    <cellStyle name="1_Book2_Tong hop so lieu_pvhung.skhdt 20117113152041 Danh muc cong trinh trong diem_Ke hoach 2012 (theo doi) 2" xfId="12927"/>
    <cellStyle name="1_Book2_Tong hop so lieu_pvhung.skhdt 20117113152041 Danh muc cong trinh trong diem_Ke hoach 2012 (theo doi) 2 2" xfId="12928"/>
    <cellStyle name="1_Book2_Tong hop so lieu_pvhung.skhdt 20117113152041 Danh muc cong trinh trong diem_Ke hoach 2012 (theo doi) 2 3" xfId="12929"/>
    <cellStyle name="1_Book2_Tong hop so lieu_pvhung.skhdt 20117113152041 Danh muc cong trinh trong diem_Ke hoach 2012 (theo doi) 2 4" xfId="12930"/>
    <cellStyle name="1_Book2_Tong hop so lieu_pvhung.skhdt 20117113152041 Danh muc cong trinh trong diem_Ke hoach 2012 (theo doi) 3" xfId="12931"/>
    <cellStyle name="1_Book2_Tong hop so lieu_pvhung.skhdt 20117113152041 Danh muc cong trinh trong diem_Ke hoach 2012 (theo doi) 4" xfId="12932"/>
    <cellStyle name="1_Book2_Tong hop so lieu_pvhung.skhdt 20117113152041 Danh muc cong trinh trong diem_Ke hoach 2012 (theo doi) 5" xfId="12933"/>
    <cellStyle name="1_Book2_Tong hop so lieu_pvhung.skhdt 20117113152041 Danh muc cong trinh trong diem_Ke hoach 2012 theo doi (giai ngan 30.6.12)" xfId="2288"/>
    <cellStyle name="1_Book2_Tong hop so lieu_pvhung.skhdt 20117113152041 Danh muc cong trinh trong diem_Ke hoach 2012 theo doi (giai ngan 30.6.12) 2" xfId="12934"/>
    <cellStyle name="1_Book2_Tong hop so lieu_pvhung.skhdt 20117113152041 Danh muc cong trinh trong diem_Ke hoach 2012 theo doi (giai ngan 30.6.12) 2 2" xfId="12935"/>
    <cellStyle name="1_Book2_Tong hop so lieu_pvhung.skhdt 20117113152041 Danh muc cong trinh trong diem_Ke hoach 2012 theo doi (giai ngan 30.6.12) 2 3" xfId="12936"/>
    <cellStyle name="1_Book2_Tong hop so lieu_pvhung.skhdt 20117113152041 Danh muc cong trinh trong diem_Ke hoach 2012 theo doi (giai ngan 30.6.12) 2 4" xfId="12937"/>
    <cellStyle name="1_Book2_Tong hop so lieu_pvhung.skhdt 20117113152041 Danh muc cong trinh trong diem_Ke hoach 2012 theo doi (giai ngan 30.6.12) 3" xfId="12938"/>
    <cellStyle name="1_Book2_Tong hop so lieu_pvhung.skhdt 20117113152041 Danh muc cong trinh trong diem_Ke hoach 2012 theo doi (giai ngan 30.6.12) 4" xfId="12939"/>
    <cellStyle name="1_Book2_Tong hop so lieu_pvhung.skhdt 20117113152041 Danh muc cong trinh trong diem_Ke hoach 2012 theo doi (giai ngan 30.6.12) 5" xfId="12940"/>
    <cellStyle name="1_Book2_Tong hop theo doi von TPCP (BC)" xfId="2289"/>
    <cellStyle name="1_Book2_Tong hop theo doi von TPCP (BC) 2" xfId="12941"/>
    <cellStyle name="1_Book2_Tong hop theo doi von TPCP (BC) 2 2" xfId="12942"/>
    <cellStyle name="1_Book2_Tong hop theo doi von TPCP (BC) 2 3" xfId="12943"/>
    <cellStyle name="1_Book2_Tong hop theo doi von TPCP (BC) 2 4" xfId="12944"/>
    <cellStyle name="1_Book2_Tong hop theo doi von TPCP (BC) 3" xfId="12945"/>
    <cellStyle name="1_Book2_Tong hop theo doi von TPCP (BC) 4" xfId="12946"/>
    <cellStyle name="1_Book2_Tong hop theo doi von TPCP (BC) 5" xfId="12947"/>
    <cellStyle name="1_Book2_Tong hop theo doi von TPCP (BC)_BC von DTPT 6 thang 2012" xfId="2290"/>
    <cellStyle name="1_Book2_Tong hop theo doi von TPCP (BC)_BC von DTPT 6 thang 2012 2" xfId="12948"/>
    <cellStyle name="1_Book2_Tong hop theo doi von TPCP (BC)_BC von DTPT 6 thang 2012 2 2" xfId="12949"/>
    <cellStyle name="1_Book2_Tong hop theo doi von TPCP (BC)_BC von DTPT 6 thang 2012 2 3" xfId="12950"/>
    <cellStyle name="1_Book2_Tong hop theo doi von TPCP (BC)_BC von DTPT 6 thang 2012 2 4" xfId="12951"/>
    <cellStyle name="1_Book2_Tong hop theo doi von TPCP (BC)_BC von DTPT 6 thang 2012 3" xfId="12952"/>
    <cellStyle name="1_Book2_Tong hop theo doi von TPCP (BC)_BC von DTPT 6 thang 2012 4" xfId="12953"/>
    <cellStyle name="1_Book2_Tong hop theo doi von TPCP (BC)_BC von DTPT 6 thang 2012 5" xfId="12954"/>
    <cellStyle name="1_Book2_Tong hop theo doi von TPCP (BC)_Bieu du thao QD von ho tro co MT" xfId="2291"/>
    <cellStyle name="1_Book2_Tong hop theo doi von TPCP (BC)_Bieu du thao QD von ho tro co MT 2" xfId="12955"/>
    <cellStyle name="1_Book2_Tong hop theo doi von TPCP (BC)_Bieu du thao QD von ho tro co MT 2 2" xfId="12956"/>
    <cellStyle name="1_Book2_Tong hop theo doi von TPCP (BC)_Bieu du thao QD von ho tro co MT 2 3" xfId="12957"/>
    <cellStyle name="1_Book2_Tong hop theo doi von TPCP (BC)_Bieu du thao QD von ho tro co MT 2 4" xfId="12958"/>
    <cellStyle name="1_Book2_Tong hop theo doi von TPCP (BC)_Bieu du thao QD von ho tro co MT 3" xfId="12959"/>
    <cellStyle name="1_Book2_Tong hop theo doi von TPCP (BC)_Bieu du thao QD von ho tro co MT 4" xfId="12960"/>
    <cellStyle name="1_Book2_Tong hop theo doi von TPCP (BC)_Bieu du thao QD von ho tro co MT 5" xfId="12961"/>
    <cellStyle name="1_Book2_Tong hop theo doi von TPCP (BC)_Ke hoach 2012 (theo doi)" xfId="2292"/>
    <cellStyle name="1_Book2_Tong hop theo doi von TPCP (BC)_Ke hoach 2012 (theo doi) 2" xfId="12962"/>
    <cellStyle name="1_Book2_Tong hop theo doi von TPCP (BC)_Ke hoach 2012 (theo doi) 2 2" xfId="12963"/>
    <cellStyle name="1_Book2_Tong hop theo doi von TPCP (BC)_Ke hoach 2012 (theo doi) 2 3" xfId="12964"/>
    <cellStyle name="1_Book2_Tong hop theo doi von TPCP (BC)_Ke hoach 2012 (theo doi) 2 4" xfId="12965"/>
    <cellStyle name="1_Book2_Tong hop theo doi von TPCP (BC)_Ke hoach 2012 (theo doi) 3" xfId="12966"/>
    <cellStyle name="1_Book2_Tong hop theo doi von TPCP (BC)_Ke hoach 2012 (theo doi) 4" xfId="12967"/>
    <cellStyle name="1_Book2_Tong hop theo doi von TPCP (BC)_Ke hoach 2012 (theo doi) 5" xfId="12968"/>
    <cellStyle name="1_Book2_Tong hop theo doi von TPCP (BC)_Ke hoach 2012 theo doi (giai ngan 30.6.12)" xfId="2293"/>
    <cellStyle name="1_Book2_Tong hop theo doi von TPCP (BC)_Ke hoach 2012 theo doi (giai ngan 30.6.12) 2" xfId="12969"/>
    <cellStyle name="1_Book2_Tong hop theo doi von TPCP (BC)_Ke hoach 2012 theo doi (giai ngan 30.6.12) 2 2" xfId="12970"/>
    <cellStyle name="1_Book2_Tong hop theo doi von TPCP (BC)_Ke hoach 2012 theo doi (giai ngan 30.6.12) 2 3" xfId="12971"/>
    <cellStyle name="1_Book2_Tong hop theo doi von TPCP (BC)_Ke hoach 2012 theo doi (giai ngan 30.6.12) 2 4" xfId="12972"/>
    <cellStyle name="1_Book2_Tong hop theo doi von TPCP (BC)_Ke hoach 2012 theo doi (giai ngan 30.6.12) 3" xfId="12973"/>
    <cellStyle name="1_Book2_Tong hop theo doi von TPCP (BC)_Ke hoach 2012 theo doi (giai ngan 30.6.12) 4" xfId="12974"/>
    <cellStyle name="1_Book2_Tong hop theo doi von TPCP (BC)_Ke hoach 2012 theo doi (giai ngan 30.6.12) 5" xfId="12975"/>
    <cellStyle name="1_Book2_Worksheet in D: My Documents Ke Hoach KH cac nam Nam 2014 Bao cao ve Ke hoach nam 2014 ( Hoan chinh sau TL voi Bo KH)" xfId="2294"/>
    <cellStyle name="1_Book2_Worksheet in D: My Documents Ke Hoach KH cac nam Nam 2014 Bao cao ve Ke hoach nam 2014 ( Hoan chinh sau TL voi Bo KH) 2" xfId="12976"/>
    <cellStyle name="1_Book2_Worksheet in D: My Documents Ke Hoach KH cac nam Nam 2014 Bao cao ve Ke hoach nam 2014 ( Hoan chinh sau TL voi Bo KH) 2 2" xfId="12977"/>
    <cellStyle name="1_Book2_Worksheet in D: My Documents Ke Hoach KH cac nam Nam 2014 Bao cao ve Ke hoach nam 2014 ( Hoan chinh sau TL voi Bo KH) 2 3" xfId="12978"/>
    <cellStyle name="1_Book2_Worksheet in D: My Documents Ke Hoach KH cac nam Nam 2014 Bao cao ve Ke hoach nam 2014 ( Hoan chinh sau TL voi Bo KH) 2 4" xfId="12979"/>
    <cellStyle name="1_Book2_Worksheet in D: My Documents Ke Hoach KH cac nam Nam 2014 Bao cao ve Ke hoach nam 2014 ( Hoan chinh sau TL voi Bo KH) 3" xfId="12980"/>
    <cellStyle name="1_Book2_Worksheet in D: My Documents Ke Hoach KH cac nam Nam 2014 Bao cao ve Ke hoach nam 2014 ( Hoan chinh sau TL voi Bo KH) 4" xfId="12981"/>
    <cellStyle name="1_Book2_Worksheet in D: My Documents Ke Hoach KH cac nam Nam 2014 Bao cao ve Ke hoach nam 2014 ( Hoan chinh sau TL voi Bo KH) 5" xfId="12982"/>
    <cellStyle name="1_Cau thuy dien Ban La (Cu Anh)" xfId="2295"/>
    <cellStyle name="1_Cau thuy dien Ban La (Cu Anh)_!1 1 bao cao giao KH ve HTCMT vung TNB   12-12-2011" xfId="2296"/>
    <cellStyle name="1_Cau thuy dien Ban La (Cu Anh)_Bieu4HTMT" xfId="2297"/>
    <cellStyle name="1_Cau thuy dien Ban La (Cu Anh)_Bieu4HTMT_!1 1 bao cao giao KH ve HTCMT vung TNB   12-12-2011" xfId="2298"/>
    <cellStyle name="1_Cau thuy dien Ban La (Cu Anh)_Bieu4HTMT_KH TPCP vung TNB (03-1-2012)" xfId="2299"/>
    <cellStyle name="1_Cau thuy dien Ban La (Cu Anh)_KH TPCP vung TNB (03-1-2012)" xfId="2300"/>
    <cellStyle name="1_Chi tieu 5 nam" xfId="2301"/>
    <cellStyle name="1_Chi tieu 5 nam 2" xfId="12983"/>
    <cellStyle name="1_Chi tieu 5 nam 2 2" xfId="12984"/>
    <cellStyle name="1_Chi tieu 5 nam 2 3" xfId="12985"/>
    <cellStyle name="1_Chi tieu 5 nam 2 4" xfId="12986"/>
    <cellStyle name="1_Chi tieu 5 nam 3" xfId="12987"/>
    <cellStyle name="1_Chi tieu 5 nam 4" xfId="12988"/>
    <cellStyle name="1_Chi tieu 5 nam 5" xfId="12989"/>
    <cellStyle name="1_Chi tieu 5 nam_BC cong trinh trong diem" xfId="2302"/>
    <cellStyle name="1_Chi tieu 5 nam_BC cong trinh trong diem 2" xfId="12990"/>
    <cellStyle name="1_Chi tieu 5 nam_BC cong trinh trong diem 2 2" xfId="12991"/>
    <cellStyle name="1_Chi tieu 5 nam_BC cong trinh trong diem 2 3" xfId="12992"/>
    <cellStyle name="1_Chi tieu 5 nam_BC cong trinh trong diem 2 4" xfId="12993"/>
    <cellStyle name="1_Chi tieu 5 nam_BC cong trinh trong diem 3" xfId="12994"/>
    <cellStyle name="1_Chi tieu 5 nam_BC cong trinh trong diem 4" xfId="12995"/>
    <cellStyle name="1_Chi tieu 5 nam_BC cong trinh trong diem 5" xfId="12996"/>
    <cellStyle name="1_Chi tieu 5 nam_BC cong trinh trong diem_BC von DTPT 6 thang 2012" xfId="2303"/>
    <cellStyle name="1_Chi tieu 5 nam_BC cong trinh trong diem_BC von DTPT 6 thang 2012 2" xfId="12997"/>
    <cellStyle name="1_Chi tieu 5 nam_BC cong trinh trong diem_BC von DTPT 6 thang 2012 2 2" xfId="12998"/>
    <cellStyle name="1_Chi tieu 5 nam_BC cong trinh trong diem_BC von DTPT 6 thang 2012 2 3" xfId="12999"/>
    <cellStyle name="1_Chi tieu 5 nam_BC cong trinh trong diem_BC von DTPT 6 thang 2012 2 4" xfId="13000"/>
    <cellStyle name="1_Chi tieu 5 nam_BC cong trinh trong diem_BC von DTPT 6 thang 2012 3" xfId="13001"/>
    <cellStyle name="1_Chi tieu 5 nam_BC cong trinh trong diem_BC von DTPT 6 thang 2012 4" xfId="13002"/>
    <cellStyle name="1_Chi tieu 5 nam_BC cong trinh trong diem_BC von DTPT 6 thang 2012 5" xfId="13003"/>
    <cellStyle name="1_Chi tieu 5 nam_BC cong trinh trong diem_Bieu du thao QD von ho tro co MT" xfId="2304"/>
    <cellStyle name="1_Chi tieu 5 nam_BC cong trinh trong diem_Bieu du thao QD von ho tro co MT 2" xfId="13004"/>
    <cellStyle name="1_Chi tieu 5 nam_BC cong trinh trong diem_Bieu du thao QD von ho tro co MT 2 2" xfId="13005"/>
    <cellStyle name="1_Chi tieu 5 nam_BC cong trinh trong diem_Bieu du thao QD von ho tro co MT 2 3" xfId="13006"/>
    <cellStyle name="1_Chi tieu 5 nam_BC cong trinh trong diem_Bieu du thao QD von ho tro co MT 2 4" xfId="13007"/>
    <cellStyle name="1_Chi tieu 5 nam_BC cong trinh trong diem_Bieu du thao QD von ho tro co MT 3" xfId="13008"/>
    <cellStyle name="1_Chi tieu 5 nam_BC cong trinh trong diem_Bieu du thao QD von ho tro co MT 4" xfId="13009"/>
    <cellStyle name="1_Chi tieu 5 nam_BC cong trinh trong diem_Bieu du thao QD von ho tro co MT 5" xfId="13010"/>
    <cellStyle name="1_Chi tieu 5 nam_BC cong trinh trong diem_Ke hoach 2012 (theo doi)" xfId="2305"/>
    <cellStyle name="1_Chi tieu 5 nam_BC cong trinh trong diem_Ke hoach 2012 (theo doi) 2" xfId="13011"/>
    <cellStyle name="1_Chi tieu 5 nam_BC cong trinh trong diem_Ke hoach 2012 (theo doi) 2 2" xfId="13012"/>
    <cellStyle name="1_Chi tieu 5 nam_BC cong trinh trong diem_Ke hoach 2012 (theo doi) 2 3" xfId="13013"/>
    <cellStyle name="1_Chi tieu 5 nam_BC cong trinh trong diem_Ke hoach 2012 (theo doi) 2 4" xfId="13014"/>
    <cellStyle name="1_Chi tieu 5 nam_BC cong trinh trong diem_Ke hoach 2012 (theo doi) 3" xfId="13015"/>
    <cellStyle name="1_Chi tieu 5 nam_BC cong trinh trong diem_Ke hoach 2012 (theo doi) 4" xfId="13016"/>
    <cellStyle name="1_Chi tieu 5 nam_BC cong trinh trong diem_Ke hoach 2012 (theo doi) 5" xfId="13017"/>
    <cellStyle name="1_Chi tieu 5 nam_BC cong trinh trong diem_Ke hoach 2012 theo doi (giai ngan 30.6.12)" xfId="2306"/>
    <cellStyle name="1_Chi tieu 5 nam_BC cong trinh trong diem_Ke hoach 2012 theo doi (giai ngan 30.6.12) 2" xfId="13018"/>
    <cellStyle name="1_Chi tieu 5 nam_BC cong trinh trong diem_Ke hoach 2012 theo doi (giai ngan 30.6.12) 2 2" xfId="13019"/>
    <cellStyle name="1_Chi tieu 5 nam_BC cong trinh trong diem_Ke hoach 2012 theo doi (giai ngan 30.6.12) 2 3" xfId="13020"/>
    <cellStyle name="1_Chi tieu 5 nam_BC cong trinh trong diem_Ke hoach 2012 theo doi (giai ngan 30.6.12) 2 4" xfId="13021"/>
    <cellStyle name="1_Chi tieu 5 nam_BC cong trinh trong diem_Ke hoach 2012 theo doi (giai ngan 30.6.12) 3" xfId="13022"/>
    <cellStyle name="1_Chi tieu 5 nam_BC cong trinh trong diem_Ke hoach 2012 theo doi (giai ngan 30.6.12) 4" xfId="13023"/>
    <cellStyle name="1_Chi tieu 5 nam_BC cong trinh trong diem_Ke hoach 2012 theo doi (giai ngan 30.6.12) 5" xfId="13024"/>
    <cellStyle name="1_Chi tieu 5 nam_BC von DTPT 6 thang 2012" xfId="2307"/>
    <cellStyle name="1_Chi tieu 5 nam_BC von DTPT 6 thang 2012 2" xfId="13025"/>
    <cellStyle name="1_Chi tieu 5 nam_BC von DTPT 6 thang 2012 2 2" xfId="13026"/>
    <cellStyle name="1_Chi tieu 5 nam_BC von DTPT 6 thang 2012 2 3" xfId="13027"/>
    <cellStyle name="1_Chi tieu 5 nam_BC von DTPT 6 thang 2012 2 4" xfId="13028"/>
    <cellStyle name="1_Chi tieu 5 nam_BC von DTPT 6 thang 2012 3" xfId="13029"/>
    <cellStyle name="1_Chi tieu 5 nam_BC von DTPT 6 thang 2012 4" xfId="13030"/>
    <cellStyle name="1_Chi tieu 5 nam_BC von DTPT 6 thang 2012 5" xfId="13031"/>
    <cellStyle name="1_Chi tieu 5 nam_Bieu du thao QD von ho tro co MT" xfId="2308"/>
    <cellStyle name="1_Chi tieu 5 nam_Bieu du thao QD von ho tro co MT 2" xfId="13032"/>
    <cellStyle name="1_Chi tieu 5 nam_Bieu du thao QD von ho tro co MT 2 2" xfId="13033"/>
    <cellStyle name="1_Chi tieu 5 nam_Bieu du thao QD von ho tro co MT 2 3" xfId="13034"/>
    <cellStyle name="1_Chi tieu 5 nam_Bieu du thao QD von ho tro co MT 2 4" xfId="13035"/>
    <cellStyle name="1_Chi tieu 5 nam_Bieu du thao QD von ho tro co MT 3" xfId="13036"/>
    <cellStyle name="1_Chi tieu 5 nam_Bieu du thao QD von ho tro co MT 4" xfId="13037"/>
    <cellStyle name="1_Chi tieu 5 nam_Bieu du thao QD von ho tro co MT 5" xfId="13038"/>
    <cellStyle name="1_Chi tieu 5 nam_Ke hoach 2012 (theo doi)" xfId="2309"/>
    <cellStyle name="1_Chi tieu 5 nam_Ke hoach 2012 (theo doi) 2" xfId="13039"/>
    <cellStyle name="1_Chi tieu 5 nam_Ke hoach 2012 (theo doi) 2 2" xfId="13040"/>
    <cellStyle name="1_Chi tieu 5 nam_Ke hoach 2012 (theo doi) 2 3" xfId="13041"/>
    <cellStyle name="1_Chi tieu 5 nam_Ke hoach 2012 (theo doi) 2 4" xfId="13042"/>
    <cellStyle name="1_Chi tieu 5 nam_Ke hoach 2012 (theo doi) 3" xfId="13043"/>
    <cellStyle name="1_Chi tieu 5 nam_Ke hoach 2012 (theo doi) 4" xfId="13044"/>
    <cellStyle name="1_Chi tieu 5 nam_Ke hoach 2012 (theo doi) 5" xfId="13045"/>
    <cellStyle name="1_Chi tieu 5 nam_Ke hoach 2012 theo doi (giai ngan 30.6.12)" xfId="2310"/>
    <cellStyle name="1_Chi tieu 5 nam_Ke hoach 2012 theo doi (giai ngan 30.6.12) 2" xfId="13046"/>
    <cellStyle name="1_Chi tieu 5 nam_Ke hoach 2012 theo doi (giai ngan 30.6.12) 2 2" xfId="13047"/>
    <cellStyle name="1_Chi tieu 5 nam_Ke hoach 2012 theo doi (giai ngan 30.6.12) 2 3" xfId="13048"/>
    <cellStyle name="1_Chi tieu 5 nam_Ke hoach 2012 theo doi (giai ngan 30.6.12) 2 4" xfId="13049"/>
    <cellStyle name="1_Chi tieu 5 nam_Ke hoach 2012 theo doi (giai ngan 30.6.12) 3" xfId="13050"/>
    <cellStyle name="1_Chi tieu 5 nam_Ke hoach 2012 theo doi (giai ngan 30.6.12) 4" xfId="13051"/>
    <cellStyle name="1_Chi tieu 5 nam_Ke hoach 2012 theo doi (giai ngan 30.6.12) 5" xfId="13052"/>
    <cellStyle name="1_Chi tieu 5 nam_pvhung.skhdt 20117113152041 Danh muc cong trinh trong diem" xfId="2311"/>
    <cellStyle name="1_Chi tieu 5 nam_pvhung.skhdt 20117113152041 Danh muc cong trinh trong diem 2" xfId="13053"/>
    <cellStyle name="1_Chi tieu 5 nam_pvhung.skhdt 20117113152041 Danh muc cong trinh trong diem 2 2" xfId="13054"/>
    <cellStyle name="1_Chi tieu 5 nam_pvhung.skhdt 20117113152041 Danh muc cong trinh trong diem 2 3" xfId="13055"/>
    <cellStyle name="1_Chi tieu 5 nam_pvhung.skhdt 20117113152041 Danh muc cong trinh trong diem 2 4" xfId="13056"/>
    <cellStyle name="1_Chi tieu 5 nam_pvhung.skhdt 20117113152041 Danh muc cong trinh trong diem 3" xfId="13057"/>
    <cellStyle name="1_Chi tieu 5 nam_pvhung.skhdt 20117113152041 Danh muc cong trinh trong diem 4" xfId="13058"/>
    <cellStyle name="1_Chi tieu 5 nam_pvhung.skhdt 20117113152041 Danh muc cong trinh trong diem 5" xfId="13059"/>
    <cellStyle name="1_Chi tieu 5 nam_pvhung.skhdt 20117113152041 Danh muc cong trinh trong diem_BC von DTPT 6 thang 2012" xfId="2312"/>
    <cellStyle name="1_Chi tieu 5 nam_pvhung.skhdt 20117113152041 Danh muc cong trinh trong diem_BC von DTPT 6 thang 2012 2" xfId="13060"/>
    <cellStyle name="1_Chi tieu 5 nam_pvhung.skhdt 20117113152041 Danh muc cong trinh trong diem_BC von DTPT 6 thang 2012 2 2" xfId="13061"/>
    <cellStyle name="1_Chi tieu 5 nam_pvhung.skhdt 20117113152041 Danh muc cong trinh trong diem_BC von DTPT 6 thang 2012 2 3" xfId="13062"/>
    <cellStyle name="1_Chi tieu 5 nam_pvhung.skhdt 20117113152041 Danh muc cong trinh trong diem_BC von DTPT 6 thang 2012 2 4" xfId="13063"/>
    <cellStyle name="1_Chi tieu 5 nam_pvhung.skhdt 20117113152041 Danh muc cong trinh trong diem_BC von DTPT 6 thang 2012 3" xfId="13064"/>
    <cellStyle name="1_Chi tieu 5 nam_pvhung.skhdt 20117113152041 Danh muc cong trinh trong diem_BC von DTPT 6 thang 2012 4" xfId="13065"/>
    <cellStyle name="1_Chi tieu 5 nam_pvhung.skhdt 20117113152041 Danh muc cong trinh trong diem_BC von DTPT 6 thang 2012 5" xfId="13066"/>
    <cellStyle name="1_Chi tieu 5 nam_pvhung.skhdt 20117113152041 Danh muc cong trinh trong diem_Bieu du thao QD von ho tro co MT" xfId="2313"/>
    <cellStyle name="1_Chi tieu 5 nam_pvhung.skhdt 20117113152041 Danh muc cong trinh trong diem_Bieu du thao QD von ho tro co MT 2" xfId="13067"/>
    <cellStyle name="1_Chi tieu 5 nam_pvhung.skhdt 20117113152041 Danh muc cong trinh trong diem_Bieu du thao QD von ho tro co MT 2 2" xfId="13068"/>
    <cellStyle name="1_Chi tieu 5 nam_pvhung.skhdt 20117113152041 Danh muc cong trinh trong diem_Bieu du thao QD von ho tro co MT 2 3" xfId="13069"/>
    <cellStyle name="1_Chi tieu 5 nam_pvhung.skhdt 20117113152041 Danh muc cong trinh trong diem_Bieu du thao QD von ho tro co MT 2 4" xfId="13070"/>
    <cellStyle name="1_Chi tieu 5 nam_pvhung.skhdt 20117113152041 Danh muc cong trinh trong diem_Bieu du thao QD von ho tro co MT 3" xfId="13071"/>
    <cellStyle name="1_Chi tieu 5 nam_pvhung.skhdt 20117113152041 Danh muc cong trinh trong diem_Bieu du thao QD von ho tro co MT 4" xfId="13072"/>
    <cellStyle name="1_Chi tieu 5 nam_pvhung.skhdt 20117113152041 Danh muc cong trinh trong diem_Bieu du thao QD von ho tro co MT 5" xfId="13073"/>
    <cellStyle name="1_Chi tieu 5 nam_pvhung.skhdt 20117113152041 Danh muc cong trinh trong diem_Ke hoach 2012 (theo doi)" xfId="2314"/>
    <cellStyle name="1_Chi tieu 5 nam_pvhung.skhdt 20117113152041 Danh muc cong trinh trong diem_Ke hoach 2012 (theo doi) 2" xfId="13074"/>
    <cellStyle name="1_Chi tieu 5 nam_pvhung.skhdt 20117113152041 Danh muc cong trinh trong diem_Ke hoach 2012 (theo doi) 2 2" xfId="13075"/>
    <cellStyle name="1_Chi tieu 5 nam_pvhung.skhdt 20117113152041 Danh muc cong trinh trong diem_Ke hoach 2012 (theo doi) 2 3" xfId="13076"/>
    <cellStyle name="1_Chi tieu 5 nam_pvhung.skhdt 20117113152041 Danh muc cong trinh trong diem_Ke hoach 2012 (theo doi) 2 4" xfId="13077"/>
    <cellStyle name="1_Chi tieu 5 nam_pvhung.skhdt 20117113152041 Danh muc cong trinh trong diem_Ke hoach 2012 (theo doi) 3" xfId="13078"/>
    <cellStyle name="1_Chi tieu 5 nam_pvhung.skhdt 20117113152041 Danh muc cong trinh trong diem_Ke hoach 2012 (theo doi) 4" xfId="13079"/>
    <cellStyle name="1_Chi tieu 5 nam_pvhung.skhdt 20117113152041 Danh muc cong trinh trong diem_Ke hoach 2012 (theo doi) 5" xfId="13080"/>
    <cellStyle name="1_Chi tieu 5 nam_pvhung.skhdt 20117113152041 Danh muc cong trinh trong diem_Ke hoach 2012 theo doi (giai ngan 30.6.12)" xfId="2315"/>
    <cellStyle name="1_Chi tieu 5 nam_pvhung.skhdt 20117113152041 Danh muc cong trinh trong diem_Ke hoach 2012 theo doi (giai ngan 30.6.12) 2" xfId="13081"/>
    <cellStyle name="1_Chi tieu 5 nam_pvhung.skhdt 20117113152041 Danh muc cong trinh trong diem_Ke hoach 2012 theo doi (giai ngan 30.6.12) 2 2" xfId="13082"/>
    <cellStyle name="1_Chi tieu 5 nam_pvhung.skhdt 20117113152041 Danh muc cong trinh trong diem_Ke hoach 2012 theo doi (giai ngan 30.6.12) 2 3" xfId="13083"/>
    <cellStyle name="1_Chi tieu 5 nam_pvhung.skhdt 20117113152041 Danh muc cong trinh trong diem_Ke hoach 2012 theo doi (giai ngan 30.6.12) 2 4" xfId="13084"/>
    <cellStyle name="1_Chi tieu 5 nam_pvhung.skhdt 20117113152041 Danh muc cong trinh trong diem_Ke hoach 2012 theo doi (giai ngan 30.6.12) 3" xfId="13085"/>
    <cellStyle name="1_Chi tieu 5 nam_pvhung.skhdt 20117113152041 Danh muc cong trinh trong diem_Ke hoach 2012 theo doi (giai ngan 30.6.12) 4" xfId="13086"/>
    <cellStyle name="1_Chi tieu 5 nam_pvhung.skhdt 20117113152041 Danh muc cong trinh trong diem_Ke hoach 2012 theo doi (giai ngan 30.6.12) 5" xfId="13087"/>
    <cellStyle name="1_Co TC 2008" xfId="2316"/>
    <cellStyle name="1_Cong trinh co y kien LD_Dang_NN_2011-Tay nguyen-9-10" xfId="2317"/>
    <cellStyle name="1_Dang ky phan khai von ODA (gui Bo)" xfId="2318"/>
    <cellStyle name="1_Dang ky phan khai von ODA (gui Bo) 2" xfId="13088"/>
    <cellStyle name="1_Dang ky phan khai von ODA (gui Bo) 2 2" xfId="13089"/>
    <cellStyle name="1_Dang ky phan khai von ODA (gui Bo) 2 3" xfId="13090"/>
    <cellStyle name="1_Dang ky phan khai von ODA (gui Bo) 2 4" xfId="13091"/>
    <cellStyle name="1_Dang ky phan khai von ODA (gui Bo) 3" xfId="13092"/>
    <cellStyle name="1_Dang ky phan khai von ODA (gui Bo) 4" xfId="13093"/>
    <cellStyle name="1_Dang ky phan khai von ODA (gui Bo) 5" xfId="13094"/>
    <cellStyle name="1_Dang ky phan khai von ODA (gui Bo)_BC von DTPT 6 thang 2012" xfId="2319"/>
    <cellStyle name="1_Dang ky phan khai von ODA (gui Bo)_BC von DTPT 6 thang 2012 2" xfId="13095"/>
    <cellStyle name="1_Dang ky phan khai von ODA (gui Bo)_BC von DTPT 6 thang 2012 2 2" xfId="13096"/>
    <cellStyle name="1_Dang ky phan khai von ODA (gui Bo)_BC von DTPT 6 thang 2012 2 3" xfId="13097"/>
    <cellStyle name="1_Dang ky phan khai von ODA (gui Bo)_BC von DTPT 6 thang 2012 2 4" xfId="13098"/>
    <cellStyle name="1_Dang ky phan khai von ODA (gui Bo)_BC von DTPT 6 thang 2012 3" xfId="13099"/>
    <cellStyle name="1_Dang ky phan khai von ODA (gui Bo)_BC von DTPT 6 thang 2012 4" xfId="13100"/>
    <cellStyle name="1_Dang ky phan khai von ODA (gui Bo)_BC von DTPT 6 thang 2012 5" xfId="13101"/>
    <cellStyle name="1_Dang ky phan khai von ODA (gui Bo)_Bieu du thao QD von ho tro co MT" xfId="2320"/>
    <cellStyle name="1_Dang ky phan khai von ODA (gui Bo)_Bieu du thao QD von ho tro co MT 2" xfId="13102"/>
    <cellStyle name="1_Dang ky phan khai von ODA (gui Bo)_Bieu du thao QD von ho tro co MT 2 2" xfId="13103"/>
    <cellStyle name="1_Dang ky phan khai von ODA (gui Bo)_Bieu du thao QD von ho tro co MT 2 3" xfId="13104"/>
    <cellStyle name="1_Dang ky phan khai von ODA (gui Bo)_Bieu du thao QD von ho tro co MT 2 4" xfId="13105"/>
    <cellStyle name="1_Dang ky phan khai von ODA (gui Bo)_Bieu du thao QD von ho tro co MT 3" xfId="13106"/>
    <cellStyle name="1_Dang ky phan khai von ODA (gui Bo)_Bieu du thao QD von ho tro co MT 4" xfId="13107"/>
    <cellStyle name="1_Dang ky phan khai von ODA (gui Bo)_Bieu du thao QD von ho tro co MT 5" xfId="13108"/>
    <cellStyle name="1_Dang ky phan khai von ODA (gui Bo)_Ke hoach 2012 theo doi (giai ngan 30.6.12)" xfId="2321"/>
    <cellStyle name="1_Dang ky phan khai von ODA (gui Bo)_Ke hoach 2012 theo doi (giai ngan 30.6.12) 2" xfId="13109"/>
    <cellStyle name="1_Dang ky phan khai von ODA (gui Bo)_Ke hoach 2012 theo doi (giai ngan 30.6.12) 2 2" xfId="13110"/>
    <cellStyle name="1_Dang ky phan khai von ODA (gui Bo)_Ke hoach 2012 theo doi (giai ngan 30.6.12) 2 3" xfId="13111"/>
    <cellStyle name="1_Dang ky phan khai von ODA (gui Bo)_Ke hoach 2012 theo doi (giai ngan 30.6.12) 2 4" xfId="13112"/>
    <cellStyle name="1_Dang ky phan khai von ODA (gui Bo)_Ke hoach 2012 theo doi (giai ngan 30.6.12) 3" xfId="13113"/>
    <cellStyle name="1_Dang ky phan khai von ODA (gui Bo)_Ke hoach 2012 theo doi (giai ngan 30.6.12) 4" xfId="13114"/>
    <cellStyle name="1_Dang ky phan khai von ODA (gui Bo)_Ke hoach 2012 theo doi (giai ngan 30.6.12) 5" xfId="13115"/>
    <cellStyle name="1_Danh sach gui BC thuc hien KH2009" xfId="2322"/>
    <cellStyle name="1_Danh sach gui BC thuc hien KH2009 2" xfId="13116"/>
    <cellStyle name="1_Danh sach gui BC thuc hien KH2009 2 2" xfId="13117"/>
    <cellStyle name="1_Danh sach gui BC thuc hien KH2009 2 3" xfId="13118"/>
    <cellStyle name="1_Danh sach gui BC thuc hien KH2009 2 4" xfId="13119"/>
    <cellStyle name="1_Danh sach gui BC thuc hien KH2009 3" xfId="13120"/>
    <cellStyle name="1_Danh sach gui BC thuc hien KH2009 4" xfId="13121"/>
    <cellStyle name="1_Danh sach gui BC thuc hien KH2009 5" xfId="13122"/>
    <cellStyle name="1_Danh sach gui BC thuc hien KH2009_Bao cao doan cong tac cua Bo thang 4-2010" xfId="2323"/>
    <cellStyle name="1_Danh sach gui BC thuc hien KH2009_Bao cao doan cong tac cua Bo thang 4-2010 2" xfId="13123"/>
    <cellStyle name="1_Danh sach gui BC thuc hien KH2009_Bao cao doan cong tac cua Bo thang 4-2010 2 2" xfId="13124"/>
    <cellStyle name="1_Danh sach gui BC thuc hien KH2009_Bao cao doan cong tac cua Bo thang 4-2010 2 3" xfId="13125"/>
    <cellStyle name="1_Danh sach gui BC thuc hien KH2009_Bao cao doan cong tac cua Bo thang 4-2010 2 4" xfId="13126"/>
    <cellStyle name="1_Danh sach gui BC thuc hien KH2009_Bao cao doan cong tac cua Bo thang 4-2010 3" xfId="13127"/>
    <cellStyle name="1_Danh sach gui BC thuc hien KH2009_Bao cao doan cong tac cua Bo thang 4-2010 4" xfId="13128"/>
    <cellStyle name="1_Danh sach gui BC thuc hien KH2009_Bao cao doan cong tac cua Bo thang 4-2010 5" xfId="13129"/>
    <cellStyle name="1_Danh sach gui BC thuc hien KH2009_Bao cao doan cong tac cua Bo thang 4-2010_BC von DTPT 6 thang 2012" xfId="2324"/>
    <cellStyle name="1_Danh sach gui BC thuc hien KH2009_Bao cao doan cong tac cua Bo thang 4-2010_BC von DTPT 6 thang 2012 2" xfId="13130"/>
    <cellStyle name="1_Danh sach gui BC thuc hien KH2009_Bao cao doan cong tac cua Bo thang 4-2010_BC von DTPT 6 thang 2012 2 2" xfId="13131"/>
    <cellStyle name="1_Danh sach gui BC thuc hien KH2009_Bao cao doan cong tac cua Bo thang 4-2010_BC von DTPT 6 thang 2012 2 3" xfId="13132"/>
    <cellStyle name="1_Danh sach gui BC thuc hien KH2009_Bao cao doan cong tac cua Bo thang 4-2010_BC von DTPT 6 thang 2012 2 4" xfId="13133"/>
    <cellStyle name="1_Danh sach gui BC thuc hien KH2009_Bao cao doan cong tac cua Bo thang 4-2010_BC von DTPT 6 thang 2012 3" xfId="13134"/>
    <cellStyle name="1_Danh sach gui BC thuc hien KH2009_Bao cao doan cong tac cua Bo thang 4-2010_BC von DTPT 6 thang 2012 4" xfId="13135"/>
    <cellStyle name="1_Danh sach gui BC thuc hien KH2009_Bao cao doan cong tac cua Bo thang 4-2010_BC von DTPT 6 thang 2012 5" xfId="13136"/>
    <cellStyle name="1_Danh sach gui BC thuc hien KH2009_Bao cao doan cong tac cua Bo thang 4-2010_Bieu du thao QD von ho tro co MT" xfId="2325"/>
    <cellStyle name="1_Danh sach gui BC thuc hien KH2009_Bao cao doan cong tac cua Bo thang 4-2010_Bieu du thao QD von ho tro co MT 2" xfId="13137"/>
    <cellStyle name="1_Danh sach gui BC thuc hien KH2009_Bao cao doan cong tac cua Bo thang 4-2010_Bieu du thao QD von ho tro co MT 2 2" xfId="13138"/>
    <cellStyle name="1_Danh sach gui BC thuc hien KH2009_Bao cao doan cong tac cua Bo thang 4-2010_Bieu du thao QD von ho tro co MT 2 3" xfId="13139"/>
    <cellStyle name="1_Danh sach gui BC thuc hien KH2009_Bao cao doan cong tac cua Bo thang 4-2010_Bieu du thao QD von ho tro co MT 2 4" xfId="13140"/>
    <cellStyle name="1_Danh sach gui BC thuc hien KH2009_Bao cao doan cong tac cua Bo thang 4-2010_Bieu du thao QD von ho tro co MT 3" xfId="13141"/>
    <cellStyle name="1_Danh sach gui BC thuc hien KH2009_Bao cao doan cong tac cua Bo thang 4-2010_Bieu du thao QD von ho tro co MT 4" xfId="13142"/>
    <cellStyle name="1_Danh sach gui BC thuc hien KH2009_Bao cao doan cong tac cua Bo thang 4-2010_Bieu du thao QD von ho tro co MT 5" xfId="13143"/>
    <cellStyle name="1_Danh sach gui BC thuc hien KH2009_Bao cao doan cong tac cua Bo thang 4-2010_Dang ky phan khai von ODA (gui Bo)" xfId="2326"/>
    <cellStyle name="1_Danh sach gui BC thuc hien KH2009_Bao cao doan cong tac cua Bo thang 4-2010_Dang ky phan khai von ODA (gui Bo) 2" xfId="13144"/>
    <cellStyle name="1_Danh sach gui BC thuc hien KH2009_Bao cao doan cong tac cua Bo thang 4-2010_Dang ky phan khai von ODA (gui Bo) 2 2" xfId="13145"/>
    <cellStyle name="1_Danh sach gui BC thuc hien KH2009_Bao cao doan cong tac cua Bo thang 4-2010_Dang ky phan khai von ODA (gui Bo) 2 3" xfId="13146"/>
    <cellStyle name="1_Danh sach gui BC thuc hien KH2009_Bao cao doan cong tac cua Bo thang 4-2010_Dang ky phan khai von ODA (gui Bo) 2 4" xfId="13147"/>
    <cellStyle name="1_Danh sach gui BC thuc hien KH2009_Bao cao doan cong tac cua Bo thang 4-2010_Dang ky phan khai von ODA (gui Bo) 3" xfId="13148"/>
    <cellStyle name="1_Danh sach gui BC thuc hien KH2009_Bao cao doan cong tac cua Bo thang 4-2010_Dang ky phan khai von ODA (gui Bo) 4" xfId="13149"/>
    <cellStyle name="1_Danh sach gui BC thuc hien KH2009_Bao cao doan cong tac cua Bo thang 4-2010_Dang ky phan khai von ODA (gui Bo) 5" xfId="13150"/>
    <cellStyle name="1_Danh sach gui BC thuc hien KH2009_Bao cao doan cong tac cua Bo thang 4-2010_Dang ky phan khai von ODA (gui Bo)_BC von DTPT 6 thang 2012" xfId="2327"/>
    <cellStyle name="1_Danh sach gui BC thuc hien KH2009_Bao cao doan cong tac cua Bo thang 4-2010_Dang ky phan khai von ODA (gui Bo)_BC von DTPT 6 thang 2012 2" xfId="13151"/>
    <cellStyle name="1_Danh sach gui BC thuc hien KH2009_Bao cao doan cong tac cua Bo thang 4-2010_Dang ky phan khai von ODA (gui Bo)_BC von DTPT 6 thang 2012 2 2" xfId="13152"/>
    <cellStyle name="1_Danh sach gui BC thuc hien KH2009_Bao cao doan cong tac cua Bo thang 4-2010_Dang ky phan khai von ODA (gui Bo)_BC von DTPT 6 thang 2012 2 3" xfId="13153"/>
    <cellStyle name="1_Danh sach gui BC thuc hien KH2009_Bao cao doan cong tac cua Bo thang 4-2010_Dang ky phan khai von ODA (gui Bo)_BC von DTPT 6 thang 2012 2 4" xfId="13154"/>
    <cellStyle name="1_Danh sach gui BC thuc hien KH2009_Bao cao doan cong tac cua Bo thang 4-2010_Dang ky phan khai von ODA (gui Bo)_BC von DTPT 6 thang 2012 3" xfId="13155"/>
    <cellStyle name="1_Danh sach gui BC thuc hien KH2009_Bao cao doan cong tac cua Bo thang 4-2010_Dang ky phan khai von ODA (gui Bo)_BC von DTPT 6 thang 2012 4" xfId="13156"/>
    <cellStyle name="1_Danh sach gui BC thuc hien KH2009_Bao cao doan cong tac cua Bo thang 4-2010_Dang ky phan khai von ODA (gui Bo)_BC von DTPT 6 thang 2012 5" xfId="13157"/>
    <cellStyle name="1_Danh sach gui BC thuc hien KH2009_Bao cao doan cong tac cua Bo thang 4-2010_Dang ky phan khai von ODA (gui Bo)_Bieu du thao QD von ho tro co MT" xfId="2328"/>
    <cellStyle name="1_Danh sach gui BC thuc hien KH2009_Bao cao doan cong tac cua Bo thang 4-2010_Dang ky phan khai von ODA (gui Bo)_Bieu du thao QD von ho tro co MT 2" xfId="13158"/>
    <cellStyle name="1_Danh sach gui BC thuc hien KH2009_Bao cao doan cong tac cua Bo thang 4-2010_Dang ky phan khai von ODA (gui Bo)_Bieu du thao QD von ho tro co MT 2 2" xfId="13159"/>
    <cellStyle name="1_Danh sach gui BC thuc hien KH2009_Bao cao doan cong tac cua Bo thang 4-2010_Dang ky phan khai von ODA (gui Bo)_Bieu du thao QD von ho tro co MT 2 3" xfId="13160"/>
    <cellStyle name="1_Danh sach gui BC thuc hien KH2009_Bao cao doan cong tac cua Bo thang 4-2010_Dang ky phan khai von ODA (gui Bo)_Bieu du thao QD von ho tro co MT 2 4" xfId="13161"/>
    <cellStyle name="1_Danh sach gui BC thuc hien KH2009_Bao cao doan cong tac cua Bo thang 4-2010_Dang ky phan khai von ODA (gui Bo)_Bieu du thao QD von ho tro co MT 3" xfId="13162"/>
    <cellStyle name="1_Danh sach gui BC thuc hien KH2009_Bao cao doan cong tac cua Bo thang 4-2010_Dang ky phan khai von ODA (gui Bo)_Bieu du thao QD von ho tro co MT 4" xfId="13163"/>
    <cellStyle name="1_Danh sach gui BC thuc hien KH2009_Bao cao doan cong tac cua Bo thang 4-2010_Dang ky phan khai von ODA (gui Bo)_Bieu du thao QD von ho tro co MT 5" xfId="13164"/>
    <cellStyle name="1_Danh sach gui BC thuc hien KH2009_Bao cao doan cong tac cua Bo thang 4-2010_Dang ky phan khai von ODA (gui Bo)_Ke hoach 2012 theo doi (giai ngan 30.6.12)" xfId="2329"/>
    <cellStyle name="1_Danh sach gui BC thuc hien KH2009_Bao cao doan cong tac cua Bo thang 4-2010_Dang ky phan khai von ODA (gui Bo)_Ke hoach 2012 theo doi (giai ngan 30.6.12) 2" xfId="13165"/>
    <cellStyle name="1_Danh sach gui BC thuc hien KH2009_Bao cao doan cong tac cua Bo thang 4-2010_Dang ky phan khai von ODA (gui Bo)_Ke hoach 2012 theo doi (giai ngan 30.6.12) 2 2" xfId="13166"/>
    <cellStyle name="1_Danh sach gui BC thuc hien KH2009_Bao cao doan cong tac cua Bo thang 4-2010_Dang ky phan khai von ODA (gui Bo)_Ke hoach 2012 theo doi (giai ngan 30.6.12) 2 3" xfId="13167"/>
    <cellStyle name="1_Danh sach gui BC thuc hien KH2009_Bao cao doan cong tac cua Bo thang 4-2010_Dang ky phan khai von ODA (gui Bo)_Ke hoach 2012 theo doi (giai ngan 30.6.12) 2 4" xfId="13168"/>
    <cellStyle name="1_Danh sach gui BC thuc hien KH2009_Bao cao doan cong tac cua Bo thang 4-2010_Dang ky phan khai von ODA (gui Bo)_Ke hoach 2012 theo doi (giai ngan 30.6.12) 3" xfId="13169"/>
    <cellStyle name="1_Danh sach gui BC thuc hien KH2009_Bao cao doan cong tac cua Bo thang 4-2010_Dang ky phan khai von ODA (gui Bo)_Ke hoach 2012 theo doi (giai ngan 30.6.12) 4" xfId="13170"/>
    <cellStyle name="1_Danh sach gui BC thuc hien KH2009_Bao cao doan cong tac cua Bo thang 4-2010_Dang ky phan khai von ODA (gui Bo)_Ke hoach 2012 theo doi (giai ngan 30.6.12) 5" xfId="13171"/>
    <cellStyle name="1_Danh sach gui BC thuc hien KH2009_Bao cao doan cong tac cua Bo thang 4-2010_Ke hoach 2012 (theo doi)" xfId="2330"/>
    <cellStyle name="1_Danh sach gui BC thuc hien KH2009_Bao cao doan cong tac cua Bo thang 4-2010_Ke hoach 2012 (theo doi) 2" xfId="13172"/>
    <cellStyle name="1_Danh sach gui BC thuc hien KH2009_Bao cao doan cong tac cua Bo thang 4-2010_Ke hoach 2012 (theo doi) 2 2" xfId="13173"/>
    <cellStyle name="1_Danh sach gui BC thuc hien KH2009_Bao cao doan cong tac cua Bo thang 4-2010_Ke hoach 2012 (theo doi) 2 3" xfId="13174"/>
    <cellStyle name="1_Danh sach gui BC thuc hien KH2009_Bao cao doan cong tac cua Bo thang 4-2010_Ke hoach 2012 (theo doi) 2 4" xfId="13175"/>
    <cellStyle name="1_Danh sach gui BC thuc hien KH2009_Bao cao doan cong tac cua Bo thang 4-2010_Ke hoach 2012 (theo doi) 3" xfId="13176"/>
    <cellStyle name="1_Danh sach gui BC thuc hien KH2009_Bao cao doan cong tac cua Bo thang 4-2010_Ke hoach 2012 (theo doi) 4" xfId="13177"/>
    <cellStyle name="1_Danh sach gui BC thuc hien KH2009_Bao cao doan cong tac cua Bo thang 4-2010_Ke hoach 2012 (theo doi) 5" xfId="13178"/>
    <cellStyle name="1_Danh sach gui BC thuc hien KH2009_Bao cao doan cong tac cua Bo thang 4-2010_Ke hoach 2012 theo doi (giai ngan 30.6.12)" xfId="2331"/>
    <cellStyle name="1_Danh sach gui BC thuc hien KH2009_Bao cao doan cong tac cua Bo thang 4-2010_Ke hoach 2012 theo doi (giai ngan 30.6.12) 2" xfId="13179"/>
    <cellStyle name="1_Danh sach gui BC thuc hien KH2009_Bao cao doan cong tac cua Bo thang 4-2010_Ke hoach 2012 theo doi (giai ngan 30.6.12) 2 2" xfId="13180"/>
    <cellStyle name="1_Danh sach gui BC thuc hien KH2009_Bao cao doan cong tac cua Bo thang 4-2010_Ke hoach 2012 theo doi (giai ngan 30.6.12) 2 3" xfId="13181"/>
    <cellStyle name="1_Danh sach gui BC thuc hien KH2009_Bao cao doan cong tac cua Bo thang 4-2010_Ke hoach 2012 theo doi (giai ngan 30.6.12) 2 4" xfId="13182"/>
    <cellStyle name="1_Danh sach gui BC thuc hien KH2009_Bao cao doan cong tac cua Bo thang 4-2010_Ke hoach 2012 theo doi (giai ngan 30.6.12) 3" xfId="13183"/>
    <cellStyle name="1_Danh sach gui BC thuc hien KH2009_Bao cao doan cong tac cua Bo thang 4-2010_Ke hoach 2012 theo doi (giai ngan 30.6.12) 4" xfId="13184"/>
    <cellStyle name="1_Danh sach gui BC thuc hien KH2009_Bao cao doan cong tac cua Bo thang 4-2010_Ke hoach 2012 theo doi (giai ngan 30.6.12) 5" xfId="13185"/>
    <cellStyle name="1_Danh sach gui BC thuc hien KH2009_Bao cao tinh hinh thuc hien KH 2009 den 31-01-10" xfId="2332"/>
    <cellStyle name="1_Danh sach gui BC thuc hien KH2009_Bao cao tinh hinh thuc hien KH 2009 den 31-01-10 2" xfId="2333"/>
    <cellStyle name="1_Danh sach gui BC thuc hien KH2009_Bao cao tinh hinh thuc hien KH 2009 den 31-01-10 2 2" xfId="13186"/>
    <cellStyle name="1_Danh sach gui BC thuc hien KH2009_Bao cao tinh hinh thuc hien KH 2009 den 31-01-10 2 2 2" xfId="13187"/>
    <cellStyle name="1_Danh sach gui BC thuc hien KH2009_Bao cao tinh hinh thuc hien KH 2009 den 31-01-10 2 2 3" xfId="13188"/>
    <cellStyle name="1_Danh sach gui BC thuc hien KH2009_Bao cao tinh hinh thuc hien KH 2009 den 31-01-10 2 2 4" xfId="13189"/>
    <cellStyle name="1_Danh sach gui BC thuc hien KH2009_Bao cao tinh hinh thuc hien KH 2009 den 31-01-10 2 3" xfId="13190"/>
    <cellStyle name="1_Danh sach gui BC thuc hien KH2009_Bao cao tinh hinh thuc hien KH 2009 den 31-01-10 2 4" xfId="13191"/>
    <cellStyle name="1_Danh sach gui BC thuc hien KH2009_Bao cao tinh hinh thuc hien KH 2009 den 31-01-10 2 5" xfId="13192"/>
    <cellStyle name="1_Danh sach gui BC thuc hien KH2009_Bao cao tinh hinh thuc hien KH 2009 den 31-01-10 3" xfId="13193"/>
    <cellStyle name="1_Danh sach gui BC thuc hien KH2009_Bao cao tinh hinh thuc hien KH 2009 den 31-01-10 3 2" xfId="13194"/>
    <cellStyle name="1_Danh sach gui BC thuc hien KH2009_Bao cao tinh hinh thuc hien KH 2009 den 31-01-10 3 3" xfId="13195"/>
    <cellStyle name="1_Danh sach gui BC thuc hien KH2009_Bao cao tinh hinh thuc hien KH 2009 den 31-01-10 3 4" xfId="13196"/>
    <cellStyle name="1_Danh sach gui BC thuc hien KH2009_Bao cao tinh hinh thuc hien KH 2009 den 31-01-10 4" xfId="13197"/>
    <cellStyle name="1_Danh sach gui BC thuc hien KH2009_Bao cao tinh hinh thuc hien KH 2009 den 31-01-10 5" xfId="13198"/>
    <cellStyle name="1_Danh sach gui BC thuc hien KH2009_Bao cao tinh hinh thuc hien KH 2009 den 31-01-10 6" xfId="13199"/>
    <cellStyle name="1_Danh sach gui BC thuc hien KH2009_Bao cao tinh hinh thuc hien KH 2009 den 31-01-10_BC von DTPT 6 thang 2012" xfId="2334"/>
    <cellStyle name="1_Danh sach gui BC thuc hien KH2009_Bao cao tinh hinh thuc hien KH 2009 den 31-01-10_BC von DTPT 6 thang 2012 2" xfId="2335"/>
    <cellStyle name="1_Danh sach gui BC thuc hien KH2009_Bao cao tinh hinh thuc hien KH 2009 den 31-01-10_BC von DTPT 6 thang 2012 2 2" xfId="13200"/>
    <cellStyle name="1_Danh sach gui BC thuc hien KH2009_Bao cao tinh hinh thuc hien KH 2009 den 31-01-10_BC von DTPT 6 thang 2012 2 2 2" xfId="13201"/>
    <cellStyle name="1_Danh sach gui BC thuc hien KH2009_Bao cao tinh hinh thuc hien KH 2009 den 31-01-10_BC von DTPT 6 thang 2012 2 2 3" xfId="13202"/>
    <cellStyle name="1_Danh sach gui BC thuc hien KH2009_Bao cao tinh hinh thuc hien KH 2009 den 31-01-10_BC von DTPT 6 thang 2012 2 2 4" xfId="13203"/>
    <cellStyle name="1_Danh sach gui BC thuc hien KH2009_Bao cao tinh hinh thuc hien KH 2009 den 31-01-10_BC von DTPT 6 thang 2012 2 3" xfId="13204"/>
    <cellStyle name="1_Danh sach gui BC thuc hien KH2009_Bao cao tinh hinh thuc hien KH 2009 den 31-01-10_BC von DTPT 6 thang 2012 2 4" xfId="13205"/>
    <cellStyle name="1_Danh sach gui BC thuc hien KH2009_Bao cao tinh hinh thuc hien KH 2009 den 31-01-10_BC von DTPT 6 thang 2012 2 5" xfId="13206"/>
    <cellStyle name="1_Danh sach gui BC thuc hien KH2009_Bao cao tinh hinh thuc hien KH 2009 den 31-01-10_BC von DTPT 6 thang 2012 3" xfId="13207"/>
    <cellStyle name="1_Danh sach gui BC thuc hien KH2009_Bao cao tinh hinh thuc hien KH 2009 den 31-01-10_BC von DTPT 6 thang 2012 3 2" xfId="13208"/>
    <cellStyle name="1_Danh sach gui BC thuc hien KH2009_Bao cao tinh hinh thuc hien KH 2009 den 31-01-10_BC von DTPT 6 thang 2012 3 3" xfId="13209"/>
    <cellStyle name="1_Danh sach gui BC thuc hien KH2009_Bao cao tinh hinh thuc hien KH 2009 den 31-01-10_BC von DTPT 6 thang 2012 3 4" xfId="13210"/>
    <cellStyle name="1_Danh sach gui BC thuc hien KH2009_Bao cao tinh hinh thuc hien KH 2009 den 31-01-10_BC von DTPT 6 thang 2012 4" xfId="13211"/>
    <cellStyle name="1_Danh sach gui BC thuc hien KH2009_Bao cao tinh hinh thuc hien KH 2009 den 31-01-10_BC von DTPT 6 thang 2012 5" xfId="13212"/>
    <cellStyle name="1_Danh sach gui BC thuc hien KH2009_Bao cao tinh hinh thuc hien KH 2009 den 31-01-10_BC von DTPT 6 thang 2012 6" xfId="13213"/>
    <cellStyle name="1_Danh sach gui BC thuc hien KH2009_Bao cao tinh hinh thuc hien KH 2009 den 31-01-10_Bieu du thao QD von ho tro co MT" xfId="2336"/>
    <cellStyle name="1_Danh sach gui BC thuc hien KH2009_Bao cao tinh hinh thuc hien KH 2009 den 31-01-10_Bieu du thao QD von ho tro co MT 2" xfId="2337"/>
    <cellStyle name="1_Danh sach gui BC thuc hien KH2009_Bao cao tinh hinh thuc hien KH 2009 den 31-01-10_Bieu du thao QD von ho tro co MT 2 2" xfId="13214"/>
    <cellStyle name="1_Danh sach gui BC thuc hien KH2009_Bao cao tinh hinh thuc hien KH 2009 den 31-01-10_Bieu du thao QD von ho tro co MT 2 2 2" xfId="13215"/>
    <cellStyle name="1_Danh sach gui BC thuc hien KH2009_Bao cao tinh hinh thuc hien KH 2009 den 31-01-10_Bieu du thao QD von ho tro co MT 2 2 3" xfId="13216"/>
    <cellStyle name="1_Danh sach gui BC thuc hien KH2009_Bao cao tinh hinh thuc hien KH 2009 den 31-01-10_Bieu du thao QD von ho tro co MT 2 2 4" xfId="13217"/>
    <cellStyle name="1_Danh sach gui BC thuc hien KH2009_Bao cao tinh hinh thuc hien KH 2009 den 31-01-10_Bieu du thao QD von ho tro co MT 2 3" xfId="13218"/>
    <cellStyle name="1_Danh sach gui BC thuc hien KH2009_Bao cao tinh hinh thuc hien KH 2009 den 31-01-10_Bieu du thao QD von ho tro co MT 2 4" xfId="13219"/>
    <cellStyle name="1_Danh sach gui BC thuc hien KH2009_Bao cao tinh hinh thuc hien KH 2009 den 31-01-10_Bieu du thao QD von ho tro co MT 2 5" xfId="13220"/>
    <cellStyle name="1_Danh sach gui BC thuc hien KH2009_Bao cao tinh hinh thuc hien KH 2009 den 31-01-10_Bieu du thao QD von ho tro co MT 3" xfId="13221"/>
    <cellStyle name="1_Danh sach gui BC thuc hien KH2009_Bao cao tinh hinh thuc hien KH 2009 den 31-01-10_Bieu du thao QD von ho tro co MT 3 2" xfId="13222"/>
    <cellStyle name="1_Danh sach gui BC thuc hien KH2009_Bao cao tinh hinh thuc hien KH 2009 den 31-01-10_Bieu du thao QD von ho tro co MT 3 3" xfId="13223"/>
    <cellStyle name="1_Danh sach gui BC thuc hien KH2009_Bao cao tinh hinh thuc hien KH 2009 den 31-01-10_Bieu du thao QD von ho tro co MT 3 4" xfId="13224"/>
    <cellStyle name="1_Danh sach gui BC thuc hien KH2009_Bao cao tinh hinh thuc hien KH 2009 den 31-01-10_Bieu du thao QD von ho tro co MT 4" xfId="13225"/>
    <cellStyle name="1_Danh sach gui BC thuc hien KH2009_Bao cao tinh hinh thuc hien KH 2009 den 31-01-10_Bieu du thao QD von ho tro co MT 5" xfId="13226"/>
    <cellStyle name="1_Danh sach gui BC thuc hien KH2009_Bao cao tinh hinh thuc hien KH 2009 den 31-01-10_Bieu du thao QD von ho tro co MT 6" xfId="13227"/>
    <cellStyle name="1_Danh sach gui BC thuc hien KH2009_Bao cao tinh hinh thuc hien KH 2009 den 31-01-10_Ke hoach 2012 (theo doi)" xfId="2338"/>
    <cellStyle name="1_Danh sach gui BC thuc hien KH2009_Bao cao tinh hinh thuc hien KH 2009 den 31-01-10_Ke hoach 2012 (theo doi) 2" xfId="2339"/>
    <cellStyle name="1_Danh sach gui BC thuc hien KH2009_Bao cao tinh hinh thuc hien KH 2009 den 31-01-10_Ke hoach 2012 (theo doi) 2 2" xfId="13228"/>
    <cellStyle name="1_Danh sach gui BC thuc hien KH2009_Bao cao tinh hinh thuc hien KH 2009 den 31-01-10_Ke hoach 2012 (theo doi) 2 2 2" xfId="13229"/>
    <cellStyle name="1_Danh sach gui BC thuc hien KH2009_Bao cao tinh hinh thuc hien KH 2009 den 31-01-10_Ke hoach 2012 (theo doi) 2 2 3" xfId="13230"/>
    <cellStyle name="1_Danh sach gui BC thuc hien KH2009_Bao cao tinh hinh thuc hien KH 2009 den 31-01-10_Ke hoach 2012 (theo doi) 2 2 4" xfId="13231"/>
    <cellStyle name="1_Danh sach gui BC thuc hien KH2009_Bao cao tinh hinh thuc hien KH 2009 den 31-01-10_Ke hoach 2012 (theo doi) 2 3" xfId="13232"/>
    <cellStyle name="1_Danh sach gui BC thuc hien KH2009_Bao cao tinh hinh thuc hien KH 2009 den 31-01-10_Ke hoach 2012 (theo doi) 2 4" xfId="13233"/>
    <cellStyle name="1_Danh sach gui BC thuc hien KH2009_Bao cao tinh hinh thuc hien KH 2009 den 31-01-10_Ke hoach 2012 (theo doi) 2 5" xfId="13234"/>
    <cellStyle name="1_Danh sach gui BC thuc hien KH2009_Bao cao tinh hinh thuc hien KH 2009 den 31-01-10_Ke hoach 2012 (theo doi) 3" xfId="13235"/>
    <cellStyle name="1_Danh sach gui BC thuc hien KH2009_Bao cao tinh hinh thuc hien KH 2009 den 31-01-10_Ke hoach 2012 (theo doi) 3 2" xfId="13236"/>
    <cellStyle name="1_Danh sach gui BC thuc hien KH2009_Bao cao tinh hinh thuc hien KH 2009 den 31-01-10_Ke hoach 2012 (theo doi) 3 3" xfId="13237"/>
    <cellStyle name="1_Danh sach gui BC thuc hien KH2009_Bao cao tinh hinh thuc hien KH 2009 den 31-01-10_Ke hoach 2012 (theo doi) 3 4" xfId="13238"/>
    <cellStyle name="1_Danh sach gui BC thuc hien KH2009_Bao cao tinh hinh thuc hien KH 2009 den 31-01-10_Ke hoach 2012 (theo doi) 4" xfId="13239"/>
    <cellStyle name="1_Danh sach gui BC thuc hien KH2009_Bao cao tinh hinh thuc hien KH 2009 den 31-01-10_Ke hoach 2012 (theo doi) 5" xfId="13240"/>
    <cellStyle name="1_Danh sach gui BC thuc hien KH2009_Bao cao tinh hinh thuc hien KH 2009 den 31-01-10_Ke hoach 2012 (theo doi) 6" xfId="13241"/>
    <cellStyle name="1_Danh sach gui BC thuc hien KH2009_Bao cao tinh hinh thuc hien KH 2009 den 31-01-10_Ke hoach 2012 theo doi (giai ngan 30.6.12)" xfId="2340"/>
    <cellStyle name="1_Danh sach gui BC thuc hien KH2009_Bao cao tinh hinh thuc hien KH 2009 den 31-01-10_Ke hoach 2012 theo doi (giai ngan 30.6.12) 2" xfId="2341"/>
    <cellStyle name="1_Danh sach gui BC thuc hien KH2009_Bao cao tinh hinh thuc hien KH 2009 den 31-01-10_Ke hoach 2012 theo doi (giai ngan 30.6.12) 2 2" xfId="13242"/>
    <cellStyle name="1_Danh sach gui BC thuc hien KH2009_Bao cao tinh hinh thuc hien KH 2009 den 31-01-10_Ke hoach 2012 theo doi (giai ngan 30.6.12) 2 2 2" xfId="13243"/>
    <cellStyle name="1_Danh sach gui BC thuc hien KH2009_Bao cao tinh hinh thuc hien KH 2009 den 31-01-10_Ke hoach 2012 theo doi (giai ngan 30.6.12) 2 2 3" xfId="13244"/>
    <cellStyle name="1_Danh sach gui BC thuc hien KH2009_Bao cao tinh hinh thuc hien KH 2009 den 31-01-10_Ke hoach 2012 theo doi (giai ngan 30.6.12) 2 2 4" xfId="13245"/>
    <cellStyle name="1_Danh sach gui BC thuc hien KH2009_Bao cao tinh hinh thuc hien KH 2009 den 31-01-10_Ke hoach 2012 theo doi (giai ngan 30.6.12) 2 3" xfId="13246"/>
    <cellStyle name="1_Danh sach gui BC thuc hien KH2009_Bao cao tinh hinh thuc hien KH 2009 den 31-01-10_Ke hoach 2012 theo doi (giai ngan 30.6.12) 2 4" xfId="13247"/>
    <cellStyle name="1_Danh sach gui BC thuc hien KH2009_Bao cao tinh hinh thuc hien KH 2009 den 31-01-10_Ke hoach 2012 theo doi (giai ngan 30.6.12) 2 5" xfId="13248"/>
    <cellStyle name="1_Danh sach gui BC thuc hien KH2009_Bao cao tinh hinh thuc hien KH 2009 den 31-01-10_Ke hoach 2012 theo doi (giai ngan 30.6.12) 3" xfId="13249"/>
    <cellStyle name="1_Danh sach gui BC thuc hien KH2009_Bao cao tinh hinh thuc hien KH 2009 den 31-01-10_Ke hoach 2012 theo doi (giai ngan 30.6.12) 3 2" xfId="13250"/>
    <cellStyle name="1_Danh sach gui BC thuc hien KH2009_Bao cao tinh hinh thuc hien KH 2009 den 31-01-10_Ke hoach 2012 theo doi (giai ngan 30.6.12) 3 3" xfId="13251"/>
    <cellStyle name="1_Danh sach gui BC thuc hien KH2009_Bao cao tinh hinh thuc hien KH 2009 den 31-01-10_Ke hoach 2012 theo doi (giai ngan 30.6.12) 3 4" xfId="13252"/>
    <cellStyle name="1_Danh sach gui BC thuc hien KH2009_Bao cao tinh hinh thuc hien KH 2009 den 31-01-10_Ke hoach 2012 theo doi (giai ngan 30.6.12) 4" xfId="13253"/>
    <cellStyle name="1_Danh sach gui BC thuc hien KH2009_Bao cao tinh hinh thuc hien KH 2009 den 31-01-10_Ke hoach 2012 theo doi (giai ngan 30.6.12) 5" xfId="13254"/>
    <cellStyle name="1_Danh sach gui BC thuc hien KH2009_Bao cao tinh hinh thuc hien KH 2009 den 31-01-10_Ke hoach 2012 theo doi (giai ngan 30.6.12) 6" xfId="13255"/>
    <cellStyle name="1_Danh sach gui BC thuc hien KH2009_BC von DTPT 6 thang 2012" xfId="2342"/>
    <cellStyle name="1_Danh sach gui BC thuc hien KH2009_BC von DTPT 6 thang 2012 2" xfId="13256"/>
    <cellStyle name="1_Danh sach gui BC thuc hien KH2009_BC von DTPT 6 thang 2012 2 2" xfId="13257"/>
    <cellStyle name="1_Danh sach gui BC thuc hien KH2009_BC von DTPT 6 thang 2012 2 3" xfId="13258"/>
    <cellStyle name="1_Danh sach gui BC thuc hien KH2009_BC von DTPT 6 thang 2012 2 4" xfId="13259"/>
    <cellStyle name="1_Danh sach gui BC thuc hien KH2009_BC von DTPT 6 thang 2012 3" xfId="13260"/>
    <cellStyle name="1_Danh sach gui BC thuc hien KH2009_BC von DTPT 6 thang 2012 4" xfId="13261"/>
    <cellStyle name="1_Danh sach gui BC thuc hien KH2009_BC von DTPT 6 thang 2012 5" xfId="13262"/>
    <cellStyle name="1_Danh sach gui BC thuc hien KH2009_Bieu du thao QD von ho tro co MT" xfId="2343"/>
    <cellStyle name="1_Danh sach gui BC thuc hien KH2009_Bieu du thao QD von ho tro co MT 2" xfId="13263"/>
    <cellStyle name="1_Danh sach gui BC thuc hien KH2009_Bieu du thao QD von ho tro co MT 2 2" xfId="13264"/>
    <cellStyle name="1_Danh sach gui BC thuc hien KH2009_Bieu du thao QD von ho tro co MT 2 3" xfId="13265"/>
    <cellStyle name="1_Danh sach gui BC thuc hien KH2009_Bieu du thao QD von ho tro co MT 2 4" xfId="13266"/>
    <cellStyle name="1_Danh sach gui BC thuc hien KH2009_Bieu du thao QD von ho tro co MT 3" xfId="13267"/>
    <cellStyle name="1_Danh sach gui BC thuc hien KH2009_Bieu du thao QD von ho tro co MT 4" xfId="13268"/>
    <cellStyle name="1_Danh sach gui BC thuc hien KH2009_Bieu du thao QD von ho tro co MT 5" xfId="13269"/>
    <cellStyle name="1_Danh sach gui BC thuc hien KH2009_Book1" xfId="2344"/>
    <cellStyle name="1_Danh sach gui BC thuc hien KH2009_Book1 2" xfId="2345"/>
    <cellStyle name="1_Danh sach gui BC thuc hien KH2009_Book1 2 2" xfId="13270"/>
    <cellStyle name="1_Danh sach gui BC thuc hien KH2009_Book1 2 3" xfId="13271"/>
    <cellStyle name="1_Danh sach gui BC thuc hien KH2009_Book1 2 4" xfId="13272"/>
    <cellStyle name="1_Danh sach gui BC thuc hien KH2009_Book1 3" xfId="13273"/>
    <cellStyle name="1_Danh sach gui BC thuc hien KH2009_Book1 3 2" xfId="13274"/>
    <cellStyle name="1_Danh sach gui BC thuc hien KH2009_Book1 3 3" xfId="13275"/>
    <cellStyle name="1_Danh sach gui BC thuc hien KH2009_Book1 3 4" xfId="13276"/>
    <cellStyle name="1_Danh sach gui BC thuc hien KH2009_Book1 4" xfId="13277"/>
    <cellStyle name="1_Danh sach gui BC thuc hien KH2009_Book1 5" xfId="13278"/>
    <cellStyle name="1_Danh sach gui BC thuc hien KH2009_Book1 6" xfId="13279"/>
    <cellStyle name="1_Danh sach gui BC thuc hien KH2009_Book1_BC von DTPT 6 thang 2012" xfId="2346"/>
    <cellStyle name="1_Danh sach gui BC thuc hien KH2009_Book1_BC von DTPT 6 thang 2012 2" xfId="2347"/>
    <cellStyle name="1_Danh sach gui BC thuc hien KH2009_Book1_BC von DTPT 6 thang 2012 2 2" xfId="13280"/>
    <cellStyle name="1_Danh sach gui BC thuc hien KH2009_Book1_BC von DTPT 6 thang 2012 2 3" xfId="13281"/>
    <cellStyle name="1_Danh sach gui BC thuc hien KH2009_Book1_BC von DTPT 6 thang 2012 2 4" xfId="13282"/>
    <cellStyle name="1_Danh sach gui BC thuc hien KH2009_Book1_BC von DTPT 6 thang 2012 3" xfId="13283"/>
    <cellStyle name="1_Danh sach gui BC thuc hien KH2009_Book1_BC von DTPT 6 thang 2012 3 2" xfId="13284"/>
    <cellStyle name="1_Danh sach gui BC thuc hien KH2009_Book1_BC von DTPT 6 thang 2012 3 3" xfId="13285"/>
    <cellStyle name="1_Danh sach gui BC thuc hien KH2009_Book1_BC von DTPT 6 thang 2012 3 4" xfId="13286"/>
    <cellStyle name="1_Danh sach gui BC thuc hien KH2009_Book1_BC von DTPT 6 thang 2012 4" xfId="13287"/>
    <cellStyle name="1_Danh sach gui BC thuc hien KH2009_Book1_BC von DTPT 6 thang 2012 5" xfId="13288"/>
    <cellStyle name="1_Danh sach gui BC thuc hien KH2009_Book1_BC von DTPT 6 thang 2012 6" xfId="13289"/>
    <cellStyle name="1_Danh sach gui BC thuc hien KH2009_Book1_Bieu du thao QD von ho tro co MT" xfId="2348"/>
    <cellStyle name="1_Danh sach gui BC thuc hien KH2009_Book1_Bieu du thao QD von ho tro co MT 2" xfId="2349"/>
    <cellStyle name="1_Danh sach gui BC thuc hien KH2009_Book1_Bieu du thao QD von ho tro co MT 2 2" xfId="13290"/>
    <cellStyle name="1_Danh sach gui BC thuc hien KH2009_Book1_Bieu du thao QD von ho tro co MT 2 3" xfId="13291"/>
    <cellStyle name="1_Danh sach gui BC thuc hien KH2009_Book1_Bieu du thao QD von ho tro co MT 2 4" xfId="13292"/>
    <cellStyle name="1_Danh sach gui BC thuc hien KH2009_Book1_Bieu du thao QD von ho tro co MT 3" xfId="13293"/>
    <cellStyle name="1_Danh sach gui BC thuc hien KH2009_Book1_Bieu du thao QD von ho tro co MT 3 2" xfId="13294"/>
    <cellStyle name="1_Danh sach gui BC thuc hien KH2009_Book1_Bieu du thao QD von ho tro co MT 3 3" xfId="13295"/>
    <cellStyle name="1_Danh sach gui BC thuc hien KH2009_Book1_Bieu du thao QD von ho tro co MT 3 4" xfId="13296"/>
    <cellStyle name="1_Danh sach gui BC thuc hien KH2009_Book1_Bieu du thao QD von ho tro co MT 4" xfId="13297"/>
    <cellStyle name="1_Danh sach gui BC thuc hien KH2009_Book1_Bieu du thao QD von ho tro co MT 5" xfId="13298"/>
    <cellStyle name="1_Danh sach gui BC thuc hien KH2009_Book1_Bieu du thao QD von ho tro co MT 6" xfId="13299"/>
    <cellStyle name="1_Danh sach gui BC thuc hien KH2009_Book1_Hoan chinh KH 2012 (o nha)" xfId="2350"/>
    <cellStyle name="1_Danh sach gui BC thuc hien KH2009_Book1_Hoan chinh KH 2012 (o nha) 2" xfId="2351"/>
    <cellStyle name="1_Danh sach gui BC thuc hien KH2009_Book1_Hoan chinh KH 2012 (o nha) 2 2" xfId="13300"/>
    <cellStyle name="1_Danh sach gui BC thuc hien KH2009_Book1_Hoan chinh KH 2012 (o nha) 2 3" xfId="13301"/>
    <cellStyle name="1_Danh sach gui BC thuc hien KH2009_Book1_Hoan chinh KH 2012 (o nha) 2 4" xfId="13302"/>
    <cellStyle name="1_Danh sach gui BC thuc hien KH2009_Book1_Hoan chinh KH 2012 (o nha) 3" xfId="13303"/>
    <cellStyle name="1_Danh sach gui BC thuc hien KH2009_Book1_Hoan chinh KH 2012 (o nha) 3 2" xfId="13304"/>
    <cellStyle name="1_Danh sach gui BC thuc hien KH2009_Book1_Hoan chinh KH 2012 (o nha) 3 3" xfId="13305"/>
    <cellStyle name="1_Danh sach gui BC thuc hien KH2009_Book1_Hoan chinh KH 2012 (o nha) 3 4" xfId="13306"/>
    <cellStyle name="1_Danh sach gui BC thuc hien KH2009_Book1_Hoan chinh KH 2012 (o nha) 4" xfId="13307"/>
    <cellStyle name="1_Danh sach gui BC thuc hien KH2009_Book1_Hoan chinh KH 2012 (o nha) 5" xfId="13308"/>
    <cellStyle name="1_Danh sach gui BC thuc hien KH2009_Book1_Hoan chinh KH 2012 (o nha) 6" xfId="13309"/>
    <cellStyle name="1_Danh sach gui BC thuc hien KH2009_Book1_Hoan chinh KH 2012 (o nha)_Bao cao giai ngan quy I" xfId="2352"/>
    <cellStyle name="1_Danh sach gui BC thuc hien KH2009_Book1_Hoan chinh KH 2012 (o nha)_Bao cao giai ngan quy I 2" xfId="2353"/>
    <cellStyle name="1_Danh sach gui BC thuc hien KH2009_Book1_Hoan chinh KH 2012 (o nha)_Bao cao giai ngan quy I 2 2" xfId="13310"/>
    <cellStyle name="1_Danh sach gui BC thuc hien KH2009_Book1_Hoan chinh KH 2012 (o nha)_Bao cao giai ngan quy I 2 3" xfId="13311"/>
    <cellStyle name="1_Danh sach gui BC thuc hien KH2009_Book1_Hoan chinh KH 2012 (o nha)_Bao cao giai ngan quy I 2 4" xfId="13312"/>
    <cellStyle name="1_Danh sach gui BC thuc hien KH2009_Book1_Hoan chinh KH 2012 (o nha)_Bao cao giai ngan quy I 3" xfId="13313"/>
    <cellStyle name="1_Danh sach gui BC thuc hien KH2009_Book1_Hoan chinh KH 2012 (o nha)_Bao cao giai ngan quy I 3 2" xfId="13314"/>
    <cellStyle name="1_Danh sach gui BC thuc hien KH2009_Book1_Hoan chinh KH 2012 (o nha)_Bao cao giai ngan quy I 3 3" xfId="13315"/>
    <cellStyle name="1_Danh sach gui BC thuc hien KH2009_Book1_Hoan chinh KH 2012 (o nha)_Bao cao giai ngan quy I 3 4" xfId="13316"/>
    <cellStyle name="1_Danh sach gui BC thuc hien KH2009_Book1_Hoan chinh KH 2012 (o nha)_Bao cao giai ngan quy I 4" xfId="13317"/>
    <cellStyle name="1_Danh sach gui BC thuc hien KH2009_Book1_Hoan chinh KH 2012 (o nha)_Bao cao giai ngan quy I 5" xfId="13318"/>
    <cellStyle name="1_Danh sach gui BC thuc hien KH2009_Book1_Hoan chinh KH 2012 (o nha)_Bao cao giai ngan quy I 6" xfId="13319"/>
    <cellStyle name="1_Danh sach gui BC thuc hien KH2009_Book1_Hoan chinh KH 2012 (o nha)_BC von DTPT 6 thang 2012" xfId="2354"/>
    <cellStyle name="1_Danh sach gui BC thuc hien KH2009_Book1_Hoan chinh KH 2012 (o nha)_BC von DTPT 6 thang 2012 2" xfId="2355"/>
    <cellStyle name="1_Danh sach gui BC thuc hien KH2009_Book1_Hoan chinh KH 2012 (o nha)_BC von DTPT 6 thang 2012 2 2" xfId="13320"/>
    <cellStyle name="1_Danh sach gui BC thuc hien KH2009_Book1_Hoan chinh KH 2012 (o nha)_BC von DTPT 6 thang 2012 2 3" xfId="13321"/>
    <cellStyle name="1_Danh sach gui BC thuc hien KH2009_Book1_Hoan chinh KH 2012 (o nha)_BC von DTPT 6 thang 2012 2 4" xfId="13322"/>
    <cellStyle name="1_Danh sach gui BC thuc hien KH2009_Book1_Hoan chinh KH 2012 (o nha)_BC von DTPT 6 thang 2012 3" xfId="13323"/>
    <cellStyle name="1_Danh sach gui BC thuc hien KH2009_Book1_Hoan chinh KH 2012 (o nha)_BC von DTPT 6 thang 2012 3 2" xfId="13324"/>
    <cellStyle name="1_Danh sach gui BC thuc hien KH2009_Book1_Hoan chinh KH 2012 (o nha)_BC von DTPT 6 thang 2012 3 3" xfId="13325"/>
    <cellStyle name="1_Danh sach gui BC thuc hien KH2009_Book1_Hoan chinh KH 2012 (o nha)_BC von DTPT 6 thang 2012 3 4" xfId="13326"/>
    <cellStyle name="1_Danh sach gui BC thuc hien KH2009_Book1_Hoan chinh KH 2012 (o nha)_BC von DTPT 6 thang 2012 4" xfId="13327"/>
    <cellStyle name="1_Danh sach gui BC thuc hien KH2009_Book1_Hoan chinh KH 2012 (o nha)_BC von DTPT 6 thang 2012 5" xfId="13328"/>
    <cellStyle name="1_Danh sach gui BC thuc hien KH2009_Book1_Hoan chinh KH 2012 (o nha)_BC von DTPT 6 thang 2012 6" xfId="13329"/>
    <cellStyle name="1_Danh sach gui BC thuc hien KH2009_Book1_Hoan chinh KH 2012 (o nha)_Bieu du thao QD von ho tro co MT" xfId="2356"/>
    <cellStyle name="1_Danh sach gui BC thuc hien KH2009_Book1_Hoan chinh KH 2012 (o nha)_Bieu du thao QD von ho tro co MT 2" xfId="2357"/>
    <cellStyle name="1_Danh sach gui BC thuc hien KH2009_Book1_Hoan chinh KH 2012 (o nha)_Bieu du thao QD von ho tro co MT 2 2" xfId="13330"/>
    <cellStyle name="1_Danh sach gui BC thuc hien KH2009_Book1_Hoan chinh KH 2012 (o nha)_Bieu du thao QD von ho tro co MT 2 3" xfId="13331"/>
    <cellStyle name="1_Danh sach gui BC thuc hien KH2009_Book1_Hoan chinh KH 2012 (o nha)_Bieu du thao QD von ho tro co MT 2 4" xfId="13332"/>
    <cellStyle name="1_Danh sach gui BC thuc hien KH2009_Book1_Hoan chinh KH 2012 (o nha)_Bieu du thao QD von ho tro co MT 3" xfId="13333"/>
    <cellStyle name="1_Danh sach gui BC thuc hien KH2009_Book1_Hoan chinh KH 2012 (o nha)_Bieu du thao QD von ho tro co MT 3 2" xfId="13334"/>
    <cellStyle name="1_Danh sach gui BC thuc hien KH2009_Book1_Hoan chinh KH 2012 (o nha)_Bieu du thao QD von ho tro co MT 3 3" xfId="13335"/>
    <cellStyle name="1_Danh sach gui BC thuc hien KH2009_Book1_Hoan chinh KH 2012 (o nha)_Bieu du thao QD von ho tro co MT 3 4" xfId="13336"/>
    <cellStyle name="1_Danh sach gui BC thuc hien KH2009_Book1_Hoan chinh KH 2012 (o nha)_Bieu du thao QD von ho tro co MT 4" xfId="13337"/>
    <cellStyle name="1_Danh sach gui BC thuc hien KH2009_Book1_Hoan chinh KH 2012 (o nha)_Bieu du thao QD von ho tro co MT 5" xfId="13338"/>
    <cellStyle name="1_Danh sach gui BC thuc hien KH2009_Book1_Hoan chinh KH 2012 (o nha)_Bieu du thao QD von ho tro co MT 6" xfId="13339"/>
    <cellStyle name="1_Danh sach gui BC thuc hien KH2009_Book1_Hoan chinh KH 2012 (o nha)_Ke hoach 2012 theo doi (giai ngan 30.6.12)" xfId="2358"/>
    <cellStyle name="1_Danh sach gui BC thuc hien KH2009_Book1_Hoan chinh KH 2012 (o nha)_Ke hoach 2012 theo doi (giai ngan 30.6.12) 2" xfId="2359"/>
    <cellStyle name="1_Danh sach gui BC thuc hien KH2009_Book1_Hoan chinh KH 2012 (o nha)_Ke hoach 2012 theo doi (giai ngan 30.6.12) 2 2" xfId="13340"/>
    <cellStyle name="1_Danh sach gui BC thuc hien KH2009_Book1_Hoan chinh KH 2012 (o nha)_Ke hoach 2012 theo doi (giai ngan 30.6.12) 2 3" xfId="13341"/>
    <cellStyle name="1_Danh sach gui BC thuc hien KH2009_Book1_Hoan chinh KH 2012 (o nha)_Ke hoach 2012 theo doi (giai ngan 30.6.12) 2 4" xfId="13342"/>
    <cellStyle name="1_Danh sach gui BC thuc hien KH2009_Book1_Hoan chinh KH 2012 (o nha)_Ke hoach 2012 theo doi (giai ngan 30.6.12) 3" xfId="13343"/>
    <cellStyle name="1_Danh sach gui BC thuc hien KH2009_Book1_Hoan chinh KH 2012 (o nha)_Ke hoach 2012 theo doi (giai ngan 30.6.12) 3 2" xfId="13344"/>
    <cellStyle name="1_Danh sach gui BC thuc hien KH2009_Book1_Hoan chinh KH 2012 (o nha)_Ke hoach 2012 theo doi (giai ngan 30.6.12) 3 3" xfId="13345"/>
    <cellStyle name="1_Danh sach gui BC thuc hien KH2009_Book1_Hoan chinh KH 2012 (o nha)_Ke hoach 2012 theo doi (giai ngan 30.6.12) 3 4" xfId="13346"/>
    <cellStyle name="1_Danh sach gui BC thuc hien KH2009_Book1_Hoan chinh KH 2012 (o nha)_Ke hoach 2012 theo doi (giai ngan 30.6.12) 4" xfId="13347"/>
    <cellStyle name="1_Danh sach gui BC thuc hien KH2009_Book1_Hoan chinh KH 2012 (o nha)_Ke hoach 2012 theo doi (giai ngan 30.6.12) 5" xfId="13348"/>
    <cellStyle name="1_Danh sach gui BC thuc hien KH2009_Book1_Hoan chinh KH 2012 (o nha)_Ke hoach 2012 theo doi (giai ngan 30.6.12) 6" xfId="13349"/>
    <cellStyle name="1_Danh sach gui BC thuc hien KH2009_Book1_Hoan chinh KH 2012 Von ho tro co MT" xfId="2360"/>
    <cellStyle name="1_Danh sach gui BC thuc hien KH2009_Book1_Hoan chinh KH 2012 Von ho tro co MT (chi tiet)" xfId="2361"/>
    <cellStyle name="1_Danh sach gui BC thuc hien KH2009_Book1_Hoan chinh KH 2012 Von ho tro co MT (chi tiet) 2" xfId="2362"/>
    <cellStyle name="1_Danh sach gui BC thuc hien KH2009_Book1_Hoan chinh KH 2012 Von ho tro co MT (chi tiet) 2 2" xfId="13350"/>
    <cellStyle name="1_Danh sach gui BC thuc hien KH2009_Book1_Hoan chinh KH 2012 Von ho tro co MT (chi tiet) 2 3" xfId="13351"/>
    <cellStyle name="1_Danh sach gui BC thuc hien KH2009_Book1_Hoan chinh KH 2012 Von ho tro co MT (chi tiet) 2 4" xfId="13352"/>
    <cellStyle name="1_Danh sach gui BC thuc hien KH2009_Book1_Hoan chinh KH 2012 Von ho tro co MT (chi tiet) 3" xfId="13353"/>
    <cellStyle name="1_Danh sach gui BC thuc hien KH2009_Book1_Hoan chinh KH 2012 Von ho tro co MT (chi tiet) 3 2" xfId="13354"/>
    <cellStyle name="1_Danh sach gui BC thuc hien KH2009_Book1_Hoan chinh KH 2012 Von ho tro co MT (chi tiet) 3 3" xfId="13355"/>
    <cellStyle name="1_Danh sach gui BC thuc hien KH2009_Book1_Hoan chinh KH 2012 Von ho tro co MT (chi tiet) 3 4" xfId="13356"/>
    <cellStyle name="1_Danh sach gui BC thuc hien KH2009_Book1_Hoan chinh KH 2012 Von ho tro co MT (chi tiet) 4" xfId="13357"/>
    <cellStyle name="1_Danh sach gui BC thuc hien KH2009_Book1_Hoan chinh KH 2012 Von ho tro co MT (chi tiet) 5" xfId="13358"/>
    <cellStyle name="1_Danh sach gui BC thuc hien KH2009_Book1_Hoan chinh KH 2012 Von ho tro co MT (chi tiet) 6" xfId="13359"/>
    <cellStyle name="1_Danh sach gui BC thuc hien KH2009_Book1_Hoan chinh KH 2012 Von ho tro co MT 10" xfId="13360"/>
    <cellStyle name="1_Danh sach gui BC thuc hien KH2009_Book1_Hoan chinh KH 2012 Von ho tro co MT 10 2" xfId="13361"/>
    <cellStyle name="1_Danh sach gui BC thuc hien KH2009_Book1_Hoan chinh KH 2012 Von ho tro co MT 10 3" xfId="13362"/>
    <cellStyle name="1_Danh sach gui BC thuc hien KH2009_Book1_Hoan chinh KH 2012 Von ho tro co MT 10 4" xfId="13363"/>
    <cellStyle name="1_Danh sach gui BC thuc hien KH2009_Book1_Hoan chinh KH 2012 Von ho tro co MT 11" xfId="13364"/>
    <cellStyle name="1_Danh sach gui BC thuc hien KH2009_Book1_Hoan chinh KH 2012 Von ho tro co MT 11 2" xfId="13365"/>
    <cellStyle name="1_Danh sach gui BC thuc hien KH2009_Book1_Hoan chinh KH 2012 Von ho tro co MT 11 3" xfId="13366"/>
    <cellStyle name="1_Danh sach gui BC thuc hien KH2009_Book1_Hoan chinh KH 2012 Von ho tro co MT 11 4" xfId="13367"/>
    <cellStyle name="1_Danh sach gui BC thuc hien KH2009_Book1_Hoan chinh KH 2012 Von ho tro co MT 12" xfId="13368"/>
    <cellStyle name="1_Danh sach gui BC thuc hien KH2009_Book1_Hoan chinh KH 2012 Von ho tro co MT 12 2" xfId="13369"/>
    <cellStyle name="1_Danh sach gui BC thuc hien KH2009_Book1_Hoan chinh KH 2012 Von ho tro co MT 12 3" xfId="13370"/>
    <cellStyle name="1_Danh sach gui BC thuc hien KH2009_Book1_Hoan chinh KH 2012 Von ho tro co MT 12 4" xfId="13371"/>
    <cellStyle name="1_Danh sach gui BC thuc hien KH2009_Book1_Hoan chinh KH 2012 Von ho tro co MT 13" xfId="13372"/>
    <cellStyle name="1_Danh sach gui BC thuc hien KH2009_Book1_Hoan chinh KH 2012 Von ho tro co MT 13 2" xfId="13373"/>
    <cellStyle name="1_Danh sach gui BC thuc hien KH2009_Book1_Hoan chinh KH 2012 Von ho tro co MT 13 3" xfId="13374"/>
    <cellStyle name="1_Danh sach gui BC thuc hien KH2009_Book1_Hoan chinh KH 2012 Von ho tro co MT 13 4" xfId="13375"/>
    <cellStyle name="1_Danh sach gui BC thuc hien KH2009_Book1_Hoan chinh KH 2012 Von ho tro co MT 14" xfId="13376"/>
    <cellStyle name="1_Danh sach gui BC thuc hien KH2009_Book1_Hoan chinh KH 2012 Von ho tro co MT 14 2" xfId="13377"/>
    <cellStyle name="1_Danh sach gui BC thuc hien KH2009_Book1_Hoan chinh KH 2012 Von ho tro co MT 14 3" xfId="13378"/>
    <cellStyle name="1_Danh sach gui BC thuc hien KH2009_Book1_Hoan chinh KH 2012 Von ho tro co MT 14 4" xfId="13379"/>
    <cellStyle name="1_Danh sach gui BC thuc hien KH2009_Book1_Hoan chinh KH 2012 Von ho tro co MT 15" xfId="13380"/>
    <cellStyle name="1_Danh sach gui BC thuc hien KH2009_Book1_Hoan chinh KH 2012 Von ho tro co MT 15 2" xfId="13381"/>
    <cellStyle name="1_Danh sach gui BC thuc hien KH2009_Book1_Hoan chinh KH 2012 Von ho tro co MT 15 3" xfId="13382"/>
    <cellStyle name="1_Danh sach gui BC thuc hien KH2009_Book1_Hoan chinh KH 2012 Von ho tro co MT 15 4" xfId="13383"/>
    <cellStyle name="1_Danh sach gui BC thuc hien KH2009_Book1_Hoan chinh KH 2012 Von ho tro co MT 16" xfId="13384"/>
    <cellStyle name="1_Danh sach gui BC thuc hien KH2009_Book1_Hoan chinh KH 2012 Von ho tro co MT 16 2" xfId="13385"/>
    <cellStyle name="1_Danh sach gui BC thuc hien KH2009_Book1_Hoan chinh KH 2012 Von ho tro co MT 16 3" xfId="13386"/>
    <cellStyle name="1_Danh sach gui BC thuc hien KH2009_Book1_Hoan chinh KH 2012 Von ho tro co MT 16 4" xfId="13387"/>
    <cellStyle name="1_Danh sach gui BC thuc hien KH2009_Book1_Hoan chinh KH 2012 Von ho tro co MT 17" xfId="13388"/>
    <cellStyle name="1_Danh sach gui BC thuc hien KH2009_Book1_Hoan chinh KH 2012 Von ho tro co MT 17 2" xfId="13389"/>
    <cellStyle name="1_Danh sach gui BC thuc hien KH2009_Book1_Hoan chinh KH 2012 Von ho tro co MT 17 3" xfId="13390"/>
    <cellStyle name="1_Danh sach gui BC thuc hien KH2009_Book1_Hoan chinh KH 2012 Von ho tro co MT 17 4" xfId="13391"/>
    <cellStyle name="1_Danh sach gui BC thuc hien KH2009_Book1_Hoan chinh KH 2012 Von ho tro co MT 18" xfId="13392"/>
    <cellStyle name="1_Danh sach gui BC thuc hien KH2009_Book1_Hoan chinh KH 2012 Von ho tro co MT 19" xfId="13393"/>
    <cellStyle name="1_Danh sach gui BC thuc hien KH2009_Book1_Hoan chinh KH 2012 Von ho tro co MT 2" xfId="2363"/>
    <cellStyle name="1_Danh sach gui BC thuc hien KH2009_Book1_Hoan chinh KH 2012 Von ho tro co MT 2 2" xfId="13394"/>
    <cellStyle name="1_Danh sach gui BC thuc hien KH2009_Book1_Hoan chinh KH 2012 Von ho tro co MT 2 3" xfId="13395"/>
    <cellStyle name="1_Danh sach gui BC thuc hien KH2009_Book1_Hoan chinh KH 2012 Von ho tro co MT 2 4" xfId="13396"/>
    <cellStyle name="1_Danh sach gui BC thuc hien KH2009_Book1_Hoan chinh KH 2012 Von ho tro co MT 20" xfId="13397"/>
    <cellStyle name="1_Danh sach gui BC thuc hien KH2009_Book1_Hoan chinh KH 2012 Von ho tro co MT 3" xfId="13398"/>
    <cellStyle name="1_Danh sach gui BC thuc hien KH2009_Book1_Hoan chinh KH 2012 Von ho tro co MT 3 2" xfId="13399"/>
    <cellStyle name="1_Danh sach gui BC thuc hien KH2009_Book1_Hoan chinh KH 2012 Von ho tro co MT 3 3" xfId="13400"/>
    <cellStyle name="1_Danh sach gui BC thuc hien KH2009_Book1_Hoan chinh KH 2012 Von ho tro co MT 3 4" xfId="13401"/>
    <cellStyle name="1_Danh sach gui BC thuc hien KH2009_Book1_Hoan chinh KH 2012 Von ho tro co MT 4" xfId="13402"/>
    <cellStyle name="1_Danh sach gui BC thuc hien KH2009_Book1_Hoan chinh KH 2012 Von ho tro co MT 4 2" xfId="13403"/>
    <cellStyle name="1_Danh sach gui BC thuc hien KH2009_Book1_Hoan chinh KH 2012 Von ho tro co MT 4 3" xfId="13404"/>
    <cellStyle name="1_Danh sach gui BC thuc hien KH2009_Book1_Hoan chinh KH 2012 Von ho tro co MT 4 4" xfId="13405"/>
    <cellStyle name="1_Danh sach gui BC thuc hien KH2009_Book1_Hoan chinh KH 2012 Von ho tro co MT 5" xfId="13406"/>
    <cellStyle name="1_Danh sach gui BC thuc hien KH2009_Book1_Hoan chinh KH 2012 Von ho tro co MT 5 2" xfId="13407"/>
    <cellStyle name="1_Danh sach gui BC thuc hien KH2009_Book1_Hoan chinh KH 2012 Von ho tro co MT 5 3" xfId="13408"/>
    <cellStyle name="1_Danh sach gui BC thuc hien KH2009_Book1_Hoan chinh KH 2012 Von ho tro co MT 5 4" xfId="13409"/>
    <cellStyle name="1_Danh sach gui BC thuc hien KH2009_Book1_Hoan chinh KH 2012 Von ho tro co MT 6" xfId="13410"/>
    <cellStyle name="1_Danh sach gui BC thuc hien KH2009_Book1_Hoan chinh KH 2012 Von ho tro co MT 6 2" xfId="13411"/>
    <cellStyle name="1_Danh sach gui BC thuc hien KH2009_Book1_Hoan chinh KH 2012 Von ho tro co MT 6 3" xfId="13412"/>
    <cellStyle name="1_Danh sach gui BC thuc hien KH2009_Book1_Hoan chinh KH 2012 Von ho tro co MT 6 4" xfId="13413"/>
    <cellStyle name="1_Danh sach gui BC thuc hien KH2009_Book1_Hoan chinh KH 2012 Von ho tro co MT 7" xfId="13414"/>
    <cellStyle name="1_Danh sach gui BC thuc hien KH2009_Book1_Hoan chinh KH 2012 Von ho tro co MT 7 2" xfId="13415"/>
    <cellStyle name="1_Danh sach gui BC thuc hien KH2009_Book1_Hoan chinh KH 2012 Von ho tro co MT 7 3" xfId="13416"/>
    <cellStyle name="1_Danh sach gui BC thuc hien KH2009_Book1_Hoan chinh KH 2012 Von ho tro co MT 7 4" xfId="13417"/>
    <cellStyle name="1_Danh sach gui BC thuc hien KH2009_Book1_Hoan chinh KH 2012 Von ho tro co MT 8" xfId="13418"/>
    <cellStyle name="1_Danh sach gui BC thuc hien KH2009_Book1_Hoan chinh KH 2012 Von ho tro co MT 8 2" xfId="13419"/>
    <cellStyle name="1_Danh sach gui BC thuc hien KH2009_Book1_Hoan chinh KH 2012 Von ho tro co MT 8 3" xfId="13420"/>
    <cellStyle name="1_Danh sach gui BC thuc hien KH2009_Book1_Hoan chinh KH 2012 Von ho tro co MT 8 4" xfId="13421"/>
    <cellStyle name="1_Danh sach gui BC thuc hien KH2009_Book1_Hoan chinh KH 2012 Von ho tro co MT 9" xfId="13422"/>
    <cellStyle name="1_Danh sach gui BC thuc hien KH2009_Book1_Hoan chinh KH 2012 Von ho tro co MT 9 2" xfId="13423"/>
    <cellStyle name="1_Danh sach gui BC thuc hien KH2009_Book1_Hoan chinh KH 2012 Von ho tro co MT 9 3" xfId="13424"/>
    <cellStyle name="1_Danh sach gui BC thuc hien KH2009_Book1_Hoan chinh KH 2012 Von ho tro co MT 9 4" xfId="13425"/>
    <cellStyle name="1_Danh sach gui BC thuc hien KH2009_Book1_Hoan chinh KH 2012 Von ho tro co MT_Bao cao giai ngan quy I" xfId="2364"/>
    <cellStyle name="1_Danh sach gui BC thuc hien KH2009_Book1_Hoan chinh KH 2012 Von ho tro co MT_Bao cao giai ngan quy I 2" xfId="2365"/>
    <cellStyle name="1_Danh sach gui BC thuc hien KH2009_Book1_Hoan chinh KH 2012 Von ho tro co MT_Bao cao giai ngan quy I 2 2" xfId="13426"/>
    <cellStyle name="1_Danh sach gui BC thuc hien KH2009_Book1_Hoan chinh KH 2012 Von ho tro co MT_Bao cao giai ngan quy I 2 3" xfId="13427"/>
    <cellStyle name="1_Danh sach gui BC thuc hien KH2009_Book1_Hoan chinh KH 2012 Von ho tro co MT_Bao cao giai ngan quy I 2 4" xfId="13428"/>
    <cellStyle name="1_Danh sach gui BC thuc hien KH2009_Book1_Hoan chinh KH 2012 Von ho tro co MT_Bao cao giai ngan quy I 3" xfId="13429"/>
    <cellStyle name="1_Danh sach gui BC thuc hien KH2009_Book1_Hoan chinh KH 2012 Von ho tro co MT_Bao cao giai ngan quy I 3 2" xfId="13430"/>
    <cellStyle name="1_Danh sach gui BC thuc hien KH2009_Book1_Hoan chinh KH 2012 Von ho tro co MT_Bao cao giai ngan quy I 3 3" xfId="13431"/>
    <cellStyle name="1_Danh sach gui BC thuc hien KH2009_Book1_Hoan chinh KH 2012 Von ho tro co MT_Bao cao giai ngan quy I 3 4" xfId="13432"/>
    <cellStyle name="1_Danh sach gui BC thuc hien KH2009_Book1_Hoan chinh KH 2012 Von ho tro co MT_Bao cao giai ngan quy I 4" xfId="13433"/>
    <cellStyle name="1_Danh sach gui BC thuc hien KH2009_Book1_Hoan chinh KH 2012 Von ho tro co MT_Bao cao giai ngan quy I 5" xfId="13434"/>
    <cellStyle name="1_Danh sach gui BC thuc hien KH2009_Book1_Hoan chinh KH 2012 Von ho tro co MT_Bao cao giai ngan quy I 6" xfId="13435"/>
    <cellStyle name="1_Danh sach gui BC thuc hien KH2009_Book1_Hoan chinh KH 2012 Von ho tro co MT_BC von DTPT 6 thang 2012" xfId="2366"/>
    <cellStyle name="1_Danh sach gui BC thuc hien KH2009_Book1_Hoan chinh KH 2012 Von ho tro co MT_BC von DTPT 6 thang 2012 2" xfId="2367"/>
    <cellStyle name="1_Danh sach gui BC thuc hien KH2009_Book1_Hoan chinh KH 2012 Von ho tro co MT_BC von DTPT 6 thang 2012 2 2" xfId="13436"/>
    <cellStyle name="1_Danh sach gui BC thuc hien KH2009_Book1_Hoan chinh KH 2012 Von ho tro co MT_BC von DTPT 6 thang 2012 2 3" xfId="13437"/>
    <cellStyle name="1_Danh sach gui BC thuc hien KH2009_Book1_Hoan chinh KH 2012 Von ho tro co MT_BC von DTPT 6 thang 2012 2 4" xfId="13438"/>
    <cellStyle name="1_Danh sach gui BC thuc hien KH2009_Book1_Hoan chinh KH 2012 Von ho tro co MT_BC von DTPT 6 thang 2012 3" xfId="13439"/>
    <cellStyle name="1_Danh sach gui BC thuc hien KH2009_Book1_Hoan chinh KH 2012 Von ho tro co MT_BC von DTPT 6 thang 2012 3 2" xfId="13440"/>
    <cellStyle name="1_Danh sach gui BC thuc hien KH2009_Book1_Hoan chinh KH 2012 Von ho tro co MT_BC von DTPT 6 thang 2012 3 3" xfId="13441"/>
    <cellStyle name="1_Danh sach gui BC thuc hien KH2009_Book1_Hoan chinh KH 2012 Von ho tro co MT_BC von DTPT 6 thang 2012 3 4" xfId="13442"/>
    <cellStyle name="1_Danh sach gui BC thuc hien KH2009_Book1_Hoan chinh KH 2012 Von ho tro co MT_BC von DTPT 6 thang 2012 4" xfId="13443"/>
    <cellStyle name="1_Danh sach gui BC thuc hien KH2009_Book1_Hoan chinh KH 2012 Von ho tro co MT_BC von DTPT 6 thang 2012 5" xfId="13444"/>
    <cellStyle name="1_Danh sach gui BC thuc hien KH2009_Book1_Hoan chinh KH 2012 Von ho tro co MT_BC von DTPT 6 thang 2012 6" xfId="13445"/>
    <cellStyle name="1_Danh sach gui BC thuc hien KH2009_Book1_Hoan chinh KH 2012 Von ho tro co MT_Bieu du thao QD von ho tro co MT" xfId="2368"/>
    <cellStyle name="1_Danh sach gui BC thuc hien KH2009_Book1_Hoan chinh KH 2012 Von ho tro co MT_Bieu du thao QD von ho tro co MT 2" xfId="2369"/>
    <cellStyle name="1_Danh sach gui BC thuc hien KH2009_Book1_Hoan chinh KH 2012 Von ho tro co MT_Bieu du thao QD von ho tro co MT 2 2" xfId="13446"/>
    <cellStyle name="1_Danh sach gui BC thuc hien KH2009_Book1_Hoan chinh KH 2012 Von ho tro co MT_Bieu du thao QD von ho tro co MT 2 3" xfId="13447"/>
    <cellStyle name="1_Danh sach gui BC thuc hien KH2009_Book1_Hoan chinh KH 2012 Von ho tro co MT_Bieu du thao QD von ho tro co MT 2 4" xfId="13448"/>
    <cellStyle name="1_Danh sach gui BC thuc hien KH2009_Book1_Hoan chinh KH 2012 Von ho tro co MT_Bieu du thao QD von ho tro co MT 3" xfId="13449"/>
    <cellStyle name="1_Danh sach gui BC thuc hien KH2009_Book1_Hoan chinh KH 2012 Von ho tro co MT_Bieu du thao QD von ho tro co MT 3 2" xfId="13450"/>
    <cellStyle name="1_Danh sach gui BC thuc hien KH2009_Book1_Hoan chinh KH 2012 Von ho tro co MT_Bieu du thao QD von ho tro co MT 3 3" xfId="13451"/>
    <cellStyle name="1_Danh sach gui BC thuc hien KH2009_Book1_Hoan chinh KH 2012 Von ho tro co MT_Bieu du thao QD von ho tro co MT 3 4" xfId="13452"/>
    <cellStyle name="1_Danh sach gui BC thuc hien KH2009_Book1_Hoan chinh KH 2012 Von ho tro co MT_Bieu du thao QD von ho tro co MT 4" xfId="13453"/>
    <cellStyle name="1_Danh sach gui BC thuc hien KH2009_Book1_Hoan chinh KH 2012 Von ho tro co MT_Bieu du thao QD von ho tro co MT 5" xfId="13454"/>
    <cellStyle name="1_Danh sach gui BC thuc hien KH2009_Book1_Hoan chinh KH 2012 Von ho tro co MT_Bieu du thao QD von ho tro co MT 6" xfId="13455"/>
    <cellStyle name="1_Danh sach gui BC thuc hien KH2009_Book1_Hoan chinh KH 2012 Von ho tro co MT_Ke hoach 2012 theo doi (giai ngan 30.6.12)" xfId="2370"/>
    <cellStyle name="1_Danh sach gui BC thuc hien KH2009_Book1_Hoan chinh KH 2012 Von ho tro co MT_Ke hoach 2012 theo doi (giai ngan 30.6.12) 2" xfId="2371"/>
    <cellStyle name="1_Danh sach gui BC thuc hien KH2009_Book1_Hoan chinh KH 2012 Von ho tro co MT_Ke hoach 2012 theo doi (giai ngan 30.6.12) 2 2" xfId="13456"/>
    <cellStyle name="1_Danh sach gui BC thuc hien KH2009_Book1_Hoan chinh KH 2012 Von ho tro co MT_Ke hoach 2012 theo doi (giai ngan 30.6.12) 2 3" xfId="13457"/>
    <cellStyle name="1_Danh sach gui BC thuc hien KH2009_Book1_Hoan chinh KH 2012 Von ho tro co MT_Ke hoach 2012 theo doi (giai ngan 30.6.12) 2 4" xfId="13458"/>
    <cellStyle name="1_Danh sach gui BC thuc hien KH2009_Book1_Hoan chinh KH 2012 Von ho tro co MT_Ke hoach 2012 theo doi (giai ngan 30.6.12) 3" xfId="13459"/>
    <cellStyle name="1_Danh sach gui BC thuc hien KH2009_Book1_Hoan chinh KH 2012 Von ho tro co MT_Ke hoach 2012 theo doi (giai ngan 30.6.12) 3 2" xfId="13460"/>
    <cellStyle name="1_Danh sach gui BC thuc hien KH2009_Book1_Hoan chinh KH 2012 Von ho tro co MT_Ke hoach 2012 theo doi (giai ngan 30.6.12) 3 3" xfId="13461"/>
    <cellStyle name="1_Danh sach gui BC thuc hien KH2009_Book1_Hoan chinh KH 2012 Von ho tro co MT_Ke hoach 2012 theo doi (giai ngan 30.6.12) 3 4" xfId="13462"/>
    <cellStyle name="1_Danh sach gui BC thuc hien KH2009_Book1_Hoan chinh KH 2012 Von ho tro co MT_Ke hoach 2012 theo doi (giai ngan 30.6.12) 4" xfId="13463"/>
    <cellStyle name="1_Danh sach gui BC thuc hien KH2009_Book1_Hoan chinh KH 2012 Von ho tro co MT_Ke hoach 2012 theo doi (giai ngan 30.6.12) 5" xfId="13464"/>
    <cellStyle name="1_Danh sach gui BC thuc hien KH2009_Book1_Hoan chinh KH 2012 Von ho tro co MT_Ke hoach 2012 theo doi (giai ngan 30.6.12) 6" xfId="13465"/>
    <cellStyle name="1_Danh sach gui BC thuc hien KH2009_Book1_Ke hoach 2012 (theo doi)" xfId="2372"/>
    <cellStyle name="1_Danh sach gui BC thuc hien KH2009_Book1_Ke hoach 2012 (theo doi) 2" xfId="2373"/>
    <cellStyle name="1_Danh sach gui BC thuc hien KH2009_Book1_Ke hoach 2012 (theo doi) 2 2" xfId="13466"/>
    <cellStyle name="1_Danh sach gui BC thuc hien KH2009_Book1_Ke hoach 2012 (theo doi) 2 3" xfId="13467"/>
    <cellStyle name="1_Danh sach gui BC thuc hien KH2009_Book1_Ke hoach 2012 (theo doi) 2 4" xfId="13468"/>
    <cellStyle name="1_Danh sach gui BC thuc hien KH2009_Book1_Ke hoach 2012 (theo doi) 3" xfId="13469"/>
    <cellStyle name="1_Danh sach gui BC thuc hien KH2009_Book1_Ke hoach 2012 (theo doi) 3 2" xfId="13470"/>
    <cellStyle name="1_Danh sach gui BC thuc hien KH2009_Book1_Ke hoach 2012 (theo doi) 3 3" xfId="13471"/>
    <cellStyle name="1_Danh sach gui BC thuc hien KH2009_Book1_Ke hoach 2012 (theo doi) 3 4" xfId="13472"/>
    <cellStyle name="1_Danh sach gui BC thuc hien KH2009_Book1_Ke hoach 2012 (theo doi) 4" xfId="13473"/>
    <cellStyle name="1_Danh sach gui BC thuc hien KH2009_Book1_Ke hoach 2012 (theo doi) 5" xfId="13474"/>
    <cellStyle name="1_Danh sach gui BC thuc hien KH2009_Book1_Ke hoach 2012 (theo doi) 6" xfId="13475"/>
    <cellStyle name="1_Danh sach gui BC thuc hien KH2009_Book1_Ke hoach 2012 theo doi (giai ngan 30.6.12)" xfId="2374"/>
    <cellStyle name="1_Danh sach gui BC thuc hien KH2009_Book1_Ke hoach 2012 theo doi (giai ngan 30.6.12) 2" xfId="2375"/>
    <cellStyle name="1_Danh sach gui BC thuc hien KH2009_Book1_Ke hoach 2012 theo doi (giai ngan 30.6.12) 2 2" xfId="13476"/>
    <cellStyle name="1_Danh sach gui BC thuc hien KH2009_Book1_Ke hoach 2012 theo doi (giai ngan 30.6.12) 2 3" xfId="13477"/>
    <cellStyle name="1_Danh sach gui BC thuc hien KH2009_Book1_Ke hoach 2012 theo doi (giai ngan 30.6.12) 2 4" xfId="13478"/>
    <cellStyle name="1_Danh sach gui BC thuc hien KH2009_Book1_Ke hoach 2012 theo doi (giai ngan 30.6.12) 3" xfId="13479"/>
    <cellStyle name="1_Danh sach gui BC thuc hien KH2009_Book1_Ke hoach 2012 theo doi (giai ngan 30.6.12) 3 2" xfId="13480"/>
    <cellStyle name="1_Danh sach gui BC thuc hien KH2009_Book1_Ke hoach 2012 theo doi (giai ngan 30.6.12) 3 3" xfId="13481"/>
    <cellStyle name="1_Danh sach gui BC thuc hien KH2009_Book1_Ke hoach 2012 theo doi (giai ngan 30.6.12) 3 4" xfId="13482"/>
    <cellStyle name="1_Danh sach gui BC thuc hien KH2009_Book1_Ke hoach 2012 theo doi (giai ngan 30.6.12) 4" xfId="13483"/>
    <cellStyle name="1_Danh sach gui BC thuc hien KH2009_Book1_Ke hoach 2012 theo doi (giai ngan 30.6.12) 5" xfId="13484"/>
    <cellStyle name="1_Danh sach gui BC thuc hien KH2009_Book1_Ke hoach 2012 theo doi (giai ngan 30.6.12) 6" xfId="13485"/>
    <cellStyle name="1_Danh sach gui BC thuc hien KH2009_Dang ky phan khai von ODA (gui Bo)" xfId="2376"/>
    <cellStyle name="1_Danh sach gui BC thuc hien KH2009_Dang ky phan khai von ODA (gui Bo) 2" xfId="13486"/>
    <cellStyle name="1_Danh sach gui BC thuc hien KH2009_Dang ky phan khai von ODA (gui Bo) 2 2" xfId="13487"/>
    <cellStyle name="1_Danh sach gui BC thuc hien KH2009_Dang ky phan khai von ODA (gui Bo) 2 3" xfId="13488"/>
    <cellStyle name="1_Danh sach gui BC thuc hien KH2009_Dang ky phan khai von ODA (gui Bo) 2 4" xfId="13489"/>
    <cellStyle name="1_Danh sach gui BC thuc hien KH2009_Dang ky phan khai von ODA (gui Bo) 3" xfId="13490"/>
    <cellStyle name="1_Danh sach gui BC thuc hien KH2009_Dang ky phan khai von ODA (gui Bo) 4" xfId="13491"/>
    <cellStyle name="1_Danh sach gui BC thuc hien KH2009_Dang ky phan khai von ODA (gui Bo) 5" xfId="13492"/>
    <cellStyle name="1_Danh sach gui BC thuc hien KH2009_Dang ky phan khai von ODA (gui Bo)_BC von DTPT 6 thang 2012" xfId="2377"/>
    <cellStyle name="1_Danh sach gui BC thuc hien KH2009_Dang ky phan khai von ODA (gui Bo)_BC von DTPT 6 thang 2012 2" xfId="13493"/>
    <cellStyle name="1_Danh sach gui BC thuc hien KH2009_Dang ky phan khai von ODA (gui Bo)_BC von DTPT 6 thang 2012 2 2" xfId="13494"/>
    <cellStyle name="1_Danh sach gui BC thuc hien KH2009_Dang ky phan khai von ODA (gui Bo)_BC von DTPT 6 thang 2012 2 3" xfId="13495"/>
    <cellStyle name="1_Danh sach gui BC thuc hien KH2009_Dang ky phan khai von ODA (gui Bo)_BC von DTPT 6 thang 2012 2 4" xfId="13496"/>
    <cellStyle name="1_Danh sach gui BC thuc hien KH2009_Dang ky phan khai von ODA (gui Bo)_BC von DTPT 6 thang 2012 3" xfId="13497"/>
    <cellStyle name="1_Danh sach gui BC thuc hien KH2009_Dang ky phan khai von ODA (gui Bo)_BC von DTPT 6 thang 2012 4" xfId="13498"/>
    <cellStyle name="1_Danh sach gui BC thuc hien KH2009_Dang ky phan khai von ODA (gui Bo)_BC von DTPT 6 thang 2012 5" xfId="13499"/>
    <cellStyle name="1_Danh sach gui BC thuc hien KH2009_Dang ky phan khai von ODA (gui Bo)_Bieu du thao QD von ho tro co MT" xfId="2378"/>
    <cellStyle name="1_Danh sach gui BC thuc hien KH2009_Dang ky phan khai von ODA (gui Bo)_Bieu du thao QD von ho tro co MT 2" xfId="13500"/>
    <cellStyle name="1_Danh sach gui BC thuc hien KH2009_Dang ky phan khai von ODA (gui Bo)_Bieu du thao QD von ho tro co MT 2 2" xfId="13501"/>
    <cellStyle name="1_Danh sach gui BC thuc hien KH2009_Dang ky phan khai von ODA (gui Bo)_Bieu du thao QD von ho tro co MT 2 3" xfId="13502"/>
    <cellStyle name="1_Danh sach gui BC thuc hien KH2009_Dang ky phan khai von ODA (gui Bo)_Bieu du thao QD von ho tro co MT 2 4" xfId="13503"/>
    <cellStyle name="1_Danh sach gui BC thuc hien KH2009_Dang ky phan khai von ODA (gui Bo)_Bieu du thao QD von ho tro co MT 3" xfId="13504"/>
    <cellStyle name="1_Danh sach gui BC thuc hien KH2009_Dang ky phan khai von ODA (gui Bo)_Bieu du thao QD von ho tro co MT 4" xfId="13505"/>
    <cellStyle name="1_Danh sach gui BC thuc hien KH2009_Dang ky phan khai von ODA (gui Bo)_Bieu du thao QD von ho tro co MT 5" xfId="13506"/>
    <cellStyle name="1_Danh sach gui BC thuc hien KH2009_Dang ky phan khai von ODA (gui Bo)_Ke hoach 2012 theo doi (giai ngan 30.6.12)" xfId="2379"/>
    <cellStyle name="1_Danh sach gui BC thuc hien KH2009_Dang ky phan khai von ODA (gui Bo)_Ke hoach 2012 theo doi (giai ngan 30.6.12) 2" xfId="13507"/>
    <cellStyle name="1_Danh sach gui BC thuc hien KH2009_Dang ky phan khai von ODA (gui Bo)_Ke hoach 2012 theo doi (giai ngan 30.6.12) 2 2" xfId="13508"/>
    <cellStyle name="1_Danh sach gui BC thuc hien KH2009_Dang ky phan khai von ODA (gui Bo)_Ke hoach 2012 theo doi (giai ngan 30.6.12) 2 3" xfId="13509"/>
    <cellStyle name="1_Danh sach gui BC thuc hien KH2009_Dang ky phan khai von ODA (gui Bo)_Ke hoach 2012 theo doi (giai ngan 30.6.12) 2 4" xfId="13510"/>
    <cellStyle name="1_Danh sach gui BC thuc hien KH2009_Dang ky phan khai von ODA (gui Bo)_Ke hoach 2012 theo doi (giai ngan 30.6.12) 3" xfId="13511"/>
    <cellStyle name="1_Danh sach gui BC thuc hien KH2009_Dang ky phan khai von ODA (gui Bo)_Ke hoach 2012 theo doi (giai ngan 30.6.12) 4" xfId="13512"/>
    <cellStyle name="1_Danh sach gui BC thuc hien KH2009_Dang ky phan khai von ODA (gui Bo)_Ke hoach 2012 theo doi (giai ngan 30.6.12) 5" xfId="13513"/>
    <cellStyle name="1_Danh sach gui BC thuc hien KH2009_DK bo tri lai (chinh thuc)" xfId="2380"/>
    <cellStyle name="1_Danh sach gui BC thuc hien KH2009_DK bo tri lai (chinh thuc) 2" xfId="2381"/>
    <cellStyle name="1_Danh sach gui BC thuc hien KH2009_DK bo tri lai (chinh thuc) 2 2" xfId="13514"/>
    <cellStyle name="1_Danh sach gui BC thuc hien KH2009_DK bo tri lai (chinh thuc) 2 3" xfId="13515"/>
    <cellStyle name="1_Danh sach gui BC thuc hien KH2009_DK bo tri lai (chinh thuc) 2 4" xfId="13516"/>
    <cellStyle name="1_Danh sach gui BC thuc hien KH2009_DK bo tri lai (chinh thuc) 3" xfId="13517"/>
    <cellStyle name="1_Danh sach gui BC thuc hien KH2009_DK bo tri lai (chinh thuc) 3 2" xfId="13518"/>
    <cellStyle name="1_Danh sach gui BC thuc hien KH2009_DK bo tri lai (chinh thuc) 3 3" xfId="13519"/>
    <cellStyle name="1_Danh sach gui BC thuc hien KH2009_DK bo tri lai (chinh thuc) 3 4" xfId="13520"/>
    <cellStyle name="1_Danh sach gui BC thuc hien KH2009_DK bo tri lai (chinh thuc) 4" xfId="13521"/>
    <cellStyle name="1_Danh sach gui BC thuc hien KH2009_DK bo tri lai (chinh thuc) 5" xfId="13522"/>
    <cellStyle name="1_Danh sach gui BC thuc hien KH2009_DK bo tri lai (chinh thuc) 6" xfId="13523"/>
    <cellStyle name="1_Danh sach gui BC thuc hien KH2009_DK bo tri lai (chinh thuc)_BC von DTPT 6 thang 2012" xfId="2382"/>
    <cellStyle name="1_Danh sach gui BC thuc hien KH2009_DK bo tri lai (chinh thuc)_BC von DTPT 6 thang 2012 2" xfId="2383"/>
    <cellStyle name="1_Danh sach gui BC thuc hien KH2009_DK bo tri lai (chinh thuc)_BC von DTPT 6 thang 2012 2 2" xfId="13524"/>
    <cellStyle name="1_Danh sach gui BC thuc hien KH2009_DK bo tri lai (chinh thuc)_BC von DTPT 6 thang 2012 2 3" xfId="13525"/>
    <cellStyle name="1_Danh sach gui BC thuc hien KH2009_DK bo tri lai (chinh thuc)_BC von DTPT 6 thang 2012 2 4" xfId="13526"/>
    <cellStyle name="1_Danh sach gui BC thuc hien KH2009_DK bo tri lai (chinh thuc)_BC von DTPT 6 thang 2012 3" xfId="13527"/>
    <cellStyle name="1_Danh sach gui BC thuc hien KH2009_DK bo tri lai (chinh thuc)_BC von DTPT 6 thang 2012 3 2" xfId="13528"/>
    <cellStyle name="1_Danh sach gui BC thuc hien KH2009_DK bo tri lai (chinh thuc)_BC von DTPT 6 thang 2012 3 3" xfId="13529"/>
    <cellStyle name="1_Danh sach gui BC thuc hien KH2009_DK bo tri lai (chinh thuc)_BC von DTPT 6 thang 2012 3 4" xfId="13530"/>
    <cellStyle name="1_Danh sach gui BC thuc hien KH2009_DK bo tri lai (chinh thuc)_BC von DTPT 6 thang 2012 4" xfId="13531"/>
    <cellStyle name="1_Danh sach gui BC thuc hien KH2009_DK bo tri lai (chinh thuc)_BC von DTPT 6 thang 2012 5" xfId="13532"/>
    <cellStyle name="1_Danh sach gui BC thuc hien KH2009_DK bo tri lai (chinh thuc)_BC von DTPT 6 thang 2012 6" xfId="13533"/>
    <cellStyle name="1_Danh sach gui BC thuc hien KH2009_DK bo tri lai (chinh thuc)_Bieu du thao QD von ho tro co MT" xfId="2384"/>
    <cellStyle name="1_Danh sach gui BC thuc hien KH2009_DK bo tri lai (chinh thuc)_Bieu du thao QD von ho tro co MT 2" xfId="2385"/>
    <cellStyle name="1_Danh sach gui BC thuc hien KH2009_DK bo tri lai (chinh thuc)_Bieu du thao QD von ho tro co MT 2 2" xfId="13534"/>
    <cellStyle name="1_Danh sach gui BC thuc hien KH2009_DK bo tri lai (chinh thuc)_Bieu du thao QD von ho tro co MT 2 3" xfId="13535"/>
    <cellStyle name="1_Danh sach gui BC thuc hien KH2009_DK bo tri lai (chinh thuc)_Bieu du thao QD von ho tro co MT 2 4" xfId="13536"/>
    <cellStyle name="1_Danh sach gui BC thuc hien KH2009_DK bo tri lai (chinh thuc)_Bieu du thao QD von ho tro co MT 3" xfId="13537"/>
    <cellStyle name="1_Danh sach gui BC thuc hien KH2009_DK bo tri lai (chinh thuc)_Bieu du thao QD von ho tro co MT 3 2" xfId="13538"/>
    <cellStyle name="1_Danh sach gui BC thuc hien KH2009_DK bo tri lai (chinh thuc)_Bieu du thao QD von ho tro co MT 3 3" xfId="13539"/>
    <cellStyle name="1_Danh sach gui BC thuc hien KH2009_DK bo tri lai (chinh thuc)_Bieu du thao QD von ho tro co MT 3 4" xfId="13540"/>
    <cellStyle name="1_Danh sach gui BC thuc hien KH2009_DK bo tri lai (chinh thuc)_Bieu du thao QD von ho tro co MT 4" xfId="13541"/>
    <cellStyle name="1_Danh sach gui BC thuc hien KH2009_DK bo tri lai (chinh thuc)_Bieu du thao QD von ho tro co MT 5" xfId="13542"/>
    <cellStyle name="1_Danh sach gui BC thuc hien KH2009_DK bo tri lai (chinh thuc)_Bieu du thao QD von ho tro co MT 6" xfId="13543"/>
    <cellStyle name="1_Danh sach gui BC thuc hien KH2009_DK bo tri lai (chinh thuc)_Hoan chinh KH 2012 (o nha)" xfId="2386"/>
    <cellStyle name="1_Danh sach gui BC thuc hien KH2009_DK bo tri lai (chinh thuc)_Hoan chinh KH 2012 (o nha) 2" xfId="2387"/>
    <cellStyle name="1_Danh sach gui BC thuc hien KH2009_DK bo tri lai (chinh thuc)_Hoan chinh KH 2012 (o nha) 2 2" xfId="13544"/>
    <cellStyle name="1_Danh sach gui BC thuc hien KH2009_DK bo tri lai (chinh thuc)_Hoan chinh KH 2012 (o nha) 2 3" xfId="13545"/>
    <cellStyle name="1_Danh sach gui BC thuc hien KH2009_DK bo tri lai (chinh thuc)_Hoan chinh KH 2012 (o nha) 2 4" xfId="13546"/>
    <cellStyle name="1_Danh sach gui BC thuc hien KH2009_DK bo tri lai (chinh thuc)_Hoan chinh KH 2012 (o nha) 3" xfId="13547"/>
    <cellStyle name="1_Danh sach gui BC thuc hien KH2009_DK bo tri lai (chinh thuc)_Hoan chinh KH 2012 (o nha) 3 2" xfId="13548"/>
    <cellStyle name="1_Danh sach gui BC thuc hien KH2009_DK bo tri lai (chinh thuc)_Hoan chinh KH 2012 (o nha) 3 3" xfId="13549"/>
    <cellStyle name="1_Danh sach gui BC thuc hien KH2009_DK bo tri lai (chinh thuc)_Hoan chinh KH 2012 (o nha) 3 4" xfId="13550"/>
    <cellStyle name="1_Danh sach gui BC thuc hien KH2009_DK bo tri lai (chinh thuc)_Hoan chinh KH 2012 (o nha) 4" xfId="13551"/>
    <cellStyle name="1_Danh sach gui BC thuc hien KH2009_DK bo tri lai (chinh thuc)_Hoan chinh KH 2012 (o nha) 5" xfId="13552"/>
    <cellStyle name="1_Danh sach gui BC thuc hien KH2009_DK bo tri lai (chinh thuc)_Hoan chinh KH 2012 (o nha) 6" xfId="13553"/>
    <cellStyle name="1_Danh sach gui BC thuc hien KH2009_DK bo tri lai (chinh thuc)_Hoan chinh KH 2012 (o nha)_Bao cao giai ngan quy I" xfId="2388"/>
    <cellStyle name="1_Danh sach gui BC thuc hien KH2009_DK bo tri lai (chinh thuc)_Hoan chinh KH 2012 (o nha)_Bao cao giai ngan quy I 2" xfId="2389"/>
    <cellStyle name="1_Danh sach gui BC thuc hien KH2009_DK bo tri lai (chinh thuc)_Hoan chinh KH 2012 (o nha)_Bao cao giai ngan quy I 2 2" xfId="13554"/>
    <cellStyle name="1_Danh sach gui BC thuc hien KH2009_DK bo tri lai (chinh thuc)_Hoan chinh KH 2012 (o nha)_Bao cao giai ngan quy I 2 3" xfId="13555"/>
    <cellStyle name="1_Danh sach gui BC thuc hien KH2009_DK bo tri lai (chinh thuc)_Hoan chinh KH 2012 (o nha)_Bao cao giai ngan quy I 2 4" xfId="13556"/>
    <cellStyle name="1_Danh sach gui BC thuc hien KH2009_DK bo tri lai (chinh thuc)_Hoan chinh KH 2012 (o nha)_Bao cao giai ngan quy I 3" xfId="13557"/>
    <cellStyle name="1_Danh sach gui BC thuc hien KH2009_DK bo tri lai (chinh thuc)_Hoan chinh KH 2012 (o nha)_Bao cao giai ngan quy I 3 2" xfId="13558"/>
    <cellStyle name="1_Danh sach gui BC thuc hien KH2009_DK bo tri lai (chinh thuc)_Hoan chinh KH 2012 (o nha)_Bao cao giai ngan quy I 3 3" xfId="13559"/>
    <cellStyle name="1_Danh sach gui BC thuc hien KH2009_DK bo tri lai (chinh thuc)_Hoan chinh KH 2012 (o nha)_Bao cao giai ngan quy I 3 4" xfId="13560"/>
    <cellStyle name="1_Danh sach gui BC thuc hien KH2009_DK bo tri lai (chinh thuc)_Hoan chinh KH 2012 (o nha)_Bao cao giai ngan quy I 4" xfId="13561"/>
    <cellStyle name="1_Danh sach gui BC thuc hien KH2009_DK bo tri lai (chinh thuc)_Hoan chinh KH 2012 (o nha)_Bao cao giai ngan quy I 5" xfId="13562"/>
    <cellStyle name="1_Danh sach gui BC thuc hien KH2009_DK bo tri lai (chinh thuc)_Hoan chinh KH 2012 (o nha)_Bao cao giai ngan quy I 6" xfId="13563"/>
    <cellStyle name="1_Danh sach gui BC thuc hien KH2009_DK bo tri lai (chinh thuc)_Hoan chinh KH 2012 (o nha)_BC von DTPT 6 thang 2012" xfId="2390"/>
    <cellStyle name="1_Danh sach gui BC thuc hien KH2009_DK bo tri lai (chinh thuc)_Hoan chinh KH 2012 (o nha)_BC von DTPT 6 thang 2012 2" xfId="2391"/>
    <cellStyle name="1_Danh sach gui BC thuc hien KH2009_DK bo tri lai (chinh thuc)_Hoan chinh KH 2012 (o nha)_BC von DTPT 6 thang 2012 2 2" xfId="13564"/>
    <cellStyle name="1_Danh sach gui BC thuc hien KH2009_DK bo tri lai (chinh thuc)_Hoan chinh KH 2012 (o nha)_BC von DTPT 6 thang 2012 2 3" xfId="13565"/>
    <cellStyle name="1_Danh sach gui BC thuc hien KH2009_DK bo tri lai (chinh thuc)_Hoan chinh KH 2012 (o nha)_BC von DTPT 6 thang 2012 2 4" xfId="13566"/>
    <cellStyle name="1_Danh sach gui BC thuc hien KH2009_DK bo tri lai (chinh thuc)_Hoan chinh KH 2012 (o nha)_BC von DTPT 6 thang 2012 3" xfId="13567"/>
    <cellStyle name="1_Danh sach gui BC thuc hien KH2009_DK bo tri lai (chinh thuc)_Hoan chinh KH 2012 (o nha)_BC von DTPT 6 thang 2012 3 2" xfId="13568"/>
    <cellStyle name="1_Danh sach gui BC thuc hien KH2009_DK bo tri lai (chinh thuc)_Hoan chinh KH 2012 (o nha)_BC von DTPT 6 thang 2012 3 3" xfId="13569"/>
    <cellStyle name="1_Danh sach gui BC thuc hien KH2009_DK bo tri lai (chinh thuc)_Hoan chinh KH 2012 (o nha)_BC von DTPT 6 thang 2012 3 4" xfId="13570"/>
    <cellStyle name="1_Danh sach gui BC thuc hien KH2009_DK bo tri lai (chinh thuc)_Hoan chinh KH 2012 (o nha)_BC von DTPT 6 thang 2012 4" xfId="13571"/>
    <cellStyle name="1_Danh sach gui BC thuc hien KH2009_DK bo tri lai (chinh thuc)_Hoan chinh KH 2012 (o nha)_BC von DTPT 6 thang 2012 5" xfId="13572"/>
    <cellStyle name="1_Danh sach gui BC thuc hien KH2009_DK bo tri lai (chinh thuc)_Hoan chinh KH 2012 (o nha)_BC von DTPT 6 thang 2012 6" xfId="13573"/>
    <cellStyle name="1_Danh sach gui BC thuc hien KH2009_DK bo tri lai (chinh thuc)_Hoan chinh KH 2012 (o nha)_Bieu du thao QD von ho tro co MT" xfId="2392"/>
    <cellStyle name="1_Danh sach gui BC thuc hien KH2009_DK bo tri lai (chinh thuc)_Hoan chinh KH 2012 (o nha)_Bieu du thao QD von ho tro co MT 2" xfId="2393"/>
    <cellStyle name="1_Danh sach gui BC thuc hien KH2009_DK bo tri lai (chinh thuc)_Hoan chinh KH 2012 (o nha)_Bieu du thao QD von ho tro co MT 2 2" xfId="13574"/>
    <cellStyle name="1_Danh sach gui BC thuc hien KH2009_DK bo tri lai (chinh thuc)_Hoan chinh KH 2012 (o nha)_Bieu du thao QD von ho tro co MT 2 3" xfId="13575"/>
    <cellStyle name="1_Danh sach gui BC thuc hien KH2009_DK bo tri lai (chinh thuc)_Hoan chinh KH 2012 (o nha)_Bieu du thao QD von ho tro co MT 2 4" xfId="13576"/>
    <cellStyle name="1_Danh sach gui BC thuc hien KH2009_DK bo tri lai (chinh thuc)_Hoan chinh KH 2012 (o nha)_Bieu du thao QD von ho tro co MT 3" xfId="13577"/>
    <cellStyle name="1_Danh sach gui BC thuc hien KH2009_DK bo tri lai (chinh thuc)_Hoan chinh KH 2012 (o nha)_Bieu du thao QD von ho tro co MT 3 2" xfId="13578"/>
    <cellStyle name="1_Danh sach gui BC thuc hien KH2009_DK bo tri lai (chinh thuc)_Hoan chinh KH 2012 (o nha)_Bieu du thao QD von ho tro co MT 3 3" xfId="13579"/>
    <cellStyle name="1_Danh sach gui BC thuc hien KH2009_DK bo tri lai (chinh thuc)_Hoan chinh KH 2012 (o nha)_Bieu du thao QD von ho tro co MT 3 4" xfId="13580"/>
    <cellStyle name="1_Danh sach gui BC thuc hien KH2009_DK bo tri lai (chinh thuc)_Hoan chinh KH 2012 (o nha)_Bieu du thao QD von ho tro co MT 4" xfId="13581"/>
    <cellStyle name="1_Danh sach gui BC thuc hien KH2009_DK bo tri lai (chinh thuc)_Hoan chinh KH 2012 (o nha)_Bieu du thao QD von ho tro co MT 5" xfId="13582"/>
    <cellStyle name="1_Danh sach gui BC thuc hien KH2009_DK bo tri lai (chinh thuc)_Hoan chinh KH 2012 (o nha)_Bieu du thao QD von ho tro co MT 6" xfId="13583"/>
    <cellStyle name="1_Danh sach gui BC thuc hien KH2009_DK bo tri lai (chinh thuc)_Hoan chinh KH 2012 (o nha)_Ke hoach 2012 theo doi (giai ngan 30.6.12)" xfId="2394"/>
    <cellStyle name="1_Danh sach gui BC thuc hien KH2009_DK bo tri lai (chinh thuc)_Hoan chinh KH 2012 (o nha)_Ke hoach 2012 theo doi (giai ngan 30.6.12) 2" xfId="2395"/>
    <cellStyle name="1_Danh sach gui BC thuc hien KH2009_DK bo tri lai (chinh thuc)_Hoan chinh KH 2012 (o nha)_Ke hoach 2012 theo doi (giai ngan 30.6.12) 2 2" xfId="13584"/>
    <cellStyle name="1_Danh sach gui BC thuc hien KH2009_DK bo tri lai (chinh thuc)_Hoan chinh KH 2012 (o nha)_Ke hoach 2012 theo doi (giai ngan 30.6.12) 2 3" xfId="13585"/>
    <cellStyle name="1_Danh sach gui BC thuc hien KH2009_DK bo tri lai (chinh thuc)_Hoan chinh KH 2012 (o nha)_Ke hoach 2012 theo doi (giai ngan 30.6.12) 2 4" xfId="13586"/>
    <cellStyle name="1_Danh sach gui BC thuc hien KH2009_DK bo tri lai (chinh thuc)_Hoan chinh KH 2012 (o nha)_Ke hoach 2012 theo doi (giai ngan 30.6.12) 3" xfId="13587"/>
    <cellStyle name="1_Danh sach gui BC thuc hien KH2009_DK bo tri lai (chinh thuc)_Hoan chinh KH 2012 (o nha)_Ke hoach 2012 theo doi (giai ngan 30.6.12) 3 2" xfId="13588"/>
    <cellStyle name="1_Danh sach gui BC thuc hien KH2009_DK bo tri lai (chinh thuc)_Hoan chinh KH 2012 (o nha)_Ke hoach 2012 theo doi (giai ngan 30.6.12) 3 3" xfId="13589"/>
    <cellStyle name="1_Danh sach gui BC thuc hien KH2009_DK bo tri lai (chinh thuc)_Hoan chinh KH 2012 (o nha)_Ke hoach 2012 theo doi (giai ngan 30.6.12) 3 4" xfId="13590"/>
    <cellStyle name="1_Danh sach gui BC thuc hien KH2009_DK bo tri lai (chinh thuc)_Hoan chinh KH 2012 (o nha)_Ke hoach 2012 theo doi (giai ngan 30.6.12) 4" xfId="13591"/>
    <cellStyle name="1_Danh sach gui BC thuc hien KH2009_DK bo tri lai (chinh thuc)_Hoan chinh KH 2012 (o nha)_Ke hoach 2012 theo doi (giai ngan 30.6.12) 5" xfId="13592"/>
    <cellStyle name="1_Danh sach gui BC thuc hien KH2009_DK bo tri lai (chinh thuc)_Hoan chinh KH 2012 (o nha)_Ke hoach 2012 theo doi (giai ngan 30.6.12) 6" xfId="13593"/>
    <cellStyle name="1_Danh sach gui BC thuc hien KH2009_DK bo tri lai (chinh thuc)_Hoan chinh KH 2012 Von ho tro co MT" xfId="2396"/>
    <cellStyle name="1_Danh sach gui BC thuc hien KH2009_DK bo tri lai (chinh thuc)_Hoan chinh KH 2012 Von ho tro co MT (chi tiet)" xfId="2397"/>
    <cellStyle name="1_Danh sach gui BC thuc hien KH2009_DK bo tri lai (chinh thuc)_Hoan chinh KH 2012 Von ho tro co MT (chi tiet) 2" xfId="2398"/>
    <cellStyle name="1_Danh sach gui BC thuc hien KH2009_DK bo tri lai (chinh thuc)_Hoan chinh KH 2012 Von ho tro co MT (chi tiet) 2 2" xfId="13594"/>
    <cellStyle name="1_Danh sach gui BC thuc hien KH2009_DK bo tri lai (chinh thuc)_Hoan chinh KH 2012 Von ho tro co MT (chi tiet) 2 3" xfId="13595"/>
    <cellStyle name="1_Danh sach gui BC thuc hien KH2009_DK bo tri lai (chinh thuc)_Hoan chinh KH 2012 Von ho tro co MT (chi tiet) 2 4" xfId="13596"/>
    <cellStyle name="1_Danh sach gui BC thuc hien KH2009_DK bo tri lai (chinh thuc)_Hoan chinh KH 2012 Von ho tro co MT (chi tiet) 3" xfId="13597"/>
    <cellStyle name="1_Danh sach gui BC thuc hien KH2009_DK bo tri lai (chinh thuc)_Hoan chinh KH 2012 Von ho tro co MT (chi tiet) 3 2" xfId="13598"/>
    <cellStyle name="1_Danh sach gui BC thuc hien KH2009_DK bo tri lai (chinh thuc)_Hoan chinh KH 2012 Von ho tro co MT (chi tiet) 3 3" xfId="13599"/>
    <cellStyle name="1_Danh sach gui BC thuc hien KH2009_DK bo tri lai (chinh thuc)_Hoan chinh KH 2012 Von ho tro co MT (chi tiet) 3 4" xfId="13600"/>
    <cellStyle name="1_Danh sach gui BC thuc hien KH2009_DK bo tri lai (chinh thuc)_Hoan chinh KH 2012 Von ho tro co MT (chi tiet) 4" xfId="13601"/>
    <cellStyle name="1_Danh sach gui BC thuc hien KH2009_DK bo tri lai (chinh thuc)_Hoan chinh KH 2012 Von ho tro co MT (chi tiet) 5" xfId="13602"/>
    <cellStyle name="1_Danh sach gui BC thuc hien KH2009_DK bo tri lai (chinh thuc)_Hoan chinh KH 2012 Von ho tro co MT (chi tiet) 6" xfId="13603"/>
    <cellStyle name="1_Danh sach gui BC thuc hien KH2009_DK bo tri lai (chinh thuc)_Hoan chinh KH 2012 Von ho tro co MT 10" xfId="13604"/>
    <cellStyle name="1_Danh sach gui BC thuc hien KH2009_DK bo tri lai (chinh thuc)_Hoan chinh KH 2012 Von ho tro co MT 10 2" xfId="13605"/>
    <cellStyle name="1_Danh sach gui BC thuc hien KH2009_DK bo tri lai (chinh thuc)_Hoan chinh KH 2012 Von ho tro co MT 10 3" xfId="13606"/>
    <cellStyle name="1_Danh sach gui BC thuc hien KH2009_DK bo tri lai (chinh thuc)_Hoan chinh KH 2012 Von ho tro co MT 10 4" xfId="13607"/>
    <cellStyle name="1_Danh sach gui BC thuc hien KH2009_DK bo tri lai (chinh thuc)_Hoan chinh KH 2012 Von ho tro co MT 11" xfId="13608"/>
    <cellStyle name="1_Danh sach gui BC thuc hien KH2009_DK bo tri lai (chinh thuc)_Hoan chinh KH 2012 Von ho tro co MT 11 2" xfId="13609"/>
    <cellStyle name="1_Danh sach gui BC thuc hien KH2009_DK bo tri lai (chinh thuc)_Hoan chinh KH 2012 Von ho tro co MT 11 3" xfId="13610"/>
    <cellStyle name="1_Danh sach gui BC thuc hien KH2009_DK bo tri lai (chinh thuc)_Hoan chinh KH 2012 Von ho tro co MT 11 4" xfId="13611"/>
    <cellStyle name="1_Danh sach gui BC thuc hien KH2009_DK bo tri lai (chinh thuc)_Hoan chinh KH 2012 Von ho tro co MT 12" xfId="13612"/>
    <cellStyle name="1_Danh sach gui BC thuc hien KH2009_DK bo tri lai (chinh thuc)_Hoan chinh KH 2012 Von ho tro co MT 12 2" xfId="13613"/>
    <cellStyle name="1_Danh sach gui BC thuc hien KH2009_DK bo tri lai (chinh thuc)_Hoan chinh KH 2012 Von ho tro co MT 12 3" xfId="13614"/>
    <cellStyle name="1_Danh sach gui BC thuc hien KH2009_DK bo tri lai (chinh thuc)_Hoan chinh KH 2012 Von ho tro co MT 12 4" xfId="13615"/>
    <cellStyle name="1_Danh sach gui BC thuc hien KH2009_DK bo tri lai (chinh thuc)_Hoan chinh KH 2012 Von ho tro co MT 13" xfId="13616"/>
    <cellStyle name="1_Danh sach gui BC thuc hien KH2009_DK bo tri lai (chinh thuc)_Hoan chinh KH 2012 Von ho tro co MT 13 2" xfId="13617"/>
    <cellStyle name="1_Danh sach gui BC thuc hien KH2009_DK bo tri lai (chinh thuc)_Hoan chinh KH 2012 Von ho tro co MT 13 3" xfId="13618"/>
    <cellStyle name="1_Danh sach gui BC thuc hien KH2009_DK bo tri lai (chinh thuc)_Hoan chinh KH 2012 Von ho tro co MT 13 4" xfId="13619"/>
    <cellStyle name="1_Danh sach gui BC thuc hien KH2009_DK bo tri lai (chinh thuc)_Hoan chinh KH 2012 Von ho tro co MT 14" xfId="13620"/>
    <cellStyle name="1_Danh sach gui BC thuc hien KH2009_DK bo tri lai (chinh thuc)_Hoan chinh KH 2012 Von ho tro co MT 14 2" xfId="13621"/>
    <cellStyle name="1_Danh sach gui BC thuc hien KH2009_DK bo tri lai (chinh thuc)_Hoan chinh KH 2012 Von ho tro co MT 14 3" xfId="13622"/>
    <cellStyle name="1_Danh sach gui BC thuc hien KH2009_DK bo tri lai (chinh thuc)_Hoan chinh KH 2012 Von ho tro co MT 14 4" xfId="13623"/>
    <cellStyle name="1_Danh sach gui BC thuc hien KH2009_DK bo tri lai (chinh thuc)_Hoan chinh KH 2012 Von ho tro co MT 15" xfId="13624"/>
    <cellStyle name="1_Danh sach gui BC thuc hien KH2009_DK bo tri lai (chinh thuc)_Hoan chinh KH 2012 Von ho tro co MT 15 2" xfId="13625"/>
    <cellStyle name="1_Danh sach gui BC thuc hien KH2009_DK bo tri lai (chinh thuc)_Hoan chinh KH 2012 Von ho tro co MT 15 3" xfId="13626"/>
    <cellStyle name="1_Danh sach gui BC thuc hien KH2009_DK bo tri lai (chinh thuc)_Hoan chinh KH 2012 Von ho tro co MT 15 4" xfId="13627"/>
    <cellStyle name="1_Danh sach gui BC thuc hien KH2009_DK bo tri lai (chinh thuc)_Hoan chinh KH 2012 Von ho tro co MT 16" xfId="13628"/>
    <cellStyle name="1_Danh sach gui BC thuc hien KH2009_DK bo tri lai (chinh thuc)_Hoan chinh KH 2012 Von ho tro co MT 16 2" xfId="13629"/>
    <cellStyle name="1_Danh sach gui BC thuc hien KH2009_DK bo tri lai (chinh thuc)_Hoan chinh KH 2012 Von ho tro co MT 16 3" xfId="13630"/>
    <cellStyle name="1_Danh sach gui BC thuc hien KH2009_DK bo tri lai (chinh thuc)_Hoan chinh KH 2012 Von ho tro co MT 16 4" xfId="13631"/>
    <cellStyle name="1_Danh sach gui BC thuc hien KH2009_DK bo tri lai (chinh thuc)_Hoan chinh KH 2012 Von ho tro co MT 17" xfId="13632"/>
    <cellStyle name="1_Danh sach gui BC thuc hien KH2009_DK bo tri lai (chinh thuc)_Hoan chinh KH 2012 Von ho tro co MT 17 2" xfId="13633"/>
    <cellStyle name="1_Danh sach gui BC thuc hien KH2009_DK bo tri lai (chinh thuc)_Hoan chinh KH 2012 Von ho tro co MT 17 3" xfId="13634"/>
    <cellStyle name="1_Danh sach gui BC thuc hien KH2009_DK bo tri lai (chinh thuc)_Hoan chinh KH 2012 Von ho tro co MT 17 4" xfId="13635"/>
    <cellStyle name="1_Danh sach gui BC thuc hien KH2009_DK bo tri lai (chinh thuc)_Hoan chinh KH 2012 Von ho tro co MT 18" xfId="13636"/>
    <cellStyle name="1_Danh sach gui BC thuc hien KH2009_DK bo tri lai (chinh thuc)_Hoan chinh KH 2012 Von ho tro co MT 19" xfId="13637"/>
    <cellStyle name="1_Danh sach gui BC thuc hien KH2009_DK bo tri lai (chinh thuc)_Hoan chinh KH 2012 Von ho tro co MT 2" xfId="2399"/>
    <cellStyle name="1_Danh sach gui BC thuc hien KH2009_DK bo tri lai (chinh thuc)_Hoan chinh KH 2012 Von ho tro co MT 2 2" xfId="13638"/>
    <cellStyle name="1_Danh sach gui BC thuc hien KH2009_DK bo tri lai (chinh thuc)_Hoan chinh KH 2012 Von ho tro co MT 2 3" xfId="13639"/>
    <cellStyle name="1_Danh sach gui BC thuc hien KH2009_DK bo tri lai (chinh thuc)_Hoan chinh KH 2012 Von ho tro co MT 2 4" xfId="13640"/>
    <cellStyle name="1_Danh sach gui BC thuc hien KH2009_DK bo tri lai (chinh thuc)_Hoan chinh KH 2012 Von ho tro co MT 20" xfId="13641"/>
    <cellStyle name="1_Danh sach gui BC thuc hien KH2009_DK bo tri lai (chinh thuc)_Hoan chinh KH 2012 Von ho tro co MT 3" xfId="13642"/>
    <cellStyle name="1_Danh sach gui BC thuc hien KH2009_DK bo tri lai (chinh thuc)_Hoan chinh KH 2012 Von ho tro co MT 3 2" xfId="13643"/>
    <cellStyle name="1_Danh sach gui BC thuc hien KH2009_DK bo tri lai (chinh thuc)_Hoan chinh KH 2012 Von ho tro co MT 3 3" xfId="13644"/>
    <cellStyle name="1_Danh sach gui BC thuc hien KH2009_DK bo tri lai (chinh thuc)_Hoan chinh KH 2012 Von ho tro co MT 3 4" xfId="13645"/>
    <cellStyle name="1_Danh sach gui BC thuc hien KH2009_DK bo tri lai (chinh thuc)_Hoan chinh KH 2012 Von ho tro co MT 4" xfId="13646"/>
    <cellStyle name="1_Danh sach gui BC thuc hien KH2009_DK bo tri lai (chinh thuc)_Hoan chinh KH 2012 Von ho tro co MT 4 2" xfId="13647"/>
    <cellStyle name="1_Danh sach gui BC thuc hien KH2009_DK bo tri lai (chinh thuc)_Hoan chinh KH 2012 Von ho tro co MT 4 3" xfId="13648"/>
    <cellStyle name="1_Danh sach gui BC thuc hien KH2009_DK bo tri lai (chinh thuc)_Hoan chinh KH 2012 Von ho tro co MT 4 4" xfId="13649"/>
    <cellStyle name="1_Danh sach gui BC thuc hien KH2009_DK bo tri lai (chinh thuc)_Hoan chinh KH 2012 Von ho tro co MT 5" xfId="13650"/>
    <cellStyle name="1_Danh sach gui BC thuc hien KH2009_DK bo tri lai (chinh thuc)_Hoan chinh KH 2012 Von ho tro co MT 5 2" xfId="13651"/>
    <cellStyle name="1_Danh sach gui BC thuc hien KH2009_DK bo tri lai (chinh thuc)_Hoan chinh KH 2012 Von ho tro co MT 5 3" xfId="13652"/>
    <cellStyle name="1_Danh sach gui BC thuc hien KH2009_DK bo tri lai (chinh thuc)_Hoan chinh KH 2012 Von ho tro co MT 5 4" xfId="13653"/>
    <cellStyle name="1_Danh sach gui BC thuc hien KH2009_DK bo tri lai (chinh thuc)_Hoan chinh KH 2012 Von ho tro co MT 6" xfId="13654"/>
    <cellStyle name="1_Danh sach gui BC thuc hien KH2009_DK bo tri lai (chinh thuc)_Hoan chinh KH 2012 Von ho tro co MT 6 2" xfId="13655"/>
    <cellStyle name="1_Danh sach gui BC thuc hien KH2009_DK bo tri lai (chinh thuc)_Hoan chinh KH 2012 Von ho tro co MT 6 3" xfId="13656"/>
    <cellStyle name="1_Danh sach gui BC thuc hien KH2009_DK bo tri lai (chinh thuc)_Hoan chinh KH 2012 Von ho tro co MT 6 4" xfId="13657"/>
    <cellStyle name="1_Danh sach gui BC thuc hien KH2009_DK bo tri lai (chinh thuc)_Hoan chinh KH 2012 Von ho tro co MT 7" xfId="13658"/>
    <cellStyle name="1_Danh sach gui BC thuc hien KH2009_DK bo tri lai (chinh thuc)_Hoan chinh KH 2012 Von ho tro co MT 7 2" xfId="13659"/>
    <cellStyle name="1_Danh sach gui BC thuc hien KH2009_DK bo tri lai (chinh thuc)_Hoan chinh KH 2012 Von ho tro co MT 7 3" xfId="13660"/>
    <cellStyle name="1_Danh sach gui BC thuc hien KH2009_DK bo tri lai (chinh thuc)_Hoan chinh KH 2012 Von ho tro co MT 7 4" xfId="13661"/>
    <cellStyle name="1_Danh sach gui BC thuc hien KH2009_DK bo tri lai (chinh thuc)_Hoan chinh KH 2012 Von ho tro co MT 8" xfId="13662"/>
    <cellStyle name="1_Danh sach gui BC thuc hien KH2009_DK bo tri lai (chinh thuc)_Hoan chinh KH 2012 Von ho tro co MT 8 2" xfId="13663"/>
    <cellStyle name="1_Danh sach gui BC thuc hien KH2009_DK bo tri lai (chinh thuc)_Hoan chinh KH 2012 Von ho tro co MT 8 3" xfId="13664"/>
    <cellStyle name="1_Danh sach gui BC thuc hien KH2009_DK bo tri lai (chinh thuc)_Hoan chinh KH 2012 Von ho tro co MT 8 4" xfId="13665"/>
    <cellStyle name="1_Danh sach gui BC thuc hien KH2009_DK bo tri lai (chinh thuc)_Hoan chinh KH 2012 Von ho tro co MT 9" xfId="13666"/>
    <cellStyle name="1_Danh sach gui BC thuc hien KH2009_DK bo tri lai (chinh thuc)_Hoan chinh KH 2012 Von ho tro co MT 9 2" xfId="13667"/>
    <cellStyle name="1_Danh sach gui BC thuc hien KH2009_DK bo tri lai (chinh thuc)_Hoan chinh KH 2012 Von ho tro co MT 9 3" xfId="13668"/>
    <cellStyle name="1_Danh sach gui BC thuc hien KH2009_DK bo tri lai (chinh thuc)_Hoan chinh KH 2012 Von ho tro co MT 9 4" xfId="13669"/>
    <cellStyle name="1_Danh sach gui BC thuc hien KH2009_DK bo tri lai (chinh thuc)_Hoan chinh KH 2012 Von ho tro co MT_Bao cao giai ngan quy I" xfId="2400"/>
    <cellStyle name="1_Danh sach gui BC thuc hien KH2009_DK bo tri lai (chinh thuc)_Hoan chinh KH 2012 Von ho tro co MT_Bao cao giai ngan quy I 2" xfId="2401"/>
    <cellStyle name="1_Danh sach gui BC thuc hien KH2009_DK bo tri lai (chinh thuc)_Hoan chinh KH 2012 Von ho tro co MT_Bao cao giai ngan quy I 2 2" xfId="13670"/>
    <cellStyle name="1_Danh sach gui BC thuc hien KH2009_DK bo tri lai (chinh thuc)_Hoan chinh KH 2012 Von ho tro co MT_Bao cao giai ngan quy I 2 3" xfId="13671"/>
    <cellStyle name="1_Danh sach gui BC thuc hien KH2009_DK bo tri lai (chinh thuc)_Hoan chinh KH 2012 Von ho tro co MT_Bao cao giai ngan quy I 2 4" xfId="13672"/>
    <cellStyle name="1_Danh sach gui BC thuc hien KH2009_DK bo tri lai (chinh thuc)_Hoan chinh KH 2012 Von ho tro co MT_Bao cao giai ngan quy I 3" xfId="13673"/>
    <cellStyle name="1_Danh sach gui BC thuc hien KH2009_DK bo tri lai (chinh thuc)_Hoan chinh KH 2012 Von ho tro co MT_Bao cao giai ngan quy I 3 2" xfId="13674"/>
    <cellStyle name="1_Danh sach gui BC thuc hien KH2009_DK bo tri lai (chinh thuc)_Hoan chinh KH 2012 Von ho tro co MT_Bao cao giai ngan quy I 3 3" xfId="13675"/>
    <cellStyle name="1_Danh sach gui BC thuc hien KH2009_DK bo tri lai (chinh thuc)_Hoan chinh KH 2012 Von ho tro co MT_Bao cao giai ngan quy I 3 4" xfId="13676"/>
    <cellStyle name="1_Danh sach gui BC thuc hien KH2009_DK bo tri lai (chinh thuc)_Hoan chinh KH 2012 Von ho tro co MT_Bao cao giai ngan quy I 4" xfId="13677"/>
    <cellStyle name="1_Danh sach gui BC thuc hien KH2009_DK bo tri lai (chinh thuc)_Hoan chinh KH 2012 Von ho tro co MT_Bao cao giai ngan quy I 5" xfId="13678"/>
    <cellStyle name="1_Danh sach gui BC thuc hien KH2009_DK bo tri lai (chinh thuc)_Hoan chinh KH 2012 Von ho tro co MT_Bao cao giai ngan quy I 6" xfId="13679"/>
    <cellStyle name="1_Danh sach gui BC thuc hien KH2009_DK bo tri lai (chinh thuc)_Hoan chinh KH 2012 Von ho tro co MT_BC von DTPT 6 thang 2012" xfId="2402"/>
    <cellStyle name="1_Danh sach gui BC thuc hien KH2009_DK bo tri lai (chinh thuc)_Hoan chinh KH 2012 Von ho tro co MT_BC von DTPT 6 thang 2012 2" xfId="2403"/>
    <cellStyle name="1_Danh sach gui BC thuc hien KH2009_DK bo tri lai (chinh thuc)_Hoan chinh KH 2012 Von ho tro co MT_BC von DTPT 6 thang 2012 2 2" xfId="13680"/>
    <cellStyle name="1_Danh sach gui BC thuc hien KH2009_DK bo tri lai (chinh thuc)_Hoan chinh KH 2012 Von ho tro co MT_BC von DTPT 6 thang 2012 2 3" xfId="13681"/>
    <cellStyle name="1_Danh sach gui BC thuc hien KH2009_DK bo tri lai (chinh thuc)_Hoan chinh KH 2012 Von ho tro co MT_BC von DTPT 6 thang 2012 2 4" xfId="13682"/>
    <cellStyle name="1_Danh sach gui BC thuc hien KH2009_DK bo tri lai (chinh thuc)_Hoan chinh KH 2012 Von ho tro co MT_BC von DTPT 6 thang 2012 3" xfId="13683"/>
    <cellStyle name="1_Danh sach gui BC thuc hien KH2009_DK bo tri lai (chinh thuc)_Hoan chinh KH 2012 Von ho tro co MT_BC von DTPT 6 thang 2012 3 2" xfId="13684"/>
    <cellStyle name="1_Danh sach gui BC thuc hien KH2009_DK bo tri lai (chinh thuc)_Hoan chinh KH 2012 Von ho tro co MT_BC von DTPT 6 thang 2012 3 3" xfId="13685"/>
    <cellStyle name="1_Danh sach gui BC thuc hien KH2009_DK bo tri lai (chinh thuc)_Hoan chinh KH 2012 Von ho tro co MT_BC von DTPT 6 thang 2012 3 4" xfId="13686"/>
    <cellStyle name="1_Danh sach gui BC thuc hien KH2009_DK bo tri lai (chinh thuc)_Hoan chinh KH 2012 Von ho tro co MT_BC von DTPT 6 thang 2012 4" xfId="13687"/>
    <cellStyle name="1_Danh sach gui BC thuc hien KH2009_DK bo tri lai (chinh thuc)_Hoan chinh KH 2012 Von ho tro co MT_BC von DTPT 6 thang 2012 5" xfId="13688"/>
    <cellStyle name="1_Danh sach gui BC thuc hien KH2009_DK bo tri lai (chinh thuc)_Hoan chinh KH 2012 Von ho tro co MT_BC von DTPT 6 thang 2012 6" xfId="13689"/>
    <cellStyle name="1_Danh sach gui BC thuc hien KH2009_DK bo tri lai (chinh thuc)_Hoan chinh KH 2012 Von ho tro co MT_Bieu du thao QD von ho tro co MT" xfId="2404"/>
    <cellStyle name="1_Danh sach gui BC thuc hien KH2009_DK bo tri lai (chinh thuc)_Hoan chinh KH 2012 Von ho tro co MT_Bieu du thao QD von ho tro co MT 2" xfId="2405"/>
    <cellStyle name="1_Danh sach gui BC thuc hien KH2009_DK bo tri lai (chinh thuc)_Hoan chinh KH 2012 Von ho tro co MT_Bieu du thao QD von ho tro co MT 2 2" xfId="13690"/>
    <cellStyle name="1_Danh sach gui BC thuc hien KH2009_DK bo tri lai (chinh thuc)_Hoan chinh KH 2012 Von ho tro co MT_Bieu du thao QD von ho tro co MT 2 3" xfId="13691"/>
    <cellStyle name="1_Danh sach gui BC thuc hien KH2009_DK bo tri lai (chinh thuc)_Hoan chinh KH 2012 Von ho tro co MT_Bieu du thao QD von ho tro co MT 2 4" xfId="13692"/>
    <cellStyle name="1_Danh sach gui BC thuc hien KH2009_DK bo tri lai (chinh thuc)_Hoan chinh KH 2012 Von ho tro co MT_Bieu du thao QD von ho tro co MT 3" xfId="13693"/>
    <cellStyle name="1_Danh sach gui BC thuc hien KH2009_DK bo tri lai (chinh thuc)_Hoan chinh KH 2012 Von ho tro co MT_Bieu du thao QD von ho tro co MT 3 2" xfId="13694"/>
    <cellStyle name="1_Danh sach gui BC thuc hien KH2009_DK bo tri lai (chinh thuc)_Hoan chinh KH 2012 Von ho tro co MT_Bieu du thao QD von ho tro co MT 3 3" xfId="13695"/>
    <cellStyle name="1_Danh sach gui BC thuc hien KH2009_DK bo tri lai (chinh thuc)_Hoan chinh KH 2012 Von ho tro co MT_Bieu du thao QD von ho tro co MT 3 4" xfId="13696"/>
    <cellStyle name="1_Danh sach gui BC thuc hien KH2009_DK bo tri lai (chinh thuc)_Hoan chinh KH 2012 Von ho tro co MT_Bieu du thao QD von ho tro co MT 4" xfId="13697"/>
    <cellStyle name="1_Danh sach gui BC thuc hien KH2009_DK bo tri lai (chinh thuc)_Hoan chinh KH 2012 Von ho tro co MT_Bieu du thao QD von ho tro co MT 5" xfId="13698"/>
    <cellStyle name="1_Danh sach gui BC thuc hien KH2009_DK bo tri lai (chinh thuc)_Hoan chinh KH 2012 Von ho tro co MT_Bieu du thao QD von ho tro co MT 6" xfId="13699"/>
    <cellStyle name="1_Danh sach gui BC thuc hien KH2009_DK bo tri lai (chinh thuc)_Hoan chinh KH 2012 Von ho tro co MT_Ke hoach 2012 theo doi (giai ngan 30.6.12)" xfId="2406"/>
    <cellStyle name="1_Danh sach gui BC thuc hien KH2009_DK bo tri lai (chinh thuc)_Hoan chinh KH 2012 Von ho tro co MT_Ke hoach 2012 theo doi (giai ngan 30.6.12) 2" xfId="2407"/>
    <cellStyle name="1_Danh sach gui BC thuc hien KH2009_DK bo tri lai (chinh thuc)_Hoan chinh KH 2012 Von ho tro co MT_Ke hoach 2012 theo doi (giai ngan 30.6.12) 2 2" xfId="13700"/>
    <cellStyle name="1_Danh sach gui BC thuc hien KH2009_DK bo tri lai (chinh thuc)_Hoan chinh KH 2012 Von ho tro co MT_Ke hoach 2012 theo doi (giai ngan 30.6.12) 2 3" xfId="13701"/>
    <cellStyle name="1_Danh sach gui BC thuc hien KH2009_DK bo tri lai (chinh thuc)_Hoan chinh KH 2012 Von ho tro co MT_Ke hoach 2012 theo doi (giai ngan 30.6.12) 2 4" xfId="13702"/>
    <cellStyle name="1_Danh sach gui BC thuc hien KH2009_DK bo tri lai (chinh thuc)_Hoan chinh KH 2012 Von ho tro co MT_Ke hoach 2012 theo doi (giai ngan 30.6.12) 3" xfId="13703"/>
    <cellStyle name="1_Danh sach gui BC thuc hien KH2009_DK bo tri lai (chinh thuc)_Hoan chinh KH 2012 Von ho tro co MT_Ke hoach 2012 theo doi (giai ngan 30.6.12) 3 2" xfId="13704"/>
    <cellStyle name="1_Danh sach gui BC thuc hien KH2009_DK bo tri lai (chinh thuc)_Hoan chinh KH 2012 Von ho tro co MT_Ke hoach 2012 theo doi (giai ngan 30.6.12) 3 3" xfId="13705"/>
    <cellStyle name="1_Danh sach gui BC thuc hien KH2009_DK bo tri lai (chinh thuc)_Hoan chinh KH 2012 Von ho tro co MT_Ke hoach 2012 theo doi (giai ngan 30.6.12) 3 4" xfId="13706"/>
    <cellStyle name="1_Danh sach gui BC thuc hien KH2009_DK bo tri lai (chinh thuc)_Hoan chinh KH 2012 Von ho tro co MT_Ke hoach 2012 theo doi (giai ngan 30.6.12) 4" xfId="13707"/>
    <cellStyle name="1_Danh sach gui BC thuc hien KH2009_DK bo tri lai (chinh thuc)_Hoan chinh KH 2012 Von ho tro co MT_Ke hoach 2012 theo doi (giai ngan 30.6.12) 5" xfId="13708"/>
    <cellStyle name="1_Danh sach gui BC thuc hien KH2009_DK bo tri lai (chinh thuc)_Hoan chinh KH 2012 Von ho tro co MT_Ke hoach 2012 theo doi (giai ngan 30.6.12) 6" xfId="13709"/>
    <cellStyle name="1_Danh sach gui BC thuc hien KH2009_DK bo tri lai (chinh thuc)_Ke hoach 2012 (theo doi)" xfId="2408"/>
    <cellStyle name="1_Danh sach gui BC thuc hien KH2009_DK bo tri lai (chinh thuc)_Ke hoach 2012 (theo doi) 2" xfId="2409"/>
    <cellStyle name="1_Danh sach gui BC thuc hien KH2009_DK bo tri lai (chinh thuc)_Ke hoach 2012 (theo doi) 2 2" xfId="13710"/>
    <cellStyle name="1_Danh sach gui BC thuc hien KH2009_DK bo tri lai (chinh thuc)_Ke hoach 2012 (theo doi) 2 3" xfId="13711"/>
    <cellStyle name="1_Danh sach gui BC thuc hien KH2009_DK bo tri lai (chinh thuc)_Ke hoach 2012 (theo doi) 2 4" xfId="13712"/>
    <cellStyle name="1_Danh sach gui BC thuc hien KH2009_DK bo tri lai (chinh thuc)_Ke hoach 2012 (theo doi) 3" xfId="13713"/>
    <cellStyle name="1_Danh sach gui BC thuc hien KH2009_DK bo tri lai (chinh thuc)_Ke hoach 2012 (theo doi) 3 2" xfId="13714"/>
    <cellStyle name="1_Danh sach gui BC thuc hien KH2009_DK bo tri lai (chinh thuc)_Ke hoach 2012 (theo doi) 3 3" xfId="13715"/>
    <cellStyle name="1_Danh sach gui BC thuc hien KH2009_DK bo tri lai (chinh thuc)_Ke hoach 2012 (theo doi) 3 4" xfId="13716"/>
    <cellStyle name="1_Danh sach gui BC thuc hien KH2009_DK bo tri lai (chinh thuc)_Ke hoach 2012 (theo doi) 4" xfId="13717"/>
    <cellStyle name="1_Danh sach gui BC thuc hien KH2009_DK bo tri lai (chinh thuc)_Ke hoach 2012 (theo doi) 5" xfId="13718"/>
    <cellStyle name="1_Danh sach gui BC thuc hien KH2009_DK bo tri lai (chinh thuc)_Ke hoach 2012 (theo doi) 6" xfId="13719"/>
    <cellStyle name="1_Danh sach gui BC thuc hien KH2009_DK bo tri lai (chinh thuc)_Ke hoach 2012 theo doi (giai ngan 30.6.12)" xfId="2410"/>
    <cellStyle name="1_Danh sach gui BC thuc hien KH2009_DK bo tri lai (chinh thuc)_Ke hoach 2012 theo doi (giai ngan 30.6.12) 2" xfId="2411"/>
    <cellStyle name="1_Danh sach gui BC thuc hien KH2009_DK bo tri lai (chinh thuc)_Ke hoach 2012 theo doi (giai ngan 30.6.12) 2 2" xfId="13720"/>
    <cellStyle name="1_Danh sach gui BC thuc hien KH2009_DK bo tri lai (chinh thuc)_Ke hoach 2012 theo doi (giai ngan 30.6.12) 2 3" xfId="13721"/>
    <cellStyle name="1_Danh sach gui BC thuc hien KH2009_DK bo tri lai (chinh thuc)_Ke hoach 2012 theo doi (giai ngan 30.6.12) 2 4" xfId="13722"/>
    <cellStyle name="1_Danh sach gui BC thuc hien KH2009_DK bo tri lai (chinh thuc)_Ke hoach 2012 theo doi (giai ngan 30.6.12) 3" xfId="13723"/>
    <cellStyle name="1_Danh sach gui BC thuc hien KH2009_DK bo tri lai (chinh thuc)_Ke hoach 2012 theo doi (giai ngan 30.6.12) 3 2" xfId="13724"/>
    <cellStyle name="1_Danh sach gui BC thuc hien KH2009_DK bo tri lai (chinh thuc)_Ke hoach 2012 theo doi (giai ngan 30.6.12) 3 3" xfId="13725"/>
    <cellStyle name="1_Danh sach gui BC thuc hien KH2009_DK bo tri lai (chinh thuc)_Ke hoach 2012 theo doi (giai ngan 30.6.12) 3 4" xfId="13726"/>
    <cellStyle name="1_Danh sach gui BC thuc hien KH2009_DK bo tri lai (chinh thuc)_Ke hoach 2012 theo doi (giai ngan 30.6.12) 4" xfId="13727"/>
    <cellStyle name="1_Danh sach gui BC thuc hien KH2009_DK bo tri lai (chinh thuc)_Ke hoach 2012 theo doi (giai ngan 30.6.12) 5" xfId="13728"/>
    <cellStyle name="1_Danh sach gui BC thuc hien KH2009_DK bo tri lai (chinh thuc)_Ke hoach 2012 theo doi (giai ngan 30.6.12) 6" xfId="13729"/>
    <cellStyle name="1_Danh sach gui BC thuc hien KH2009_Ke hoach 2009 (theo doi) -1" xfId="2412"/>
    <cellStyle name="1_Danh sach gui BC thuc hien KH2009_Ke hoach 2009 (theo doi) -1 2" xfId="13730"/>
    <cellStyle name="1_Danh sach gui BC thuc hien KH2009_Ke hoach 2009 (theo doi) -1 2 2" xfId="13731"/>
    <cellStyle name="1_Danh sach gui BC thuc hien KH2009_Ke hoach 2009 (theo doi) -1 2 3" xfId="13732"/>
    <cellStyle name="1_Danh sach gui BC thuc hien KH2009_Ke hoach 2009 (theo doi) -1 2 4" xfId="13733"/>
    <cellStyle name="1_Danh sach gui BC thuc hien KH2009_Ke hoach 2009 (theo doi) -1 3" xfId="13734"/>
    <cellStyle name="1_Danh sach gui BC thuc hien KH2009_Ke hoach 2009 (theo doi) -1 4" xfId="13735"/>
    <cellStyle name="1_Danh sach gui BC thuc hien KH2009_Ke hoach 2009 (theo doi) -1 5" xfId="13736"/>
    <cellStyle name="1_Danh sach gui BC thuc hien KH2009_Ke hoach 2009 (theo doi) -1_Bao cao tinh hinh thuc hien KH 2009 den 31-01-10" xfId="2413"/>
    <cellStyle name="1_Danh sach gui BC thuc hien KH2009_Ke hoach 2009 (theo doi) -1_Bao cao tinh hinh thuc hien KH 2009 den 31-01-10 2" xfId="2414"/>
    <cellStyle name="1_Danh sach gui BC thuc hien KH2009_Ke hoach 2009 (theo doi) -1_Bao cao tinh hinh thuc hien KH 2009 den 31-01-10 2 2" xfId="13737"/>
    <cellStyle name="1_Danh sach gui BC thuc hien KH2009_Ke hoach 2009 (theo doi) -1_Bao cao tinh hinh thuc hien KH 2009 den 31-01-10 2 2 2" xfId="13738"/>
    <cellStyle name="1_Danh sach gui BC thuc hien KH2009_Ke hoach 2009 (theo doi) -1_Bao cao tinh hinh thuc hien KH 2009 den 31-01-10 2 2 3" xfId="13739"/>
    <cellStyle name="1_Danh sach gui BC thuc hien KH2009_Ke hoach 2009 (theo doi) -1_Bao cao tinh hinh thuc hien KH 2009 den 31-01-10 2 2 4" xfId="13740"/>
    <cellStyle name="1_Danh sach gui BC thuc hien KH2009_Ke hoach 2009 (theo doi) -1_Bao cao tinh hinh thuc hien KH 2009 den 31-01-10 2 3" xfId="13741"/>
    <cellStyle name="1_Danh sach gui BC thuc hien KH2009_Ke hoach 2009 (theo doi) -1_Bao cao tinh hinh thuc hien KH 2009 den 31-01-10 2 4" xfId="13742"/>
    <cellStyle name="1_Danh sach gui BC thuc hien KH2009_Ke hoach 2009 (theo doi) -1_Bao cao tinh hinh thuc hien KH 2009 den 31-01-10 2 5" xfId="13743"/>
    <cellStyle name="1_Danh sach gui BC thuc hien KH2009_Ke hoach 2009 (theo doi) -1_Bao cao tinh hinh thuc hien KH 2009 den 31-01-10 3" xfId="13744"/>
    <cellStyle name="1_Danh sach gui BC thuc hien KH2009_Ke hoach 2009 (theo doi) -1_Bao cao tinh hinh thuc hien KH 2009 den 31-01-10 3 2" xfId="13745"/>
    <cellStyle name="1_Danh sach gui BC thuc hien KH2009_Ke hoach 2009 (theo doi) -1_Bao cao tinh hinh thuc hien KH 2009 den 31-01-10 3 3" xfId="13746"/>
    <cellStyle name="1_Danh sach gui BC thuc hien KH2009_Ke hoach 2009 (theo doi) -1_Bao cao tinh hinh thuc hien KH 2009 den 31-01-10 3 4" xfId="13747"/>
    <cellStyle name="1_Danh sach gui BC thuc hien KH2009_Ke hoach 2009 (theo doi) -1_Bao cao tinh hinh thuc hien KH 2009 den 31-01-10 4" xfId="13748"/>
    <cellStyle name="1_Danh sach gui BC thuc hien KH2009_Ke hoach 2009 (theo doi) -1_Bao cao tinh hinh thuc hien KH 2009 den 31-01-10 5" xfId="13749"/>
    <cellStyle name="1_Danh sach gui BC thuc hien KH2009_Ke hoach 2009 (theo doi) -1_Bao cao tinh hinh thuc hien KH 2009 den 31-01-10 6" xfId="13750"/>
    <cellStyle name="1_Danh sach gui BC thuc hien KH2009_Ke hoach 2009 (theo doi) -1_Bao cao tinh hinh thuc hien KH 2009 den 31-01-10_BC von DTPT 6 thang 2012" xfId="2415"/>
    <cellStyle name="1_Danh sach gui BC thuc hien KH2009_Ke hoach 2009 (theo doi) -1_Bao cao tinh hinh thuc hien KH 2009 den 31-01-10_BC von DTPT 6 thang 2012 2" xfId="2416"/>
    <cellStyle name="1_Danh sach gui BC thuc hien KH2009_Ke hoach 2009 (theo doi) -1_Bao cao tinh hinh thuc hien KH 2009 den 31-01-10_BC von DTPT 6 thang 2012 2 2" xfId="13751"/>
    <cellStyle name="1_Danh sach gui BC thuc hien KH2009_Ke hoach 2009 (theo doi) -1_Bao cao tinh hinh thuc hien KH 2009 den 31-01-10_BC von DTPT 6 thang 2012 2 2 2" xfId="13752"/>
    <cellStyle name="1_Danh sach gui BC thuc hien KH2009_Ke hoach 2009 (theo doi) -1_Bao cao tinh hinh thuc hien KH 2009 den 31-01-10_BC von DTPT 6 thang 2012 2 2 3" xfId="13753"/>
    <cellStyle name="1_Danh sach gui BC thuc hien KH2009_Ke hoach 2009 (theo doi) -1_Bao cao tinh hinh thuc hien KH 2009 den 31-01-10_BC von DTPT 6 thang 2012 2 2 4" xfId="13754"/>
    <cellStyle name="1_Danh sach gui BC thuc hien KH2009_Ke hoach 2009 (theo doi) -1_Bao cao tinh hinh thuc hien KH 2009 den 31-01-10_BC von DTPT 6 thang 2012 2 3" xfId="13755"/>
    <cellStyle name="1_Danh sach gui BC thuc hien KH2009_Ke hoach 2009 (theo doi) -1_Bao cao tinh hinh thuc hien KH 2009 den 31-01-10_BC von DTPT 6 thang 2012 2 4" xfId="13756"/>
    <cellStyle name="1_Danh sach gui BC thuc hien KH2009_Ke hoach 2009 (theo doi) -1_Bao cao tinh hinh thuc hien KH 2009 den 31-01-10_BC von DTPT 6 thang 2012 2 5" xfId="13757"/>
    <cellStyle name="1_Danh sach gui BC thuc hien KH2009_Ke hoach 2009 (theo doi) -1_Bao cao tinh hinh thuc hien KH 2009 den 31-01-10_BC von DTPT 6 thang 2012 3" xfId="13758"/>
    <cellStyle name="1_Danh sach gui BC thuc hien KH2009_Ke hoach 2009 (theo doi) -1_Bao cao tinh hinh thuc hien KH 2009 den 31-01-10_BC von DTPT 6 thang 2012 3 2" xfId="13759"/>
    <cellStyle name="1_Danh sach gui BC thuc hien KH2009_Ke hoach 2009 (theo doi) -1_Bao cao tinh hinh thuc hien KH 2009 den 31-01-10_BC von DTPT 6 thang 2012 3 3" xfId="13760"/>
    <cellStyle name="1_Danh sach gui BC thuc hien KH2009_Ke hoach 2009 (theo doi) -1_Bao cao tinh hinh thuc hien KH 2009 den 31-01-10_BC von DTPT 6 thang 2012 3 4" xfId="13761"/>
    <cellStyle name="1_Danh sach gui BC thuc hien KH2009_Ke hoach 2009 (theo doi) -1_Bao cao tinh hinh thuc hien KH 2009 den 31-01-10_BC von DTPT 6 thang 2012 4" xfId="13762"/>
    <cellStyle name="1_Danh sach gui BC thuc hien KH2009_Ke hoach 2009 (theo doi) -1_Bao cao tinh hinh thuc hien KH 2009 den 31-01-10_BC von DTPT 6 thang 2012 5" xfId="13763"/>
    <cellStyle name="1_Danh sach gui BC thuc hien KH2009_Ke hoach 2009 (theo doi) -1_Bao cao tinh hinh thuc hien KH 2009 den 31-01-10_BC von DTPT 6 thang 2012 6" xfId="13764"/>
    <cellStyle name="1_Danh sach gui BC thuc hien KH2009_Ke hoach 2009 (theo doi) -1_Bao cao tinh hinh thuc hien KH 2009 den 31-01-10_Bieu du thao QD von ho tro co MT" xfId="2417"/>
    <cellStyle name="1_Danh sach gui BC thuc hien KH2009_Ke hoach 2009 (theo doi) -1_Bao cao tinh hinh thuc hien KH 2009 den 31-01-10_Bieu du thao QD von ho tro co MT 2" xfId="2418"/>
    <cellStyle name="1_Danh sach gui BC thuc hien KH2009_Ke hoach 2009 (theo doi) -1_Bao cao tinh hinh thuc hien KH 2009 den 31-01-10_Bieu du thao QD von ho tro co MT 2 2" xfId="13765"/>
    <cellStyle name="1_Danh sach gui BC thuc hien KH2009_Ke hoach 2009 (theo doi) -1_Bao cao tinh hinh thuc hien KH 2009 den 31-01-10_Bieu du thao QD von ho tro co MT 2 2 2" xfId="13766"/>
    <cellStyle name="1_Danh sach gui BC thuc hien KH2009_Ke hoach 2009 (theo doi) -1_Bao cao tinh hinh thuc hien KH 2009 den 31-01-10_Bieu du thao QD von ho tro co MT 2 2 3" xfId="13767"/>
    <cellStyle name="1_Danh sach gui BC thuc hien KH2009_Ke hoach 2009 (theo doi) -1_Bao cao tinh hinh thuc hien KH 2009 den 31-01-10_Bieu du thao QD von ho tro co MT 2 2 4" xfId="13768"/>
    <cellStyle name="1_Danh sach gui BC thuc hien KH2009_Ke hoach 2009 (theo doi) -1_Bao cao tinh hinh thuc hien KH 2009 den 31-01-10_Bieu du thao QD von ho tro co MT 2 3" xfId="13769"/>
    <cellStyle name="1_Danh sach gui BC thuc hien KH2009_Ke hoach 2009 (theo doi) -1_Bao cao tinh hinh thuc hien KH 2009 den 31-01-10_Bieu du thao QD von ho tro co MT 2 4" xfId="13770"/>
    <cellStyle name="1_Danh sach gui BC thuc hien KH2009_Ke hoach 2009 (theo doi) -1_Bao cao tinh hinh thuc hien KH 2009 den 31-01-10_Bieu du thao QD von ho tro co MT 2 5" xfId="13771"/>
    <cellStyle name="1_Danh sach gui BC thuc hien KH2009_Ke hoach 2009 (theo doi) -1_Bao cao tinh hinh thuc hien KH 2009 den 31-01-10_Bieu du thao QD von ho tro co MT 3" xfId="13772"/>
    <cellStyle name="1_Danh sach gui BC thuc hien KH2009_Ke hoach 2009 (theo doi) -1_Bao cao tinh hinh thuc hien KH 2009 den 31-01-10_Bieu du thao QD von ho tro co MT 3 2" xfId="13773"/>
    <cellStyle name="1_Danh sach gui BC thuc hien KH2009_Ke hoach 2009 (theo doi) -1_Bao cao tinh hinh thuc hien KH 2009 den 31-01-10_Bieu du thao QD von ho tro co MT 3 3" xfId="13774"/>
    <cellStyle name="1_Danh sach gui BC thuc hien KH2009_Ke hoach 2009 (theo doi) -1_Bao cao tinh hinh thuc hien KH 2009 den 31-01-10_Bieu du thao QD von ho tro co MT 3 4" xfId="13775"/>
    <cellStyle name="1_Danh sach gui BC thuc hien KH2009_Ke hoach 2009 (theo doi) -1_Bao cao tinh hinh thuc hien KH 2009 den 31-01-10_Bieu du thao QD von ho tro co MT 4" xfId="13776"/>
    <cellStyle name="1_Danh sach gui BC thuc hien KH2009_Ke hoach 2009 (theo doi) -1_Bao cao tinh hinh thuc hien KH 2009 den 31-01-10_Bieu du thao QD von ho tro co MT 5" xfId="13777"/>
    <cellStyle name="1_Danh sach gui BC thuc hien KH2009_Ke hoach 2009 (theo doi) -1_Bao cao tinh hinh thuc hien KH 2009 den 31-01-10_Bieu du thao QD von ho tro co MT 6" xfId="13778"/>
    <cellStyle name="1_Danh sach gui BC thuc hien KH2009_Ke hoach 2009 (theo doi) -1_Bao cao tinh hinh thuc hien KH 2009 den 31-01-10_Ke hoach 2012 (theo doi)" xfId="2419"/>
    <cellStyle name="1_Danh sach gui BC thuc hien KH2009_Ke hoach 2009 (theo doi) -1_Bao cao tinh hinh thuc hien KH 2009 den 31-01-10_Ke hoach 2012 (theo doi) 2" xfId="2420"/>
    <cellStyle name="1_Danh sach gui BC thuc hien KH2009_Ke hoach 2009 (theo doi) -1_Bao cao tinh hinh thuc hien KH 2009 den 31-01-10_Ke hoach 2012 (theo doi) 2 2" xfId="13779"/>
    <cellStyle name="1_Danh sach gui BC thuc hien KH2009_Ke hoach 2009 (theo doi) -1_Bao cao tinh hinh thuc hien KH 2009 den 31-01-10_Ke hoach 2012 (theo doi) 2 2 2" xfId="13780"/>
    <cellStyle name="1_Danh sach gui BC thuc hien KH2009_Ke hoach 2009 (theo doi) -1_Bao cao tinh hinh thuc hien KH 2009 den 31-01-10_Ke hoach 2012 (theo doi) 2 2 3" xfId="13781"/>
    <cellStyle name="1_Danh sach gui BC thuc hien KH2009_Ke hoach 2009 (theo doi) -1_Bao cao tinh hinh thuc hien KH 2009 den 31-01-10_Ke hoach 2012 (theo doi) 2 2 4" xfId="13782"/>
    <cellStyle name="1_Danh sach gui BC thuc hien KH2009_Ke hoach 2009 (theo doi) -1_Bao cao tinh hinh thuc hien KH 2009 den 31-01-10_Ke hoach 2012 (theo doi) 2 3" xfId="13783"/>
    <cellStyle name="1_Danh sach gui BC thuc hien KH2009_Ke hoach 2009 (theo doi) -1_Bao cao tinh hinh thuc hien KH 2009 den 31-01-10_Ke hoach 2012 (theo doi) 2 4" xfId="13784"/>
    <cellStyle name="1_Danh sach gui BC thuc hien KH2009_Ke hoach 2009 (theo doi) -1_Bao cao tinh hinh thuc hien KH 2009 den 31-01-10_Ke hoach 2012 (theo doi) 2 5" xfId="13785"/>
    <cellStyle name="1_Danh sach gui BC thuc hien KH2009_Ke hoach 2009 (theo doi) -1_Bao cao tinh hinh thuc hien KH 2009 den 31-01-10_Ke hoach 2012 (theo doi) 3" xfId="13786"/>
    <cellStyle name="1_Danh sach gui BC thuc hien KH2009_Ke hoach 2009 (theo doi) -1_Bao cao tinh hinh thuc hien KH 2009 den 31-01-10_Ke hoach 2012 (theo doi) 3 2" xfId="13787"/>
    <cellStyle name="1_Danh sach gui BC thuc hien KH2009_Ke hoach 2009 (theo doi) -1_Bao cao tinh hinh thuc hien KH 2009 den 31-01-10_Ke hoach 2012 (theo doi) 3 3" xfId="13788"/>
    <cellStyle name="1_Danh sach gui BC thuc hien KH2009_Ke hoach 2009 (theo doi) -1_Bao cao tinh hinh thuc hien KH 2009 den 31-01-10_Ke hoach 2012 (theo doi) 3 4" xfId="13789"/>
    <cellStyle name="1_Danh sach gui BC thuc hien KH2009_Ke hoach 2009 (theo doi) -1_Bao cao tinh hinh thuc hien KH 2009 den 31-01-10_Ke hoach 2012 (theo doi) 4" xfId="13790"/>
    <cellStyle name="1_Danh sach gui BC thuc hien KH2009_Ke hoach 2009 (theo doi) -1_Bao cao tinh hinh thuc hien KH 2009 den 31-01-10_Ke hoach 2012 (theo doi) 5" xfId="13791"/>
    <cellStyle name="1_Danh sach gui BC thuc hien KH2009_Ke hoach 2009 (theo doi) -1_Bao cao tinh hinh thuc hien KH 2009 den 31-01-10_Ke hoach 2012 (theo doi) 6" xfId="13792"/>
    <cellStyle name="1_Danh sach gui BC thuc hien KH2009_Ke hoach 2009 (theo doi) -1_Bao cao tinh hinh thuc hien KH 2009 den 31-01-10_Ke hoach 2012 theo doi (giai ngan 30.6.12)" xfId="2421"/>
    <cellStyle name="1_Danh sach gui BC thuc hien KH2009_Ke hoach 2009 (theo doi) -1_Bao cao tinh hinh thuc hien KH 2009 den 31-01-10_Ke hoach 2012 theo doi (giai ngan 30.6.12) 2" xfId="2422"/>
    <cellStyle name="1_Danh sach gui BC thuc hien KH2009_Ke hoach 2009 (theo doi) -1_Bao cao tinh hinh thuc hien KH 2009 den 31-01-10_Ke hoach 2012 theo doi (giai ngan 30.6.12) 2 2" xfId="13793"/>
    <cellStyle name="1_Danh sach gui BC thuc hien KH2009_Ke hoach 2009 (theo doi) -1_Bao cao tinh hinh thuc hien KH 2009 den 31-01-10_Ke hoach 2012 theo doi (giai ngan 30.6.12) 2 2 2" xfId="13794"/>
    <cellStyle name="1_Danh sach gui BC thuc hien KH2009_Ke hoach 2009 (theo doi) -1_Bao cao tinh hinh thuc hien KH 2009 den 31-01-10_Ke hoach 2012 theo doi (giai ngan 30.6.12) 2 2 3" xfId="13795"/>
    <cellStyle name="1_Danh sach gui BC thuc hien KH2009_Ke hoach 2009 (theo doi) -1_Bao cao tinh hinh thuc hien KH 2009 den 31-01-10_Ke hoach 2012 theo doi (giai ngan 30.6.12) 2 2 4" xfId="13796"/>
    <cellStyle name="1_Danh sach gui BC thuc hien KH2009_Ke hoach 2009 (theo doi) -1_Bao cao tinh hinh thuc hien KH 2009 den 31-01-10_Ke hoach 2012 theo doi (giai ngan 30.6.12) 2 3" xfId="13797"/>
    <cellStyle name="1_Danh sach gui BC thuc hien KH2009_Ke hoach 2009 (theo doi) -1_Bao cao tinh hinh thuc hien KH 2009 den 31-01-10_Ke hoach 2012 theo doi (giai ngan 30.6.12) 2 4" xfId="13798"/>
    <cellStyle name="1_Danh sach gui BC thuc hien KH2009_Ke hoach 2009 (theo doi) -1_Bao cao tinh hinh thuc hien KH 2009 den 31-01-10_Ke hoach 2012 theo doi (giai ngan 30.6.12) 2 5" xfId="13799"/>
    <cellStyle name="1_Danh sach gui BC thuc hien KH2009_Ke hoach 2009 (theo doi) -1_Bao cao tinh hinh thuc hien KH 2009 den 31-01-10_Ke hoach 2012 theo doi (giai ngan 30.6.12) 3" xfId="13800"/>
    <cellStyle name="1_Danh sach gui BC thuc hien KH2009_Ke hoach 2009 (theo doi) -1_Bao cao tinh hinh thuc hien KH 2009 den 31-01-10_Ke hoach 2012 theo doi (giai ngan 30.6.12) 3 2" xfId="13801"/>
    <cellStyle name="1_Danh sach gui BC thuc hien KH2009_Ke hoach 2009 (theo doi) -1_Bao cao tinh hinh thuc hien KH 2009 den 31-01-10_Ke hoach 2012 theo doi (giai ngan 30.6.12) 3 3" xfId="13802"/>
    <cellStyle name="1_Danh sach gui BC thuc hien KH2009_Ke hoach 2009 (theo doi) -1_Bao cao tinh hinh thuc hien KH 2009 den 31-01-10_Ke hoach 2012 theo doi (giai ngan 30.6.12) 3 4" xfId="13803"/>
    <cellStyle name="1_Danh sach gui BC thuc hien KH2009_Ke hoach 2009 (theo doi) -1_Bao cao tinh hinh thuc hien KH 2009 den 31-01-10_Ke hoach 2012 theo doi (giai ngan 30.6.12) 4" xfId="13804"/>
    <cellStyle name="1_Danh sach gui BC thuc hien KH2009_Ke hoach 2009 (theo doi) -1_Bao cao tinh hinh thuc hien KH 2009 den 31-01-10_Ke hoach 2012 theo doi (giai ngan 30.6.12) 5" xfId="13805"/>
    <cellStyle name="1_Danh sach gui BC thuc hien KH2009_Ke hoach 2009 (theo doi) -1_Bao cao tinh hinh thuc hien KH 2009 den 31-01-10_Ke hoach 2012 theo doi (giai ngan 30.6.12) 6" xfId="13806"/>
    <cellStyle name="1_Danh sach gui BC thuc hien KH2009_Ke hoach 2009 (theo doi) -1_BC von DTPT 6 thang 2012" xfId="2423"/>
    <cellStyle name="1_Danh sach gui BC thuc hien KH2009_Ke hoach 2009 (theo doi) -1_BC von DTPT 6 thang 2012 2" xfId="13807"/>
    <cellStyle name="1_Danh sach gui BC thuc hien KH2009_Ke hoach 2009 (theo doi) -1_BC von DTPT 6 thang 2012 2 2" xfId="13808"/>
    <cellStyle name="1_Danh sach gui BC thuc hien KH2009_Ke hoach 2009 (theo doi) -1_BC von DTPT 6 thang 2012 2 3" xfId="13809"/>
    <cellStyle name="1_Danh sach gui BC thuc hien KH2009_Ke hoach 2009 (theo doi) -1_BC von DTPT 6 thang 2012 2 4" xfId="13810"/>
    <cellStyle name="1_Danh sach gui BC thuc hien KH2009_Ke hoach 2009 (theo doi) -1_BC von DTPT 6 thang 2012 3" xfId="13811"/>
    <cellStyle name="1_Danh sach gui BC thuc hien KH2009_Ke hoach 2009 (theo doi) -1_BC von DTPT 6 thang 2012 4" xfId="13812"/>
    <cellStyle name="1_Danh sach gui BC thuc hien KH2009_Ke hoach 2009 (theo doi) -1_BC von DTPT 6 thang 2012 5" xfId="13813"/>
    <cellStyle name="1_Danh sach gui BC thuc hien KH2009_Ke hoach 2009 (theo doi) -1_Bieu du thao QD von ho tro co MT" xfId="2424"/>
    <cellStyle name="1_Danh sach gui BC thuc hien KH2009_Ke hoach 2009 (theo doi) -1_Bieu du thao QD von ho tro co MT 2" xfId="13814"/>
    <cellStyle name="1_Danh sach gui BC thuc hien KH2009_Ke hoach 2009 (theo doi) -1_Bieu du thao QD von ho tro co MT 2 2" xfId="13815"/>
    <cellStyle name="1_Danh sach gui BC thuc hien KH2009_Ke hoach 2009 (theo doi) -1_Bieu du thao QD von ho tro co MT 2 3" xfId="13816"/>
    <cellStyle name="1_Danh sach gui BC thuc hien KH2009_Ke hoach 2009 (theo doi) -1_Bieu du thao QD von ho tro co MT 2 4" xfId="13817"/>
    <cellStyle name="1_Danh sach gui BC thuc hien KH2009_Ke hoach 2009 (theo doi) -1_Bieu du thao QD von ho tro co MT 3" xfId="13818"/>
    <cellStyle name="1_Danh sach gui BC thuc hien KH2009_Ke hoach 2009 (theo doi) -1_Bieu du thao QD von ho tro co MT 4" xfId="13819"/>
    <cellStyle name="1_Danh sach gui BC thuc hien KH2009_Ke hoach 2009 (theo doi) -1_Bieu du thao QD von ho tro co MT 5" xfId="13820"/>
    <cellStyle name="1_Danh sach gui BC thuc hien KH2009_Ke hoach 2009 (theo doi) -1_Book1" xfId="2425"/>
    <cellStyle name="1_Danh sach gui BC thuc hien KH2009_Ke hoach 2009 (theo doi) -1_Book1 2" xfId="2426"/>
    <cellStyle name="1_Danh sach gui BC thuc hien KH2009_Ke hoach 2009 (theo doi) -1_Book1 2 2" xfId="13821"/>
    <cellStyle name="1_Danh sach gui BC thuc hien KH2009_Ke hoach 2009 (theo doi) -1_Book1 2 3" xfId="13822"/>
    <cellStyle name="1_Danh sach gui BC thuc hien KH2009_Ke hoach 2009 (theo doi) -1_Book1 2 4" xfId="13823"/>
    <cellStyle name="1_Danh sach gui BC thuc hien KH2009_Ke hoach 2009 (theo doi) -1_Book1 3" xfId="13824"/>
    <cellStyle name="1_Danh sach gui BC thuc hien KH2009_Ke hoach 2009 (theo doi) -1_Book1 3 2" xfId="13825"/>
    <cellStyle name="1_Danh sach gui BC thuc hien KH2009_Ke hoach 2009 (theo doi) -1_Book1 3 3" xfId="13826"/>
    <cellStyle name="1_Danh sach gui BC thuc hien KH2009_Ke hoach 2009 (theo doi) -1_Book1 3 4" xfId="13827"/>
    <cellStyle name="1_Danh sach gui BC thuc hien KH2009_Ke hoach 2009 (theo doi) -1_Book1 4" xfId="13828"/>
    <cellStyle name="1_Danh sach gui BC thuc hien KH2009_Ke hoach 2009 (theo doi) -1_Book1 5" xfId="13829"/>
    <cellStyle name="1_Danh sach gui BC thuc hien KH2009_Ke hoach 2009 (theo doi) -1_Book1 6" xfId="13830"/>
    <cellStyle name="1_Danh sach gui BC thuc hien KH2009_Ke hoach 2009 (theo doi) -1_Book1_BC von DTPT 6 thang 2012" xfId="2427"/>
    <cellStyle name="1_Danh sach gui BC thuc hien KH2009_Ke hoach 2009 (theo doi) -1_Book1_BC von DTPT 6 thang 2012 2" xfId="2428"/>
    <cellStyle name="1_Danh sach gui BC thuc hien KH2009_Ke hoach 2009 (theo doi) -1_Book1_BC von DTPT 6 thang 2012 2 2" xfId="13831"/>
    <cellStyle name="1_Danh sach gui BC thuc hien KH2009_Ke hoach 2009 (theo doi) -1_Book1_BC von DTPT 6 thang 2012 2 3" xfId="13832"/>
    <cellStyle name="1_Danh sach gui BC thuc hien KH2009_Ke hoach 2009 (theo doi) -1_Book1_BC von DTPT 6 thang 2012 2 4" xfId="13833"/>
    <cellStyle name="1_Danh sach gui BC thuc hien KH2009_Ke hoach 2009 (theo doi) -1_Book1_BC von DTPT 6 thang 2012 3" xfId="13834"/>
    <cellStyle name="1_Danh sach gui BC thuc hien KH2009_Ke hoach 2009 (theo doi) -1_Book1_BC von DTPT 6 thang 2012 3 2" xfId="13835"/>
    <cellStyle name="1_Danh sach gui BC thuc hien KH2009_Ke hoach 2009 (theo doi) -1_Book1_BC von DTPT 6 thang 2012 3 3" xfId="13836"/>
    <cellStyle name="1_Danh sach gui BC thuc hien KH2009_Ke hoach 2009 (theo doi) -1_Book1_BC von DTPT 6 thang 2012 3 4" xfId="13837"/>
    <cellStyle name="1_Danh sach gui BC thuc hien KH2009_Ke hoach 2009 (theo doi) -1_Book1_BC von DTPT 6 thang 2012 4" xfId="13838"/>
    <cellStyle name="1_Danh sach gui BC thuc hien KH2009_Ke hoach 2009 (theo doi) -1_Book1_BC von DTPT 6 thang 2012 5" xfId="13839"/>
    <cellStyle name="1_Danh sach gui BC thuc hien KH2009_Ke hoach 2009 (theo doi) -1_Book1_BC von DTPT 6 thang 2012 6" xfId="13840"/>
    <cellStyle name="1_Danh sach gui BC thuc hien KH2009_Ke hoach 2009 (theo doi) -1_Book1_Bieu du thao QD von ho tro co MT" xfId="2429"/>
    <cellStyle name="1_Danh sach gui BC thuc hien KH2009_Ke hoach 2009 (theo doi) -1_Book1_Bieu du thao QD von ho tro co MT 2" xfId="2430"/>
    <cellStyle name="1_Danh sach gui BC thuc hien KH2009_Ke hoach 2009 (theo doi) -1_Book1_Bieu du thao QD von ho tro co MT 2 2" xfId="13841"/>
    <cellStyle name="1_Danh sach gui BC thuc hien KH2009_Ke hoach 2009 (theo doi) -1_Book1_Bieu du thao QD von ho tro co MT 2 3" xfId="13842"/>
    <cellStyle name="1_Danh sach gui BC thuc hien KH2009_Ke hoach 2009 (theo doi) -1_Book1_Bieu du thao QD von ho tro co MT 2 4" xfId="13843"/>
    <cellStyle name="1_Danh sach gui BC thuc hien KH2009_Ke hoach 2009 (theo doi) -1_Book1_Bieu du thao QD von ho tro co MT 3" xfId="13844"/>
    <cellStyle name="1_Danh sach gui BC thuc hien KH2009_Ke hoach 2009 (theo doi) -1_Book1_Bieu du thao QD von ho tro co MT 3 2" xfId="13845"/>
    <cellStyle name="1_Danh sach gui BC thuc hien KH2009_Ke hoach 2009 (theo doi) -1_Book1_Bieu du thao QD von ho tro co MT 3 3" xfId="13846"/>
    <cellStyle name="1_Danh sach gui BC thuc hien KH2009_Ke hoach 2009 (theo doi) -1_Book1_Bieu du thao QD von ho tro co MT 3 4" xfId="13847"/>
    <cellStyle name="1_Danh sach gui BC thuc hien KH2009_Ke hoach 2009 (theo doi) -1_Book1_Bieu du thao QD von ho tro co MT 4" xfId="13848"/>
    <cellStyle name="1_Danh sach gui BC thuc hien KH2009_Ke hoach 2009 (theo doi) -1_Book1_Bieu du thao QD von ho tro co MT 5" xfId="13849"/>
    <cellStyle name="1_Danh sach gui BC thuc hien KH2009_Ke hoach 2009 (theo doi) -1_Book1_Bieu du thao QD von ho tro co MT 6" xfId="13850"/>
    <cellStyle name="1_Danh sach gui BC thuc hien KH2009_Ke hoach 2009 (theo doi) -1_Book1_Hoan chinh KH 2012 (o nha)" xfId="2431"/>
    <cellStyle name="1_Danh sach gui BC thuc hien KH2009_Ke hoach 2009 (theo doi) -1_Book1_Hoan chinh KH 2012 (o nha) 2" xfId="2432"/>
    <cellStyle name="1_Danh sach gui BC thuc hien KH2009_Ke hoach 2009 (theo doi) -1_Book1_Hoan chinh KH 2012 (o nha) 2 2" xfId="13851"/>
    <cellStyle name="1_Danh sach gui BC thuc hien KH2009_Ke hoach 2009 (theo doi) -1_Book1_Hoan chinh KH 2012 (o nha) 2 3" xfId="13852"/>
    <cellStyle name="1_Danh sach gui BC thuc hien KH2009_Ke hoach 2009 (theo doi) -1_Book1_Hoan chinh KH 2012 (o nha) 2 4" xfId="13853"/>
    <cellStyle name="1_Danh sach gui BC thuc hien KH2009_Ke hoach 2009 (theo doi) -1_Book1_Hoan chinh KH 2012 (o nha) 3" xfId="13854"/>
    <cellStyle name="1_Danh sach gui BC thuc hien KH2009_Ke hoach 2009 (theo doi) -1_Book1_Hoan chinh KH 2012 (o nha) 3 2" xfId="13855"/>
    <cellStyle name="1_Danh sach gui BC thuc hien KH2009_Ke hoach 2009 (theo doi) -1_Book1_Hoan chinh KH 2012 (o nha) 3 3" xfId="13856"/>
    <cellStyle name="1_Danh sach gui BC thuc hien KH2009_Ke hoach 2009 (theo doi) -1_Book1_Hoan chinh KH 2012 (o nha) 3 4" xfId="13857"/>
    <cellStyle name="1_Danh sach gui BC thuc hien KH2009_Ke hoach 2009 (theo doi) -1_Book1_Hoan chinh KH 2012 (o nha) 4" xfId="13858"/>
    <cellStyle name="1_Danh sach gui BC thuc hien KH2009_Ke hoach 2009 (theo doi) -1_Book1_Hoan chinh KH 2012 (o nha) 5" xfId="13859"/>
    <cellStyle name="1_Danh sach gui BC thuc hien KH2009_Ke hoach 2009 (theo doi) -1_Book1_Hoan chinh KH 2012 (o nha) 6" xfId="13860"/>
    <cellStyle name="1_Danh sach gui BC thuc hien KH2009_Ke hoach 2009 (theo doi) -1_Book1_Hoan chinh KH 2012 (o nha)_Bao cao giai ngan quy I" xfId="2433"/>
    <cellStyle name="1_Danh sach gui BC thuc hien KH2009_Ke hoach 2009 (theo doi) -1_Book1_Hoan chinh KH 2012 (o nha)_Bao cao giai ngan quy I 2" xfId="2434"/>
    <cellStyle name="1_Danh sach gui BC thuc hien KH2009_Ke hoach 2009 (theo doi) -1_Book1_Hoan chinh KH 2012 (o nha)_Bao cao giai ngan quy I 2 2" xfId="13861"/>
    <cellStyle name="1_Danh sach gui BC thuc hien KH2009_Ke hoach 2009 (theo doi) -1_Book1_Hoan chinh KH 2012 (o nha)_Bao cao giai ngan quy I 2 3" xfId="13862"/>
    <cellStyle name="1_Danh sach gui BC thuc hien KH2009_Ke hoach 2009 (theo doi) -1_Book1_Hoan chinh KH 2012 (o nha)_Bao cao giai ngan quy I 2 4" xfId="13863"/>
    <cellStyle name="1_Danh sach gui BC thuc hien KH2009_Ke hoach 2009 (theo doi) -1_Book1_Hoan chinh KH 2012 (o nha)_Bao cao giai ngan quy I 3" xfId="13864"/>
    <cellStyle name="1_Danh sach gui BC thuc hien KH2009_Ke hoach 2009 (theo doi) -1_Book1_Hoan chinh KH 2012 (o nha)_Bao cao giai ngan quy I 3 2" xfId="13865"/>
    <cellStyle name="1_Danh sach gui BC thuc hien KH2009_Ke hoach 2009 (theo doi) -1_Book1_Hoan chinh KH 2012 (o nha)_Bao cao giai ngan quy I 3 3" xfId="13866"/>
    <cellStyle name="1_Danh sach gui BC thuc hien KH2009_Ke hoach 2009 (theo doi) -1_Book1_Hoan chinh KH 2012 (o nha)_Bao cao giai ngan quy I 3 4" xfId="13867"/>
    <cellStyle name="1_Danh sach gui BC thuc hien KH2009_Ke hoach 2009 (theo doi) -1_Book1_Hoan chinh KH 2012 (o nha)_Bao cao giai ngan quy I 4" xfId="13868"/>
    <cellStyle name="1_Danh sach gui BC thuc hien KH2009_Ke hoach 2009 (theo doi) -1_Book1_Hoan chinh KH 2012 (o nha)_Bao cao giai ngan quy I 5" xfId="13869"/>
    <cellStyle name="1_Danh sach gui BC thuc hien KH2009_Ke hoach 2009 (theo doi) -1_Book1_Hoan chinh KH 2012 (o nha)_Bao cao giai ngan quy I 6" xfId="13870"/>
    <cellStyle name="1_Danh sach gui BC thuc hien KH2009_Ke hoach 2009 (theo doi) -1_Book1_Hoan chinh KH 2012 (o nha)_BC von DTPT 6 thang 2012" xfId="2435"/>
    <cellStyle name="1_Danh sach gui BC thuc hien KH2009_Ke hoach 2009 (theo doi) -1_Book1_Hoan chinh KH 2012 (o nha)_BC von DTPT 6 thang 2012 2" xfId="2436"/>
    <cellStyle name="1_Danh sach gui BC thuc hien KH2009_Ke hoach 2009 (theo doi) -1_Book1_Hoan chinh KH 2012 (o nha)_BC von DTPT 6 thang 2012 2 2" xfId="13871"/>
    <cellStyle name="1_Danh sach gui BC thuc hien KH2009_Ke hoach 2009 (theo doi) -1_Book1_Hoan chinh KH 2012 (o nha)_BC von DTPT 6 thang 2012 2 3" xfId="13872"/>
    <cellStyle name="1_Danh sach gui BC thuc hien KH2009_Ke hoach 2009 (theo doi) -1_Book1_Hoan chinh KH 2012 (o nha)_BC von DTPT 6 thang 2012 2 4" xfId="13873"/>
    <cellStyle name="1_Danh sach gui BC thuc hien KH2009_Ke hoach 2009 (theo doi) -1_Book1_Hoan chinh KH 2012 (o nha)_BC von DTPT 6 thang 2012 3" xfId="13874"/>
    <cellStyle name="1_Danh sach gui BC thuc hien KH2009_Ke hoach 2009 (theo doi) -1_Book1_Hoan chinh KH 2012 (o nha)_BC von DTPT 6 thang 2012 3 2" xfId="13875"/>
    <cellStyle name="1_Danh sach gui BC thuc hien KH2009_Ke hoach 2009 (theo doi) -1_Book1_Hoan chinh KH 2012 (o nha)_BC von DTPT 6 thang 2012 3 3" xfId="13876"/>
    <cellStyle name="1_Danh sach gui BC thuc hien KH2009_Ke hoach 2009 (theo doi) -1_Book1_Hoan chinh KH 2012 (o nha)_BC von DTPT 6 thang 2012 3 4" xfId="13877"/>
    <cellStyle name="1_Danh sach gui BC thuc hien KH2009_Ke hoach 2009 (theo doi) -1_Book1_Hoan chinh KH 2012 (o nha)_BC von DTPT 6 thang 2012 4" xfId="13878"/>
    <cellStyle name="1_Danh sach gui BC thuc hien KH2009_Ke hoach 2009 (theo doi) -1_Book1_Hoan chinh KH 2012 (o nha)_BC von DTPT 6 thang 2012 5" xfId="13879"/>
    <cellStyle name="1_Danh sach gui BC thuc hien KH2009_Ke hoach 2009 (theo doi) -1_Book1_Hoan chinh KH 2012 (o nha)_BC von DTPT 6 thang 2012 6" xfId="13880"/>
    <cellStyle name="1_Danh sach gui BC thuc hien KH2009_Ke hoach 2009 (theo doi) -1_Book1_Hoan chinh KH 2012 (o nha)_Bieu du thao QD von ho tro co MT" xfId="2437"/>
    <cellStyle name="1_Danh sach gui BC thuc hien KH2009_Ke hoach 2009 (theo doi) -1_Book1_Hoan chinh KH 2012 (o nha)_Bieu du thao QD von ho tro co MT 2" xfId="2438"/>
    <cellStyle name="1_Danh sach gui BC thuc hien KH2009_Ke hoach 2009 (theo doi) -1_Book1_Hoan chinh KH 2012 (o nha)_Bieu du thao QD von ho tro co MT 2 2" xfId="13881"/>
    <cellStyle name="1_Danh sach gui BC thuc hien KH2009_Ke hoach 2009 (theo doi) -1_Book1_Hoan chinh KH 2012 (o nha)_Bieu du thao QD von ho tro co MT 2 3" xfId="13882"/>
    <cellStyle name="1_Danh sach gui BC thuc hien KH2009_Ke hoach 2009 (theo doi) -1_Book1_Hoan chinh KH 2012 (o nha)_Bieu du thao QD von ho tro co MT 2 4" xfId="13883"/>
    <cellStyle name="1_Danh sach gui BC thuc hien KH2009_Ke hoach 2009 (theo doi) -1_Book1_Hoan chinh KH 2012 (o nha)_Bieu du thao QD von ho tro co MT 3" xfId="13884"/>
    <cellStyle name="1_Danh sach gui BC thuc hien KH2009_Ke hoach 2009 (theo doi) -1_Book1_Hoan chinh KH 2012 (o nha)_Bieu du thao QD von ho tro co MT 3 2" xfId="13885"/>
    <cellStyle name="1_Danh sach gui BC thuc hien KH2009_Ke hoach 2009 (theo doi) -1_Book1_Hoan chinh KH 2012 (o nha)_Bieu du thao QD von ho tro co MT 3 3" xfId="13886"/>
    <cellStyle name="1_Danh sach gui BC thuc hien KH2009_Ke hoach 2009 (theo doi) -1_Book1_Hoan chinh KH 2012 (o nha)_Bieu du thao QD von ho tro co MT 3 4" xfId="13887"/>
    <cellStyle name="1_Danh sach gui BC thuc hien KH2009_Ke hoach 2009 (theo doi) -1_Book1_Hoan chinh KH 2012 (o nha)_Bieu du thao QD von ho tro co MT 4" xfId="13888"/>
    <cellStyle name="1_Danh sach gui BC thuc hien KH2009_Ke hoach 2009 (theo doi) -1_Book1_Hoan chinh KH 2012 (o nha)_Bieu du thao QD von ho tro co MT 5" xfId="13889"/>
    <cellStyle name="1_Danh sach gui BC thuc hien KH2009_Ke hoach 2009 (theo doi) -1_Book1_Hoan chinh KH 2012 (o nha)_Bieu du thao QD von ho tro co MT 6" xfId="13890"/>
    <cellStyle name="1_Danh sach gui BC thuc hien KH2009_Ke hoach 2009 (theo doi) -1_Book1_Hoan chinh KH 2012 (o nha)_Ke hoach 2012 theo doi (giai ngan 30.6.12)" xfId="2439"/>
    <cellStyle name="1_Danh sach gui BC thuc hien KH2009_Ke hoach 2009 (theo doi) -1_Book1_Hoan chinh KH 2012 (o nha)_Ke hoach 2012 theo doi (giai ngan 30.6.12) 2" xfId="2440"/>
    <cellStyle name="1_Danh sach gui BC thuc hien KH2009_Ke hoach 2009 (theo doi) -1_Book1_Hoan chinh KH 2012 (o nha)_Ke hoach 2012 theo doi (giai ngan 30.6.12) 2 2" xfId="13891"/>
    <cellStyle name="1_Danh sach gui BC thuc hien KH2009_Ke hoach 2009 (theo doi) -1_Book1_Hoan chinh KH 2012 (o nha)_Ke hoach 2012 theo doi (giai ngan 30.6.12) 2 3" xfId="13892"/>
    <cellStyle name="1_Danh sach gui BC thuc hien KH2009_Ke hoach 2009 (theo doi) -1_Book1_Hoan chinh KH 2012 (o nha)_Ke hoach 2012 theo doi (giai ngan 30.6.12) 2 4" xfId="13893"/>
    <cellStyle name="1_Danh sach gui BC thuc hien KH2009_Ke hoach 2009 (theo doi) -1_Book1_Hoan chinh KH 2012 (o nha)_Ke hoach 2012 theo doi (giai ngan 30.6.12) 3" xfId="13894"/>
    <cellStyle name="1_Danh sach gui BC thuc hien KH2009_Ke hoach 2009 (theo doi) -1_Book1_Hoan chinh KH 2012 (o nha)_Ke hoach 2012 theo doi (giai ngan 30.6.12) 3 2" xfId="13895"/>
    <cellStyle name="1_Danh sach gui BC thuc hien KH2009_Ke hoach 2009 (theo doi) -1_Book1_Hoan chinh KH 2012 (o nha)_Ke hoach 2012 theo doi (giai ngan 30.6.12) 3 3" xfId="13896"/>
    <cellStyle name="1_Danh sach gui BC thuc hien KH2009_Ke hoach 2009 (theo doi) -1_Book1_Hoan chinh KH 2012 (o nha)_Ke hoach 2012 theo doi (giai ngan 30.6.12) 3 4" xfId="13897"/>
    <cellStyle name="1_Danh sach gui BC thuc hien KH2009_Ke hoach 2009 (theo doi) -1_Book1_Hoan chinh KH 2012 (o nha)_Ke hoach 2012 theo doi (giai ngan 30.6.12) 4" xfId="13898"/>
    <cellStyle name="1_Danh sach gui BC thuc hien KH2009_Ke hoach 2009 (theo doi) -1_Book1_Hoan chinh KH 2012 (o nha)_Ke hoach 2012 theo doi (giai ngan 30.6.12) 5" xfId="13899"/>
    <cellStyle name="1_Danh sach gui BC thuc hien KH2009_Ke hoach 2009 (theo doi) -1_Book1_Hoan chinh KH 2012 (o nha)_Ke hoach 2012 theo doi (giai ngan 30.6.12) 6" xfId="13900"/>
    <cellStyle name="1_Danh sach gui BC thuc hien KH2009_Ke hoach 2009 (theo doi) -1_Book1_Hoan chinh KH 2012 Von ho tro co MT" xfId="2441"/>
    <cellStyle name="1_Danh sach gui BC thuc hien KH2009_Ke hoach 2009 (theo doi) -1_Book1_Hoan chinh KH 2012 Von ho tro co MT (chi tiet)" xfId="2442"/>
    <cellStyle name="1_Danh sach gui BC thuc hien KH2009_Ke hoach 2009 (theo doi) -1_Book1_Hoan chinh KH 2012 Von ho tro co MT (chi tiet) 2" xfId="2443"/>
    <cellStyle name="1_Danh sach gui BC thuc hien KH2009_Ke hoach 2009 (theo doi) -1_Book1_Hoan chinh KH 2012 Von ho tro co MT (chi tiet) 2 2" xfId="13901"/>
    <cellStyle name="1_Danh sach gui BC thuc hien KH2009_Ke hoach 2009 (theo doi) -1_Book1_Hoan chinh KH 2012 Von ho tro co MT (chi tiet) 2 3" xfId="13902"/>
    <cellStyle name="1_Danh sach gui BC thuc hien KH2009_Ke hoach 2009 (theo doi) -1_Book1_Hoan chinh KH 2012 Von ho tro co MT (chi tiet) 2 4" xfId="13903"/>
    <cellStyle name="1_Danh sach gui BC thuc hien KH2009_Ke hoach 2009 (theo doi) -1_Book1_Hoan chinh KH 2012 Von ho tro co MT (chi tiet) 3" xfId="13904"/>
    <cellStyle name="1_Danh sach gui BC thuc hien KH2009_Ke hoach 2009 (theo doi) -1_Book1_Hoan chinh KH 2012 Von ho tro co MT (chi tiet) 3 2" xfId="13905"/>
    <cellStyle name="1_Danh sach gui BC thuc hien KH2009_Ke hoach 2009 (theo doi) -1_Book1_Hoan chinh KH 2012 Von ho tro co MT (chi tiet) 3 3" xfId="13906"/>
    <cellStyle name="1_Danh sach gui BC thuc hien KH2009_Ke hoach 2009 (theo doi) -1_Book1_Hoan chinh KH 2012 Von ho tro co MT (chi tiet) 3 4" xfId="13907"/>
    <cellStyle name="1_Danh sach gui BC thuc hien KH2009_Ke hoach 2009 (theo doi) -1_Book1_Hoan chinh KH 2012 Von ho tro co MT (chi tiet) 4" xfId="13908"/>
    <cellStyle name="1_Danh sach gui BC thuc hien KH2009_Ke hoach 2009 (theo doi) -1_Book1_Hoan chinh KH 2012 Von ho tro co MT (chi tiet) 5" xfId="13909"/>
    <cellStyle name="1_Danh sach gui BC thuc hien KH2009_Ke hoach 2009 (theo doi) -1_Book1_Hoan chinh KH 2012 Von ho tro co MT (chi tiet) 6" xfId="13910"/>
    <cellStyle name="1_Danh sach gui BC thuc hien KH2009_Ke hoach 2009 (theo doi) -1_Book1_Hoan chinh KH 2012 Von ho tro co MT 10" xfId="13911"/>
    <cellStyle name="1_Danh sach gui BC thuc hien KH2009_Ke hoach 2009 (theo doi) -1_Book1_Hoan chinh KH 2012 Von ho tro co MT 10 2" xfId="13912"/>
    <cellStyle name="1_Danh sach gui BC thuc hien KH2009_Ke hoach 2009 (theo doi) -1_Book1_Hoan chinh KH 2012 Von ho tro co MT 10 3" xfId="13913"/>
    <cellStyle name="1_Danh sach gui BC thuc hien KH2009_Ke hoach 2009 (theo doi) -1_Book1_Hoan chinh KH 2012 Von ho tro co MT 10 4" xfId="13914"/>
    <cellStyle name="1_Danh sach gui BC thuc hien KH2009_Ke hoach 2009 (theo doi) -1_Book1_Hoan chinh KH 2012 Von ho tro co MT 11" xfId="13915"/>
    <cellStyle name="1_Danh sach gui BC thuc hien KH2009_Ke hoach 2009 (theo doi) -1_Book1_Hoan chinh KH 2012 Von ho tro co MT 11 2" xfId="13916"/>
    <cellStyle name="1_Danh sach gui BC thuc hien KH2009_Ke hoach 2009 (theo doi) -1_Book1_Hoan chinh KH 2012 Von ho tro co MT 11 3" xfId="13917"/>
    <cellStyle name="1_Danh sach gui BC thuc hien KH2009_Ke hoach 2009 (theo doi) -1_Book1_Hoan chinh KH 2012 Von ho tro co MT 11 4" xfId="13918"/>
    <cellStyle name="1_Danh sach gui BC thuc hien KH2009_Ke hoach 2009 (theo doi) -1_Book1_Hoan chinh KH 2012 Von ho tro co MT 12" xfId="13919"/>
    <cellStyle name="1_Danh sach gui BC thuc hien KH2009_Ke hoach 2009 (theo doi) -1_Book1_Hoan chinh KH 2012 Von ho tro co MT 12 2" xfId="13920"/>
    <cellStyle name="1_Danh sach gui BC thuc hien KH2009_Ke hoach 2009 (theo doi) -1_Book1_Hoan chinh KH 2012 Von ho tro co MT 12 3" xfId="13921"/>
    <cellStyle name="1_Danh sach gui BC thuc hien KH2009_Ke hoach 2009 (theo doi) -1_Book1_Hoan chinh KH 2012 Von ho tro co MT 12 4" xfId="13922"/>
    <cellStyle name="1_Danh sach gui BC thuc hien KH2009_Ke hoach 2009 (theo doi) -1_Book1_Hoan chinh KH 2012 Von ho tro co MT 13" xfId="13923"/>
    <cellStyle name="1_Danh sach gui BC thuc hien KH2009_Ke hoach 2009 (theo doi) -1_Book1_Hoan chinh KH 2012 Von ho tro co MT 13 2" xfId="13924"/>
    <cellStyle name="1_Danh sach gui BC thuc hien KH2009_Ke hoach 2009 (theo doi) -1_Book1_Hoan chinh KH 2012 Von ho tro co MT 13 3" xfId="13925"/>
    <cellStyle name="1_Danh sach gui BC thuc hien KH2009_Ke hoach 2009 (theo doi) -1_Book1_Hoan chinh KH 2012 Von ho tro co MT 13 4" xfId="13926"/>
    <cellStyle name="1_Danh sach gui BC thuc hien KH2009_Ke hoach 2009 (theo doi) -1_Book1_Hoan chinh KH 2012 Von ho tro co MT 14" xfId="13927"/>
    <cellStyle name="1_Danh sach gui BC thuc hien KH2009_Ke hoach 2009 (theo doi) -1_Book1_Hoan chinh KH 2012 Von ho tro co MT 14 2" xfId="13928"/>
    <cellStyle name="1_Danh sach gui BC thuc hien KH2009_Ke hoach 2009 (theo doi) -1_Book1_Hoan chinh KH 2012 Von ho tro co MT 14 3" xfId="13929"/>
    <cellStyle name="1_Danh sach gui BC thuc hien KH2009_Ke hoach 2009 (theo doi) -1_Book1_Hoan chinh KH 2012 Von ho tro co MT 14 4" xfId="13930"/>
    <cellStyle name="1_Danh sach gui BC thuc hien KH2009_Ke hoach 2009 (theo doi) -1_Book1_Hoan chinh KH 2012 Von ho tro co MT 15" xfId="13931"/>
    <cellStyle name="1_Danh sach gui BC thuc hien KH2009_Ke hoach 2009 (theo doi) -1_Book1_Hoan chinh KH 2012 Von ho tro co MT 15 2" xfId="13932"/>
    <cellStyle name="1_Danh sach gui BC thuc hien KH2009_Ke hoach 2009 (theo doi) -1_Book1_Hoan chinh KH 2012 Von ho tro co MT 15 3" xfId="13933"/>
    <cellStyle name="1_Danh sach gui BC thuc hien KH2009_Ke hoach 2009 (theo doi) -1_Book1_Hoan chinh KH 2012 Von ho tro co MT 15 4" xfId="13934"/>
    <cellStyle name="1_Danh sach gui BC thuc hien KH2009_Ke hoach 2009 (theo doi) -1_Book1_Hoan chinh KH 2012 Von ho tro co MT 16" xfId="13935"/>
    <cellStyle name="1_Danh sach gui BC thuc hien KH2009_Ke hoach 2009 (theo doi) -1_Book1_Hoan chinh KH 2012 Von ho tro co MT 16 2" xfId="13936"/>
    <cellStyle name="1_Danh sach gui BC thuc hien KH2009_Ke hoach 2009 (theo doi) -1_Book1_Hoan chinh KH 2012 Von ho tro co MT 16 3" xfId="13937"/>
    <cellStyle name="1_Danh sach gui BC thuc hien KH2009_Ke hoach 2009 (theo doi) -1_Book1_Hoan chinh KH 2012 Von ho tro co MT 16 4" xfId="13938"/>
    <cellStyle name="1_Danh sach gui BC thuc hien KH2009_Ke hoach 2009 (theo doi) -1_Book1_Hoan chinh KH 2012 Von ho tro co MT 17" xfId="13939"/>
    <cellStyle name="1_Danh sach gui BC thuc hien KH2009_Ke hoach 2009 (theo doi) -1_Book1_Hoan chinh KH 2012 Von ho tro co MT 17 2" xfId="13940"/>
    <cellStyle name="1_Danh sach gui BC thuc hien KH2009_Ke hoach 2009 (theo doi) -1_Book1_Hoan chinh KH 2012 Von ho tro co MT 17 3" xfId="13941"/>
    <cellStyle name="1_Danh sach gui BC thuc hien KH2009_Ke hoach 2009 (theo doi) -1_Book1_Hoan chinh KH 2012 Von ho tro co MT 17 4" xfId="13942"/>
    <cellStyle name="1_Danh sach gui BC thuc hien KH2009_Ke hoach 2009 (theo doi) -1_Book1_Hoan chinh KH 2012 Von ho tro co MT 18" xfId="13943"/>
    <cellStyle name="1_Danh sach gui BC thuc hien KH2009_Ke hoach 2009 (theo doi) -1_Book1_Hoan chinh KH 2012 Von ho tro co MT 19" xfId="13944"/>
    <cellStyle name="1_Danh sach gui BC thuc hien KH2009_Ke hoach 2009 (theo doi) -1_Book1_Hoan chinh KH 2012 Von ho tro co MT 2" xfId="2444"/>
    <cellStyle name="1_Danh sach gui BC thuc hien KH2009_Ke hoach 2009 (theo doi) -1_Book1_Hoan chinh KH 2012 Von ho tro co MT 2 2" xfId="13945"/>
    <cellStyle name="1_Danh sach gui BC thuc hien KH2009_Ke hoach 2009 (theo doi) -1_Book1_Hoan chinh KH 2012 Von ho tro co MT 2 3" xfId="13946"/>
    <cellStyle name="1_Danh sach gui BC thuc hien KH2009_Ke hoach 2009 (theo doi) -1_Book1_Hoan chinh KH 2012 Von ho tro co MT 2 4" xfId="13947"/>
    <cellStyle name="1_Danh sach gui BC thuc hien KH2009_Ke hoach 2009 (theo doi) -1_Book1_Hoan chinh KH 2012 Von ho tro co MT 20" xfId="13948"/>
    <cellStyle name="1_Danh sach gui BC thuc hien KH2009_Ke hoach 2009 (theo doi) -1_Book1_Hoan chinh KH 2012 Von ho tro co MT 3" xfId="13949"/>
    <cellStyle name="1_Danh sach gui BC thuc hien KH2009_Ke hoach 2009 (theo doi) -1_Book1_Hoan chinh KH 2012 Von ho tro co MT 3 2" xfId="13950"/>
    <cellStyle name="1_Danh sach gui BC thuc hien KH2009_Ke hoach 2009 (theo doi) -1_Book1_Hoan chinh KH 2012 Von ho tro co MT 3 3" xfId="13951"/>
    <cellStyle name="1_Danh sach gui BC thuc hien KH2009_Ke hoach 2009 (theo doi) -1_Book1_Hoan chinh KH 2012 Von ho tro co MT 3 4" xfId="13952"/>
    <cellStyle name="1_Danh sach gui BC thuc hien KH2009_Ke hoach 2009 (theo doi) -1_Book1_Hoan chinh KH 2012 Von ho tro co MT 4" xfId="13953"/>
    <cellStyle name="1_Danh sach gui BC thuc hien KH2009_Ke hoach 2009 (theo doi) -1_Book1_Hoan chinh KH 2012 Von ho tro co MT 4 2" xfId="13954"/>
    <cellStyle name="1_Danh sach gui BC thuc hien KH2009_Ke hoach 2009 (theo doi) -1_Book1_Hoan chinh KH 2012 Von ho tro co MT 4 3" xfId="13955"/>
    <cellStyle name="1_Danh sach gui BC thuc hien KH2009_Ke hoach 2009 (theo doi) -1_Book1_Hoan chinh KH 2012 Von ho tro co MT 4 4" xfId="13956"/>
    <cellStyle name="1_Danh sach gui BC thuc hien KH2009_Ke hoach 2009 (theo doi) -1_Book1_Hoan chinh KH 2012 Von ho tro co MT 5" xfId="13957"/>
    <cellStyle name="1_Danh sach gui BC thuc hien KH2009_Ke hoach 2009 (theo doi) -1_Book1_Hoan chinh KH 2012 Von ho tro co MT 5 2" xfId="13958"/>
    <cellStyle name="1_Danh sach gui BC thuc hien KH2009_Ke hoach 2009 (theo doi) -1_Book1_Hoan chinh KH 2012 Von ho tro co MT 5 3" xfId="13959"/>
    <cellStyle name="1_Danh sach gui BC thuc hien KH2009_Ke hoach 2009 (theo doi) -1_Book1_Hoan chinh KH 2012 Von ho tro co MT 5 4" xfId="13960"/>
    <cellStyle name="1_Danh sach gui BC thuc hien KH2009_Ke hoach 2009 (theo doi) -1_Book1_Hoan chinh KH 2012 Von ho tro co MT 6" xfId="13961"/>
    <cellStyle name="1_Danh sach gui BC thuc hien KH2009_Ke hoach 2009 (theo doi) -1_Book1_Hoan chinh KH 2012 Von ho tro co MT 6 2" xfId="13962"/>
    <cellStyle name="1_Danh sach gui BC thuc hien KH2009_Ke hoach 2009 (theo doi) -1_Book1_Hoan chinh KH 2012 Von ho tro co MT 6 3" xfId="13963"/>
    <cellStyle name="1_Danh sach gui BC thuc hien KH2009_Ke hoach 2009 (theo doi) -1_Book1_Hoan chinh KH 2012 Von ho tro co MT 6 4" xfId="13964"/>
    <cellStyle name="1_Danh sach gui BC thuc hien KH2009_Ke hoach 2009 (theo doi) -1_Book1_Hoan chinh KH 2012 Von ho tro co MT 7" xfId="13965"/>
    <cellStyle name="1_Danh sach gui BC thuc hien KH2009_Ke hoach 2009 (theo doi) -1_Book1_Hoan chinh KH 2012 Von ho tro co MT 7 2" xfId="13966"/>
    <cellStyle name="1_Danh sach gui BC thuc hien KH2009_Ke hoach 2009 (theo doi) -1_Book1_Hoan chinh KH 2012 Von ho tro co MT 7 3" xfId="13967"/>
    <cellStyle name="1_Danh sach gui BC thuc hien KH2009_Ke hoach 2009 (theo doi) -1_Book1_Hoan chinh KH 2012 Von ho tro co MT 7 4" xfId="13968"/>
    <cellStyle name="1_Danh sach gui BC thuc hien KH2009_Ke hoach 2009 (theo doi) -1_Book1_Hoan chinh KH 2012 Von ho tro co MT 8" xfId="13969"/>
    <cellStyle name="1_Danh sach gui BC thuc hien KH2009_Ke hoach 2009 (theo doi) -1_Book1_Hoan chinh KH 2012 Von ho tro co MT 8 2" xfId="13970"/>
    <cellStyle name="1_Danh sach gui BC thuc hien KH2009_Ke hoach 2009 (theo doi) -1_Book1_Hoan chinh KH 2012 Von ho tro co MT 8 3" xfId="13971"/>
    <cellStyle name="1_Danh sach gui BC thuc hien KH2009_Ke hoach 2009 (theo doi) -1_Book1_Hoan chinh KH 2012 Von ho tro co MT 8 4" xfId="13972"/>
    <cellStyle name="1_Danh sach gui BC thuc hien KH2009_Ke hoach 2009 (theo doi) -1_Book1_Hoan chinh KH 2012 Von ho tro co MT 9" xfId="13973"/>
    <cellStyle name="1_Danh sach gui BC thuc hien KH2009_Ke hoach 2009 (theo doi) -1_Book1_Hoan chinh KH 2012 Von ho tro co MT 9 2" xfId="13974"/>
    <cellStyle name="1_Danh sach gui BC thuc hien KH2009_Ke hoach 2009 (theo doi) -1_Book1_Hoan chinh KH 2012 Von ho tro co MT 9 3" xfId="13975"/>
    <cellStyle name="1_Danh sach gui BC thuc hien KH2009_Ke hoach 2009 (theo doi) -1_Book1_Hoan chinh KH 2012 Von ho tro co MT 9 4" xfId="13976"/>
    <cellStyle name="1_Danh sach gui BC thuc hien KH2009_Ke hoach 2009 (theo doi) -1_Book1_Hoan chinh KH 2012 Von ho tro co MT_Bao cao giai ngan quy I" xfId="2445"/>
    <cellStyle name="1_Danh sach gui BC thuc hien KH2009_Ke hoach 2009 (theo doi) -1_Book1_Hoan chinh KH 2012 Von ho tro co MT_Bao cao giai ngan quy I 2" xfId="2446"/>
    <cellStyle name="1_Danh sach gui BC thuc hien KH2009_Ke hoach 2009 (theo doi) -1_Book1_Hoan chinh KH 2012 Von ho tro co MT_Bao cao giai ngan quy I 2 2" xfId="13977"/>
    <cellStyle name="1_Danh sach gui BC thuc hien KH2009_Ke hoach 2009 (theo doi) -1_Book1_Hoan chinh KH 2012 Von ho tro co MT_Bao cao giai ngan quy I 2 3" xfId="13978"/>
    <cellStyle name="1_Danh sach gui BC thuc hien KH2009_Ke hoach 2009 (theo doi) -1_Book1_Hoan chinh KH 2012 Von ho tro co MT_Bao cao giai ngan quy I 2 4" xfId="13979"/>
    <cellStyle name="1_Danh sach gui BC thuc hien KH2009_Ke hoach 2009 (theo doi) -1_Book1_Hoan chinh KH 2012 Von ho tro co MT_Bao cao giai ngan quy I 3" xfId="13980"/>
    <cellStyle name="1_Danh sach gui BC thuc hien KH2009_Ke hoach 2009 (theo doi) -1_Book1_Hoan chinh KH 2012 Von ho tro co MT_Bao cao giai ngan quy I 3 2" xfId="13981"/>
    <cellStyle name="1_Danh sach gui BC thuc hien KH2009_Ke hoach 2009 (theo doi) -1_Book1_Hoan chinh KH 2012 Von ho tro co MT_Bao cao giai ngan quy I 3 3" xfId="13982"/>
    <cellStyle name="1_Danh sach gui BC thuc hien KH2009_Ke hoach 2009 (theo doi) -1_Book1_Hoan chinh KH 2012 Von ho tro co MT_Bao cao giai ngan quy I 3 4" xfId="13983"/>
    <cellStyle name="1_Danh sach gui BC thuc hien KH2009_Ke hoach 2009 (theo doi) -1_Book1_Hoan chinh KH 2012 Von ho tro co MT_Bao cao giai ngan quy I 4" xfId="13984"/>
    <cellStyle name="1_Danh sach gui BC thuc hien KH2009_Ke hoach 2009 (theo doi) -1_Book1_Hoan chinh KH 2012 Von ho tro co MT_Bao cao giai ngan quy I 5" xfId="13985"/>
    <cellStyle name="1_Danh sach gui BC thuc hien KH2009_Ke hoach 2009 (theo doi) -1_Book1_Hoan chinh KH 2012 Von ho tro co MT_Bao cao giai ngan quy I 6" xfId="13986"/>
    <cellStyle name="1_Danh sach gui BC thuc hien KH2009_Ke hoach 2009 (theo doi) -1_Book1_Hoan chinh KH 2012 Von ho tro co MT_BC von DTPT 6 thang 2012" xfId="2447"/>
    <cellStyle name="1_Danh sach gui BC thuc hien KH2009_Ke hoach 2009 (theo doi) -1_Book1_Hoan chinh KH 2012 Von ho tro co MT_BC von DTPT 6 thang 2012 2" xfId="2448"/>
    <cellStyle name="1_Danh sach gui BC thuc hien KH2009_Ke hoach 2009 (theo doi) -1_Book1_Hoan chinh KH 2012 Von ho tro co MT_BC von DTPT 6 thang 2012 2 2" xfId="13987"/>
    <cellStyle name="1_Danh sach gui BC thuc hien KH2009_Ke hoach 2009 (theo doi) -1_Book1_Hoan chinh KH 2012 Von ho tro co MT_BC von DTPT 6 thang 2012 2 3" xfId="13988"/>
    <cellStyle name="1_Danh sach gui BC thuc hien KH2009_Ke hoach 2009 (theo doi) -1_Book1_Hoan chinh KH 2012 Von ho tro co MT_BC von DTPT 6 thang 2012 2 4" xfId="13989"/>
    <cellStyle name="1_Danh sach gui BC thuc hien KH2009_Ke hoach 2009 (theo doi) -1_Book1_Hoan chinh KH 2012 Von ho tro co MT_BC von DTPT 6 thang 2012 3" xfId="13990"/>
    <cellStyle name="1_Danh sach gui BC thuc hien KH2009_Ke hoach 2009 (theo doi) -1_Book1_Hoan chinh KH 2012 Von ho tro co MT_BC von DTPT 6 thang 2012 3 2" xfId="13991"/>
    <cellStyle name="1_Danh sach gui BC thuc hien KH2009_Ke hoach 2009 (theo doi) -1_Book1_Hoan chinh KH 2012 Von ho tro co MT_BC von DTPT 6 thang 2012 3 3" xfId="13992"/>
    <cellStyle name="1_Danh sach gui BC thuc hien KH2009_Ke hoach 2009 (theo doi) -1_Book1_Hoan chinh KH 2012 Von ho tro co MT_BC von DTPT 6 thang 2012 3 4" xfId="13993"/>
    <cellStyle name="1_Danh sach gui BC thuc hien KH2009_Ke hoach 2009 (theo doi) -1_Book1_Hoan chinh KH 2012 Von ho tro co MT_BC von DTPT 6 thang 2012 4" xfId="13994"/>
    <cellStyle name="1_Danh sach gui BC thuc hien KH2009_Ke hoach 2009 (theo doi) -1_Book1_Hoan chinh KH 2012 Von ho tro co MT_BC von DTPT 6 thang 2012 5" xfId="13995"/>
    <cellStyle name="1_Danh sach gui BC thuc hien KH2009_Ke hoach 2009 (theo doi) -1_Book1_Hoan chinh KH 2012 Von ho tro co MT_BC von DTPT 6 thang 2012 6" xfId="13996"/>
    <cellStyle name="1_Danh sach gui BC thuc hien KH2009_Ke hoach 2009 (theo doi) -1_Book1_Hoan chinh KH 2012 Von ho tro co MT_Bieu du thao QD von ho tro co MT" xfId="2449"/>
    <cellStyle name="1_Danh sach gui BC thuc hien KH2009_Ke hoach 2009 (theo doi) -1_Book1_Hoan chinh KH 2012 Von ho tro co MT_Bieu du thao QD von ho tro co MT 2" xfId="2450"/>
    <cellStyle name="1_Danh sach gui BC thuc hien KH2009_Ke hoach 2009 (theo doi) -1_Book1_Hoan chinh KH 2012 Von ho tro co MT_Bieu du thao QD von ho tro co MT 2 2" xfId="13997"/>
    <cellStyle name="1_Danh sach gui BC thuc hien KH2009_Ke hoach 2009 (theo doi) -1_Book1_Hoan chinh KH 2012 Von ho tro co MT_Bieu du thao QD von ho tro co MT 2 3" xfId="13998"/>
    <cellStyle name="1_Danh sach gui BC thuc hien KH2009_Ke hoach 2009 (theo doi) -1_Book1_Hoan chinh KH 2012 Von ho tro co MT_Bieu du thao QD von ho tro co MT 2 4" xfId="13999"/>
    <cellStyle name="1_Danh sach gui BC thuc hien KH2009_Ke hoach 2009 (theo doi) -1_Book1_Hoan chinh KH 2012 Von ho tro co MT_Bieu du thao QD von ho tro co MT 3" xfId="14000"/>
    <cellStyle name="1_Danh sach gui BC thuc hien KH2009_Ke hoach 2009 (theo doi) -1_Book1_Hoan chinh KH 2012 Von ho tro co MT_Bieu du thao QD von ho tro co MT 3 2" xfId="14001"/>
    <cellStyle name="1_Danh sach gui BC thuc hien KH2009_Ke hoach 2009 (theo doi) -1_Book1_Hoan chinh KH 2012 Von ho tro co MT_Bieu du thao QD von ho tro co MT 3 3" xfId="14002"/>
    <cellStyle name="1_Danh sach gui BC thuc hien KH2009_Ke hoach 2009 (theo doi) -1_Book1_Hoan chinh KH 2012 Von ho tro co MT_Bieu du thao QD von ho tro co MT 3 4" xfId="14003"/>
    <cellStyle name="1_Danh sach gui BC thuc hien KH2009_Ke hoach 2009 (theo doi) -1_Book1_Hoan chinh KH 2012 Von ho tro co MT_Bieu du thao QD von ho tro co MT 4" xfId="14004"/>
    <cellStyle name="1_Danh sach gui BC thuc hien KH2009_Ke hoach 2009 (theo doi) -1_Book1_Hoan chinh KH 2012 Von ho tro co MT_Bieu du thao QD von ho tro co MT 5" xfId="14005"/>
    <cellStyle name="1_Danh sach gui BC thuc hien KH2009_Ke hoach 2009 (theo doi) -1_Book1_Hoan chinh KH 2012 Von ho tro co MT_Bieu du thao QD von ho tro co MT 6" xfId="14006"/>
    <cellStyle name="1_Danh sach gui BC thuc hien KH2009_Ke hoach 2009 (theo doi) -1_Book1_Hoan chinh KH 2012 Von ho tro co MT_Ke hoach 2012 theo doi (giai ngan 30.6.12)" xfId="2451"/>
    <cellStyle name="1_Danh sach gui BC thuc hien KH2009_Ke hoach 2009 (theo doi) -1_Book1_Hoan chinh KH 2012 Von ho tro co MT_Ke hoach 2012 theo doi (giai ngan 30.6.12) 2" xfId="2452"/>
    <cellStyle name="1_Danh sach gui BC thuc hien KH2009_Ke hoach 2009 (theo doi) -1_Book1_Hoan chinh KH 2012 Von ho tro co MT_Ke hoach 2012 theo doi (giai ngan 30.6.12) 2 2" xfId="14007"/>
    <cellStyle name="1_Danh sach gui BC thuc hien KH2009_Ke hoach 2009 (theo doi) -1_Book1_Hoan chinh KH 2012 Von ho tro co MT_Ke hoach 2012 theo doi (giai ngan 30.6.12) 2 3" xfId="14008"/>
    <cellStyle name="1_Danh sach gui BC thuc hien KH2009_Ke hoach 2009 (theo doi) -1_Book1_Hoan chinh KH 2012 Von ho tro co MT_Ke hoach 2012 theo doi (giai ngan 30.6.12) 2 4" xfId="14009"/>
    <cellStyle name="1_Danh sach gui BC thuc hien KH2009_Ke hoach 2009 (theo doi) -1_Book1_Hoan chinh KH 2012 Von ho tro co MT_Ke hoach 2012 theo doi (giai ngan 30.6.12) 3" xfId="14010"/>
    <cellStyle name="1_Danh sach gui BC thuc hien KH2009_Ke hoach 2009 (theo doi) -1_Book1_Hoan chinh KH 2012 Von ho tro co MT_Ke hoach 2012 theo doi (giai ngan 30.6.12) 3 2" xfId="14011"/>
    <cellStyle name="1_Danh sach gui BC thuc hien KH2009_Ke hoach 2009 (theo doi) -1_Book1_Hoan chinh KH 2012 Von ho tro co MT_Ke hoach 2012 theo doi (giai ngan 30.6.12) 3 3" xfId="14012"/>
    <cellStyle name="1_Danh sach gui BC thuc hien KH2009_Ke hoach 2009 (theo doi) -1_Book1_Hoan chinh KH 2012 Von ho tro co MT_Ke hoach 2012 theo doi (giai ngan 30.6.12) 3 4" xfId="14013"/>
    <cellStyle name="1_Danh sach gui BC thuc hien KH2009_Ke hoach 2009 (theo doi) -1_Book1_Hoan chinh KH 2012 Von ho tro co MT_Ke hoach 2012 theo doi (giai ngan 30.6.12) 4" xfId="14014"/>
    <cellStyle name="1_Danh sach gui BC thuc hien KH2009_Ke hoach 2009 (theo doi) -1_Book1_Hoan chinh KH 2012 Von ho tro co MT_Ke hoach 2012 theo doi (giai ngan 30.6.12) 5" xfId="14015"/>
    <cellStyle name="1_Danh sach gui BC thuc hien KH2009_Ke hoach 2009 (theo doi) -1_Book1_Hoan chinh KH 2012 Von ho tro co MT_Ke hoach 2012 theo doi (giai ngan 30.6.12) 6" xfId="14016"/>
    <cellStyle name="1_Danh sach gui BC thuc hien KH2009_Ke hoach 2009 (theo doi) -1_Book1_Ke hoach 2012 (theo doi)" xfId="2453"/>
    <cellStyle name="1_Danh sach gui BC thuc hien KH2009_Ke hoach 2009 (theo doi) -1_Book1_Ke hoach 2012 (theo doi) 2" xfId="2454"/>
    <cellStyle name="1_Danh sach gui BC thuc hien KH2009_Ke hoach 2009 (theo doi) -1_Book1_Ke hoach 2012 (theo doi) 2 2" xfId="14017"/>
    <cellStyle name="1_Danh sach gui BC thuc hien KH2009_Ke hoach 2009 (theo doi) -1_Book1_Ke hoach 2012 (theo doi) 2 3" xfId="14018"/>
    <cellStyle name="1_Danh sach gui BC thuc hien KH2009_Ke hoach 2009 (theo doi) -1_Book1_Ke hoach 2012 (theo doi) 2 4" xfId="14019"/>
    <cellStyle name="1_Danh sach gui BC thuc hien KH2009_Ke hoach 2009 (theo doi) -1_Book1_Ke hoach 2012 (theo doi) 3" xfId="14020"/>
    <cellStyle name="1_Danh sach gui BC thuc hien KH2009_Ke hoach 2009 (theo doi) -1_Book1_Ke hoach 2012 (theo doi) 3 2" xfId="14021"/>
    <cellStyle name="1_Danh sach gui BC thuc hien KH2009_Ke hoach 2009 (theo doi) -1_Book1_Ke hoach 2012 (theo doi) 3 3" xfId="14022"/>
    <cellStyle name="1_Danh sach gui BC thuc hien KH2009_Ke hoach 2009 (theo doi) -1_Book1_Ke hoach 2012 (theo doi) 3 4" xfId="14023"/>
    <cellStyle name="1_Danh sach gui BC thuc hien KH2009_Ke hoach 2009 (theo doi) -1_Book1_Ke hoach 2012 (theo doi) 4" xfId="14024"/>
    <cellStyle name="1_Danh sach gui BC thuc hien KH2009_Ke hoach 2009 (theo doi) -1_Book1_Ke hoach 2012 (theo doi) 5" xfId="14025"/>
    <cellStyle name="1_Danh sach gui BC thuc hien KH2009_Ke hoach 2009 (theo doi) -1_Book1_Ke hoach 2012 (theo doi) 6" xfId="14026"/>
    <cellStyle name="1_Danh sach gui BC thuc hien KH2009_Ke hoach 2009 (theo doi) -1_Book1_Ke hoach 2012 theo doi (giai ngan 30.6.12)" xfId="2455"/>
    <cellStyle name="1_Danh sach gui BC thuc hien KH2009_Ke hoach 2009 (theo doi) -1_Book1_Ke hoach 2012 theo doi (giai ngan 30.6.12) 2" xfId="2456"/>
    <cellStyle name="1_Danh sach gui BC thuc hien KH2009_Ke hoach 2009 (theo doi) -1_Book1_Ke hoach 2012 theo doi (giai ngan 30.6.12) 2 2" xfId="14027"/>
    <cellStyle name="1_Danh sach gui BC thuc hien KH2009_Ke hoach 2009 (theo doi) -1_Book1_Ke hoach 2012 theo doi (giai ngan 30.6.12) 2 3" xfId="14028"/>
    <cellStyle name="1_Danh sach gui BC thuc hien KH2009_Ke hoach 2009 (theo doi) -1_Book1_Ke hoach 2012 theo doi (giai ngan 30.6.12) 2 4" xfId="14029"/>
    <cellStyle name="1_Danh sach gui BC thuc hien KH2009_Ke hoach 2009 (theo doi) -1_Book1_Ke hoach 2012 theo doi (giai ngan 30.6.12) 3" xfId="14030"/>
    <cellStyle name="1_Danh sach gui BC thuc hien KH2009_Ke hoach 2009 (theo doi) -1_Book1_Ke hoach 2012 theo doi (giai ngan 30.6.12) 3 2" xfId="14031"/>
    <cellStyle name="1_Danh sach gui BC thuc hien KH2009_Ke hoach 2009 (theo doi) -1_Book1_Ke hoach 2012 theo doi (giai ngan 30.6.12) 3 3" xfId="14032"/>
    <cellStyle name="1_Danh sach gui BC thuc hien KH2009_Ke hoach 2009 (theo doi) -1_Book1_Ke hoach 2012 theo doi (giai ngan 30.6.12) 3 4" xfId="14033"/>
    <cellStyle name="1_Danh sach gui BC thuc hien KH2009_Ke hoach 2009 (theo doi) -1_Book1_Ke hoach 2012 theo doi (giai ngan 30.6.12) 4" xfId="14034"/>
    <cellStyle name="1_Danh sach gui BC thuc hien KH2009_Ke hoach 2009 (theo doi) -1_Book1_Ke hoach 2012 theo doi (giai ngan 30.6.12) 5" xfId="14035"/>
    <cellStyle name="1_Danh sach gui BC thuc hien KH2009_Ke hoach 2009 (theo doi) -1_Book1_Ke hoach 2012 theo doi (giai ngan 30.6.12) 6" xfId="14036"/>
    <cellStyle name="1_Danh sach gui BC thuc hien KH2009_Ke hoach 2009 (theo doi) -1_Dang ky phan khai von ODA (gui Bo)" xfId="2457"/>
    <cellStyle name="1_Danh sach gui BC thuc hien KH2009_Ke hoach 2009 (theo doi) -1_Dang ky phan khai von ODA (gui Bo) 2" xfId="14037"/>
    <cellStyle name="1_Danh sach gui BC thuc hien KH2009_Ke hoach 2009 (theo doi) -1_Dang ky phan khai von ODA (gui Bo) 2 2" xfId="14038"/>
    <cellStyle name="1_Danh sach gui BC thuc hien KH2009_Ke hoach 2009 (theo doi) -1_Dang ky phan khai von ODA (gui Bo) 2 3" xfId="14039"/>
    <cellStyle name="1_Danh sach gui BC thuc hien KH2009_Ke hoach 2009 (theo doi) -1_Dang ky phan khai von ODA (gui Bo) 2 4" xfId="14040"/>
    <cellStyle name="1_Danh sach gui BC thuc hien KH2009_Ke hoach 2009 (theo doi) -1_Dang ky phan khai von ODA (gui Bo) 3" xfId="14041"/>
    <cellStyle name="1_Danh sach gui BC thuc hien KH2009_Ke hoach 2009 (theo doi) -1_Dang ky phan khai von ODA (gui Bo) 4" xfId="14042"/>
    <cellStyle name="1_Danh sach gui BC thuc hien KH2009_Ke hoach 2009 (theo doi) -1_Dang ky phan khai von ODA (gui Bo) 5" xfId="14043"/>
    <cellStyle name="1_Danh sach gui BC thuc hien KH2009_Ke hoach 2009 (theo doi) -1_Dang ky phan khai von ODA (gui Bo)_BC von DTPT 6 thang 2012" xfId="2458"/>
    <cellStyle name="1_Danh sach gui BC thuc hien KH2009_Ke hoach 2009 (theo doi) -1_Dang ky phan khai von ODA (gui Bo)_BC von DTPT 6 thang 2012 2" xfId="14044"/>
    <cellStyle name="1_Danh sach gui BC thuc hien KH2009_Ke hoach 2009 (theo doi) -1_Dang ky phan khai von ODA (gui Bo)_BC von DTPT 6 thang 2012 2 2" xfId="14045"/>
    <cellStyle name="1_Danh sach gui BC thuc hien KH2009_Ke hoach 2009 (theo doi) -1_Dang ky phan khai von ODA (gui Bo)_BC von DTPT 6 thang 2012 2 3" xfId="14046"/>
    <cellStyle name="1_Danh sach gui BC thuc hien KH2009_Ke hoach 2009 (theo doi) -1_Dang ky phan khai von ODA (gui Bo)_BC von DTPT 6 thang 2012 2 4" xfId="14047"/>
    <cellStyle name="1_Danh sach gui BC thuc hien KH2009_Ke hoach 2009 (theo doi) -1_Dang ky phan khai von ODA (gui Bo)_BC von DTPT 6 thang 2012 3" xfId="14048"/>
    <cellStyle name="1_Danh sach gui BC thuc hien KH2009_Ke hoach 2009 (theo doi) -1_Dang ky phan khai von ODA (gui Bo)_BC von DTPT 6 thang 2012 4" xfId="14049"/>
    <cellStyle name="1_Danh sach gui BC thuc hien KH2009_Ke hoach 2009 (theo doi) -1_Dang ky phan khai von ODA (gui Bo)_BC von DTPT 6 thang 2012 5" xfId="14050"/>
    <cellStyle name="1_Danh sach gui BC thuc hien KH2009_Ke hoach 2009 (theo doi) -1_Dang ky phan khai von ODA (gui Bo)_Bieu du thao QD von ho tro co MT" xfId="2459"/>
    <cellStyle name="1_Danh sach gui BC thuc hien KH2009_Ke hoach 2009 (theo doi) -1_Dang ky phan khai von ODA (gui Bo)_Bieu du thao QD von ho tro co MT 2" xfId="14051"/>
    <cellStyle name="1_Danh sach gui BC thuc hien KH2009_Ke hoach 2009 (theo doi) -1_Dang ky phan khai von ODA (gui Bo)_Bieu du thao QD von ho tro co MT 2 2" xfId="14052"/>
    <cellStyle name="1_Danh sach gui BC thuc hien KH2009_Ke hoach 2009 (theo doi) -1_Dang ky phan khai von ODA (gui Bo)_Bieu du thao QD von ho tro co MT 2 3" xfId="14053"/>
    <cellStyle name="1_Danh sach gui BC thuc hien KH2009_Ke hoach 2009 (theo doi) -1_Dang ky phan khai von ODA (gui Bo)_Bieu du thao QD von ho tro co MT 2 4" xfId="14054"/>
    <cellStyle name="1_Danh sach gui BC thuc hien KH2009_Ke hoach 2009 (theo doi) -1_Dang ky phan khai von ODA (gui Bo)_Bieu du thao QD von ho tro co MT 3" xfId="14055"/>
    <cellStyle name="1_Danh sach gui BC thuc hien KH2009_Ke hoach 2009 (theo doi) -1_Dang ky phan khai von ODA (gui Bo)_Bieu du thao QD von ho tro co MT 4" xfId="14056"/>
    <cellStyle name="1_Danh sach gui BC thuc hien KH2009_Ke hoach 2009 (theo doi) -1_Dang ky phan khai von ODA (gui Bo)_Bieu du thao QD von ho tro co MT 5" xfId="14057"/>
    <cellStyle name="1_Danh sach gui BC thuc hien KH2009_Ke hoach 2009 (theo doi) -1_Dang ky phan khai von ODA (gui Bo)_Ke hoach 2012 theo doi (giai ngan 30.6.12)" xfId="2460"/>
    <cellStyle name="1_Danh sach gui BC thuc hien KH2009_Ke hoach 2009 (theo doi) -1_Dang ky phan khai von ODA (gui Bo)_Ke hoach 2012 theo doi (giai ngan 30.6.12) 2" xfId="14058"/>
    <cellStyle name="1_Danh sach gui BC thuc hien KH2009_Ke hoach 2009 (theo doi) -1_Dang ky phan khai von ODA (gui Bo)_Ke hoach 2012 theo doi (giai ngan 30.6.12) 2 2" xfId="14059"/>
    <cellStyle name="1_Danh sach gui BC thuc hien KH2009_Ke hoach 2009 (theo doi) -1_Dang ky phan khai von ODA (gui Bo)_Ke hoach 2012 theo doi (giai ngan 30.6.12) 2 3" xfId="14060"/>
    <cellStyle name="1_Danh sach gui BC thuc hien KH2009_Ke hoach 2009 (theo doi) -1_Dang ky phan khai von ODA (gui Bo)_Ke hoach 2012 theo doi (giai ngan 30.6.12) 2 4" xfId="14061"/>
    <cellStyle name="1_Danh sach gui BC thuc hien KH2009_Ke hoach 2009 (theo doi) -1_Dang ky phan khai von ODA (gui Bo)_Ke hoach 2012 theo doi (giai ngan 30.6.12) 3" xfId="14062"/>
    <cellStyle name="1_Danh sach gui BC thuc hien KH2009_Ke hoach 2009 (theo doi) -1_Dang ky phan khai von ODA (gui Bo)_Ke hoach 2012 theo doi (giai ngan 30.6.12) 4" xfId="14063"/>
    <cellStyle name="1_Danh sach gui BC thuc hien KH2009_Ke hoach 2009 (theo doi) -1_Dang ky phan khai von ODA (gui Bo)_Ke hoach 2012 theo doi (giai ngan 30.6.12) 5" xfId="14064"/>
    <cellStyle name="1_Danh sach gui BC thuc hien KH2009_Ke hoach 2009 (theo doi) -1_Ke hoach 2012 (theo doi)" xfId="2461"/>
    <cellStyle name="1_Danh sach gui BC thuc hien KH2009_Ke hoach 2009 (theo doi) -1_Ke hoach 2012 (theo doi) 2" xfId="14065"/>
    <cellStyle name="1_Danh sach gui BC thuc hien KH2009_Ke hoach 2009 (theo doi) -1_Ke hoach 2012 (theo doi) 2 2" xfId="14066"/>
    <cellStyle name="1_Danh sach gui BC thuc hien KH2009_Ke hoach 2009 (theo doi) -1_Ke hoach 2012 (theo doi) 2 3" xfId="14067"/>
    <cellStyle name="1_Danh sach gui BC thuc hien KH2009_Ke hoach 2009 (theo doi) -1_Ke hoach 2012 (theo doi) 2 4" xfId="14068"/>
    <cellStyle name="1_Danh sach gui BC thuc hien KH2009_Ke hoach 2009 (theo doi) -1_Ke hoach 2012 (theo doi) 3" xfId="14069"/>
    <cellStyle name="1_Danh sach gui BC thuc hien KH2009_Ke hoach 2009 (theo doi) -1_Ke hoach 2012 (theo doi) 4" xfId="14070"/>
    <cellStyle name="1_Danh sach gui BC thuc hien KH2009_Ke hoach 2009 (theo doi) -1_Ke hoach 2012 (theo doi) 5" xfId="14071"/>
    <cellStyle name="1_Danh sach gui BC thuc hien KH2009_Ke hoach 2009 (theo doi) -1_Ke hoach 2012 theo doi (giai ngan 30.6.12)" xfId="2462"/>
    <cellStyle name="1_Danh sach gui BC thuc hien KH2009_Ke hoach 2009 (theo doi) -1_Ke hoach 2012 theo doi (giai ngan 30.6.12) 2" xfId="14072"/>
    <cellStyle name="1_Danh sach gui BC thuc hien KH2009_Ke hoach 2009 (theo doi) -1_Ke hoach 2012 theo doi (giai ngan 30.6.12) 2 2" xfId="14073"/>
    <cellStyle name="1_Danh sach gui BC thuc hien KH2009_Ke hoach 2009 (theo doi) -1_Ke hoach 2012 theo doi (giai ngan 30.6.12) 2 3" xfId="14074"/>
    <cellStyle name="1_Danh sach gui BC thuc hien KH2009_Ke hoach 2009 (theo doi) -1_Ke hoach 2012 theo doi (giai ngan 30.6.12) 2 4" xfId="14075"/>
    <cellStyle name="1_Danh sach gui BC thuc hien KH2009_Ke hoach 2009 (theo doi) -1_Ke hoach 2012 theo doi (giai ngan 30.6.12) 3" xfId="14076"/>
    <cellStyle name="1_Danh sach gui BC thuc hien KH2009_Ke hoach 2009 (theo doi) -1_Ke hoach 2012 theo doi (giai ngan 30.6.12) 4" xfId="14077"/>
    <cellStyle name="1_Danh sach gui BC thuc hien KH2009_Ke hoach 2009 (theo doi) -1_Ke hoach 2012 theo doi (giai ngan 30.6.12) 5" xfId="14078"/>
    <cellStyle name="1_Danh sach gui BC thuc hien KH2009_Ke hoach 2009 (theo doi) -1_Tong hop theo doi von TPCP (BC)" xfId="2463"/>
    <cellStyle name="1_Danh sach gui BC thuc hien KH2009_Ke hoach 2009 (theo doi) -1_Tong hop theo doi von TPCP (BC) 2" xfId="14079"/>
    <cellStyle name="1_Danh sach gui BC thuc hien KH2009_Ke hoach 2009 (theo doi) -1_Tong hop theo doi von TPCP (BC) 2 2" xfId="14080"/>
    <cellStyle name="1_Danh sach gui BC thuc hien KH2009_Ke hoach 2009 (theo doi) -1_Tong hop theo doi von TPCP (BC) 2 3" xfId="14081"/>
    <cellStyle name="1_Danh sach gui BC thuc hien KH2009_Ke hoach 2009 (theo doi) -1_Tong hop theo doi von TPCP (BC) 2 4" xfId="14082"/>
    <cellStyle name="1_Danh sach gui BC thuc hien KH2009_Ke hoach 2009 (theo doi) -1_Tong hop theo doi von TPCP (BC) 3" xfId="14083"/>
    <cellStyle name="1_Danh sach gui BC thuc hien KH2009_Ke hoach 2009 (theo doi) -1_Tong hop theo doi von TPCP (BC) 4" xfId="14084"/>
    <cellStyle name="1_Danh sach gui BC thuc hien KH2009_Ke hoach 2009 (theo doi) -1_Tong hop theo doi von TPCP (BC) 5" xfId="14085"/>
    <cellStyle name="1_Danh sach gui BC thuc hien KH2009_Ke hoach 2009 (theo doi) -1_Tong hop theo doi von TPCP (BC)_BC von DTPT 6 thang 2012" xfId="2464"/>
    <cellStyle name="1_Danh sach gui BC thuc hien KH2009_Ke hoach 2009 (theo doi) -1_Tong hop theo doi von TPCP (BC)_BC von DTPT 6 thang 2012 2" xfId="14086"/>
    <cellStyle name="1_Danh sach gui BC thuc hien KH2009_Ke hoach 2009 (theo doi) -1_Tong hop theo doi von TPCP (BC)_BC von DTPT 6 thang 2012 2 2" xfId="14087"/>
    <cellStyle name="1_Danh sach gui BC thuc hien KH2009_Ke hoach 2009 (theo doi) -1_Tong hop theo doi von TPCP (BC)_BC von DTPT 6 thang 2012 2 3" xfId="14088"/>
    <cellStyle name="1_Danh sach gui BC thuc hien KH2009_Ke hoach 2009 (theo doi) -1_Tong hop theo doi von TPCP (BC)_BC von DTPT 6 thang 2012 2 4" xfId="14089"/>
    <cellStyle name="1_Danh sach gui BC thuc hien KH2009_Ke hoach 2009 (theo doi) -1_Tong hop theo doi von TPCP (BC)_BC von DTPT 6 thang 2012 3" xfId="14090"/>
    <cellStyle name="1_Danh sach gui BC thuc hien KH2009_Ke hoach 2009 (theo doi) -1_Tong hop theo doi von TPCP (BC)_BC von DTPT 6 thang 2012 4" xfId="14091"/>
    <cellStyle name="1_Danh sach gui BC thuc hien KH2009_Ke hoach 2009 (theo doi) -1_Tong hop theo doi von TPCP (BC)_BC von DTPT 6 thang 2012 5" xfId="14092"/>
    <cellStyle name="1_Danh sach gui BC thuc hien KH2009_Ke hoach 2009 (theo doi) -1_Tong hop theo doi von TPCP (BC)_Bieu du thao QD von ho tro co MT" xfId="2465"/>
    <cellStyle name="1_Danh sach gui BC thuc hien KH2009_Ke hoach 2009 (theo doi) -1_Tong hop theo doi von TPCP (BC)_Bieu du thao QD von ho tro co MT 2" xfId="14093"/>
    <cellStyle name="1_Danh sach gui BC thuc hien KH2009_Ke hoach 2009 (theo doi) -1_Tong hop theo doi von TPCP (BC)_Bieu du thao QD von ho tro co MT 2 2" xfId="14094"/>
    <cellStyle name="1_Danh sach gui BC thuc hien KH2009_Ke hoach 2009 (theo doi) -1_Tong hop theo doi von TPCP (BC)_Bieu du thao QD von ho tro co MT 2 3" xfId="14095"/>
    <cellStyle name="1_Danh sach gui BC thuc hien KH2009_Ke hoach 2009 (theo doi) -1_Tong hop theo doi von TPCP (BC)_Bieu du thao QD von ho tro co MT 2 4" xfId="14096"/>
    <cellStyle name="1_Danh sach gui BC thuc hien KH2009_Ke hoach 2009 (theo doi) -1_Tong hop theo doi von TPCP (BC)_Bieu du thao QD von ho tro co MT 3" xfId="14097"/>
    <cellStyle name="1_Danh sach gui BC thuc hien KH2009_Ke hoach 2009 (theo doi) -1_Tong hop theo doi von TPCP (BC)_Bieu du thao QD von ho tro co MT 4" xfId="14098"/>
    <cellStyle name="1_Danh sach gui BC thuc hien KH2009_Ke hoach 2009 (theo doi) -1_Tong hop theo doi von TPCP (BC)_Bieu du thao QD von ho tro co MT 5" xfId="14099"/>
    <cellStyle name="1_Danh sach gui BC thuc hien KH2009_Ke hoach 2009 (theo doi) -1_Tong hop theo doi von TPCP (BC)_Ke hoach 2012 (theo doi)" xfId="2466"/>
    <cellStyle name="1_Danh sach gui BC thuc hien KH2009_Ke hoach 2009 (theo doi) -1_Tong hop theo doi von TPCP (BC)_Ke hoach 2012 (theo doi) 2" xfId="14100"/>
    <cellStyle name="1_Danh sach gui BC thuc hien KH2009_Ke hoach 2009 (theo doi) -1_Tong hop theo doi von TPCP (BC)_Ke hoach 2012 (theo doi) 2 2" xfId="14101"/>
    <cellStyle name="1_Danh sach gui BC thuc hien KH2009_Ke hoach 2009 (theo doi) -1_Tong hop theo doi von TPCP (BC)_Ke hoach 2012 (theo doi) 2 3" xfId="14102"/>
    <cellStyle name="1_Danh sach gui BC thuc hien KH2009_Ke hoach 2009 (theo doi) -1_Tong hop theo doi von TPCP (BC)_Ke hoach 2012 (theo doi) 2 4" xfId="14103"/>
    <cellStyle name="1_Danh sach gui BC thuc hien KH2009_Ke hoach 2009 (theo doi) -1_Tong hop theo doi von TPCP (BC)_Ke hoach 2012 (theo doi) 3" xfId="14104"/>
    <cellStyle name="1_Danh sach gui BC thuc hien KH2009_Ke hoach 2009 (theo doi) -1_Tong hop theo doi von TPCP (BC)_Ke hoach 2012 (theo doi) 4" xfId="14105"/>
    <cellStyle name="1_Danh sach gui BC thuc hien KH2009_Ke hoach 2009 (theo doi) -1_Tong hop theo doi von TPCP (BC)_Ke hoach 2012 (theo doi) 5" xfId="14106"/>
    <cellStyle name="1_Danh sach gui BC thuc hien KH2009_Ke hoach 2009 (theo doi) -1_Tong hop theo doi von TPCP (BC)_Ke hoach 2012 theo doi (giai ngan 30.6.12)" xfId="2467"/>
    <cellStyle name="1_Danh sach gui BC thuc hien KH2009_Ke hoach 2009 (theo doi) -1_Tong hop theo doi von TPCP (BC)_Ke hoach 2012 theo doi (giai ngan 30.6.12) 2" xfId="14107"/>
    <cellStyle name="1_Danh sach gui BC thuc hien KH2009_Ke hoach 2009 (theo doi) -1_Tong hop theo doi von TPCP (BC)_Ke hoach 2012 theo doi (giai ngan 30.6.12) 2 2" xfId="14108"/>
    <cellStyle name="1_Danh sach gui BC thuc hien KH2009_Ke hoach 2009 (theo doi) -1_Tong hop theo doi von TPCP (BC)_Ke hoach 2012 theo doi (giai ngan 30.6.12) 2 3" xfId="14109"/>
    <cellStyle name="1_Danh sach gui BC thuc hien KH2009_Ke hoach 2009 (theo doi) -1_Tong hop theo doi von TPCP (BC)_Ke hoach 2012 theo doi (giai ngan 30.6.12) 2 4" xfId="14110"/>
    <cellStyle name="1_Danh sach gui BC thuc hien KH2009_Ke hoach 2009 (theo doi) -1_Tong hop theo doi von TPCP (BC)_Ke hoach 2012 theo doi (giai ngan 30.6.12) 3" xfId="14111"/>
    <cellStyle name="1_Danh sach gui BC thuc hien KH2009_Ke hoach 2009 (theo doi) -1_Tong hop theo doi von TPCP (BC)_Ke hoach 2012 theo doi (giai ngan 30.6.12) 4" xfId="14112"/>
    <cellStyle name="1_Danh sach gui BC thuc hien KH2009_Ke hoach 2009 (theo doi) -1_Tong hop theo doi von TPCP (BC)_Ke hoach 2012 theo doi (giai ngan 30.6.12) 5" xfId="14113"/>
    <cellStyle name="1_Danh sach gui BC thuc hien KH2009_Ke hoach 2010 (theo doi)" xfId="2468"/>
    <cellStyle name="1_Danh sach gui BC thuc hien KH2009_Ke hoach 2010 (theo doi) 2" xfId="14114"/>
    <cellStyle name="1_Danh sach gui BC thuc hien KH2009_Ke hoach 2010 (theo doi) 2 2" xfId="14115"/>
    <cellStyle name="1_Danh sach gui BC thuc hien KH2009_Ke hoach 2010 (theo doi) 2 3" xfId="14116"/>
    <cellStyle name="1_Danh sach gui BC thuc hien KH2009_Ke hoach 2010 (theo doi) 2 4" xfId="14117"/>
    <cellStyle name="1_Danh sach gui BC thuc hien KH2009_Ke hoach 2010 (theo doi) 3" xfId="14118"/>
    <cellStyle name="1_Danh sach gui BC thuc hien KH2009_Ke hoach 2010 (theo doi) 4" xfId="14119"/>
    <cellStyle name="1_Danh sach gui BC thuc hien KH2009_Ke hoach 2010 (theo doi) 5" xfId="14120"/>
    <cellStyle name="1_Danh sach gui BC thuc hien KH2009_Ke hoach 2010 (theo doi)_BC von DTPT 6 thang 2012" xfId="2469"/>
    <cellStyle name="1_Danh sach gui BC thuc hien KH2009_Ke hoach 2010 (theo doi)_BC von DTPT 6 thang 2012 2" xfId="14121"/>
    <cellStyle name="1_Danh sach gui BC thuc hien KH2009_Ke hoach 2010 (theo doi)_BC von DTPT 6 thang 2012 2 2" xfId="14122"/>
    <cellStyle name="1_Danh sach gui BC thuc hien KH2009_Ke hoach 2010 (theo doi)_BC von DTPT 6 thang 2012 2 3" xfId="14123"/>
    <cellStyle name="1_Danh sach gui BC thuc hien KH2009_Ke hoach 2010 (theo doi)_BC von DTPT 6 thang 2012 2 4" xfId="14124"/>
    <cellStyle name="1_Danh sach gui BC thuc hien KH2009_Ke hoach 2010 (theo doi)_BC von DTPT 6 thang 2012 3" xfId="14125"/>
    <cellStyle name="1_Danh sach gui BC thuc hien KH2009_Ke hoach 2010 (theo doi)_BC von DTPT 6 thang 2012 4" xfId="14126"/>
    <cellStyle name="1_Danh sach gui BC thuc hien KH2009_Ke hoach 2010 (theo doi)_BC von DTPT 6 thang 2012 5" xfId="14127"/>
    <cellStyle name="1_Danh sach gui BC thuc hien KH2009_Ke hoach 2010 (theo doi)_Bieu du thao QD von ho tro co MT" xfId="2470"/>
    <cellStyle name="1_Danh sach gui BC thuc hien KH2009_Ke hoach 2010 (theo doi)_Bieu du thao QD von ho tro co MT 2" xfId="14128"/>
    <cellStyle name="1_Danh sach gui BC thuc hien KH2009_Ke hoach 2010 (theo doi)_Bieu du thao QD von ho tro co MT 2 2" xfId="14129"/>
    <cellStyle name="1_Danh sach gui BC thuc hien KH2009_Ke hoach 2010 (theo doi)_Bieu du thao QD von ho tro co MT 2 3" xfId="14130"/>
    <cellStyle name="1_Danh sach gui BC thuc hien KH2009_Ke hoach 2010 (theo doi)_Bieu du thao QD von ho tro co MT 2 4" xfId="14131"/>
    <cellStyle name="1_Danh sach gui BC thuc hien KH2009_Ke hoach 2010 (theo doi)_Bieu du thao QD von ho tro co MT 3" xfId="14132"/>
    <cellStyle name="1_Danh sach gui BC thuc hien KH2009_Ke hoach 2010 (theo doi)_Bieu du thao QD von ho tro co MT 4" xfId="14133"/>
    <cellStyle name="1_Danh sach gui BC thuc hien KH2009_Ke hoach 2010 (theo doi)_Bieu du thao QD von ho tro co MT 5" xfId="14134"/>
    <cellStyle name="1_Danh sach gui BC thuc hien KH2009_Ke hoach 2010 (theo doi)_Ke hoach 2012 (theo doi)" xfId="2471"/>
    <cellStyle name="1_Danh sach gui BC thuc hien KH2009_Ke hoach 2010 (theo doi)_Ke hoach 2012 (theo doi) 2" xfId="14135"/>
    <cellStyle name="1_Danh sach gui BC thuc hien KH2009_Ke hoach 2010 (theo doi)_Ke hoach 2012 (theo doi) 2 2" xfId="14136"/>
    <cellStyle name="1_Danh sach gui BC thuc hien KH2009_Ke hoach 2010 (theo doi)_Ke hoach 2012 (theo doi) 2 3" xfId="14137"/>
    <cellStyle name="1_Danh sach gui BC thuc hien KH2009_Ke hoach 2010 (theo doi)_Ke hoach 2012 (theo doi) 2 4" xfId="14138"/>
    <cellStyle name="1_Danh sach gui BC thuc hien KH2009_Ke hoach 2010 (theo doi)_Ke hoach 2012 (theo doi) 3" xfId="14139"/>
    <cellStyle name="1_Danh sach gui BC thuc hien KH2009_Ke hoach 2010 (theo doi)_Ke hoach 2012 (theo doi) 4" xfId="14140"/>
    <cellStyle name="1_Danh sach gui BC thuc hien KH2009_Ke hoach 2010 (theo doi)_Ke hoach 2012 (theo doi) 5" xfId="14141"/>
    <cellStyle name="1_Danh sach gui BC thuc hien KH2009_Ke hoach 2010 (theo doi)_Ke hoach 2012 theo doi (giai ngan 30.6.12)" xfId="2472"/>
    <cellStyle name="1_Danh sach gui BC thuc hien KH2009_Ke hoach 2010 (theo doi)_Ke hoach 2012 theo doi (giai ngan 30.6.12) 2" xfId="14142"/>
    <cellStyle name="1_Danh sach gui BC thuc hien KH2009_Ke hoach 2010 (theo doi)_Ke hoach 2012 theo doi (giai ngan 30.6.12) 2 2" xfId="14143"/>
    <cellStyle name="1_Danh sach gui BC thuc hien KH2009_Ke hoach 2010 (theo doi)_Ke hoach 2012 theo doi (giai ngan 30.6.12) 2 3" xfId="14144"/>
    <cellStyle name="1_Danh sach gui BC thuc hien KH2009_Ke hoach 2010 (theo doi)_Ke hoach 2012 theo doi (giai ngan 30.6.12) 2 4" xfId="14145"/>
    <cellStyle name="1_Danh sach gui BC thuc hien KH2009_Ke hoach 2010 (theo doi)_Ke hoach 2012 theo doi (giai ngan 30.6.12) 3" xfId="14146"/>
    <cellStyle name="1_Danh sach gui BC thuc hien KH2009_Ke hoach 2010 (theo doi)_Ke hoach 2012 theo doi (giai ngan 30.6.12) 4" xfId="14147"/>
    <cellStyle name="1_Danh sach gui BC thuc hien KH2009_Ke hoach 2010 (theo doi)_Ke hoach 2012 theo doi (giai ngan 30.6.12) 5" xfId="14148"/>
    <cellStyle name="1_Danh sach gui BC thuc hien KH2009_Ke hoach 2012 (theo doi)" xfId="2473"/>
    <cellStyle name="1_Danh sach gui BC thuc hien KH2009_Ke hoach 2012 (theo doi) 2" xfId="14149"/>
    <cellStyle name="1_Danh sach gui BC thuc hien KH2009_Ke hoach 2012 (theo doi) 2 2" xfId="14150"/>
    <cellStyle name="1_Danh sach gui BC thuc hien KH2009_Ke hoach 2012 (theo doi) 2 3" xfId="14151"/>
    <cellStyle name="1_Danh sach gui BC thuc hien KH2009_Ke hoach 2012 (theo doi) 2 4" xfId="14152"/>
    <cellStyle name="1_Danh sach gui BC thuc hien KH2009_Ke hoach 2012 (theo doi) 3" xfId="14153"/>
    <cellStyle name="1_Danh sach gui BC thuc hien KH2009_Ke hoach 2012 (theo doi) 4" xfId="14154"/>
    <cellStyle name="1_Danh sach gui BC thuc hien KH2009_Ke hoach 2012 (theo doi) 5" xfId="14155"/>
    <cellStyle name="1_Danh sach gui BC thuc hien KH2009_Ke hoach 2012 theo doi (giai ngan 30.6.12)" xfId="2474"/>
    <cellStyle name="1_Danh sach gui BC thuc hien KH2009_Ke hoach 2012 theo doi (giai ngan 30.6.12) 2" xfId="14156"/>
    <cellStyle name="1_Danh sach gui BC thuc hien KH2009_Ke hoach 2012 theo doi (giai ngan 30.6.12) 2 2" xfId="14157"/>
    <cellStyle name="1_Danh sach gui BC thuc hien KH2009_Ke hoach 2012 theo doi (giai ngan 30.6.12) 2 3" xfId="14158"/>
    <cellStyle name="1_Danh sach gui BC thuc hien KH2009_Ke hoach 2012 theo doi (giai ngan 30.6.12) 2 4" xfId="14159"/>
    <cellStyle name="1_Danh sach gui BC thuc hien KH2009_Ke hoach 2012 theo doi (giai ngan 30.6.12) 3" xfId="14160"/>
    <cellStyle name="1_Danh sach gui BC thuc hien KH2009_Ke hoach 2012 theo doi (giai ngan 30.6.12) 4" xfId="14161"/>
    <cellStyle name="1_Danh sach gui BC thuc hien KH2009_Ke hoach 2012 theo doi (giai ngan 30.6.12) 5" xfId="14162"/>
    <cellStyle name="1_Danh sach gui BC thuc hien KH2009_Ke hoach nam 2013 nguon MT(theo doi) den 31-5-13" xfId="2475"/>
    <cellStyle name="1_Danh sach gui BC thuc hien KH2009_Ke hoach nam 2013 nguon MT(theo doi) den 31-5-13 2" xfId="14163"/>
    <cellStyle name="1_Danh sach gui BC thuc hien KH2009_Ke hoach nam 2013 nguon MT(theo doi) den 31-5-13 2 2" xfId="14164"/>
    <cellStyle name="1_Danh sach gui BC thuc hien KH2009_Ke hoach nam 2013 nguon MT(theo doi) den 31-5-13 2 3" xfId="14165"/>
    <cellStyle name="1_Danh sach gui BC thuc hien KH2009_Ke hoach nam 2013 nguon MT(theo doi) den 31-5-13 2 4" xfId="14166"/>
    <cellStyle name="1_Danh sach gui BC thuc hien KH2009_Ke hoach nam 2013 nguon MT(theo doi) den 31-5-13 3" xfId="14167"/>
    <cellStyle name="1_Danh sach gui BC thuc hien KH2009_Ke hoach nam 2013 nguon MT(theo doi) den 31-5-13 4" xfId="14168"/>
    <cellStyle name="1_Danh sach gui BC thuc hien KH2009_Ke hoach nam 2013 nguon MT(theo doi) den 31-5-13 5" xfId="14169"/>
    <cellStyle name="1_Danh sach gui BC thuc hien KH2009_Tong hop theo doi von TPCP (BC)" xfId="2476"/>
    <cellStyle name="1_Danh sach gui BC thuc hien KH2009_Tong hop theo doi von TPCP (BC) 2" xfId="14170"/>
    <cellStyle name="1_Danh sach gui BC thuc hien KH2009_Tong hop theo doi von TPCP (BC) 2 2" xfId="14171"/>
    <cellStyle name="1_Danh sach gui BC thuc hien KH2009_Tong hop theo doi von TPCP (BC) 2 3" xfId="14172"/>
    <cellStyle name="1_Danh sach gui BC thuc hien KH2009_Tong hop theo doi von TPCP (BC) 2 4" xfId="14173"/>
    <cellStyle name="1_Danh sach gui BC thuc hien KH2009_Tong hop theo doi von TPCP (BC) 3" xfId="14174"/>
    <cellStyle name="1_Danh sach gui BC thuc hien KH2009_Tong hop theo doi von TPCP (BC) 4" xfId="14175"/>
    <cellStyle name="1_Danh sach gui BC thuc hien KH2009_Tong hop theo doi von TPCP (BC) 5" xfId="14176"/>
    <cellStyle name="1_Danh sach gui BC thuc hien KH2009_Tong hop theo doi von TPCP (BC)_BC von DTPT 6 thang 2012" xfId="2477"/>
    <cellStyle name="1_Danh sach gui BC thuc hien KH2009_Tong hop theo doi von TPCP (BC)_BC von DTPT 6 thang 2012 2" xfId="14177"/>
    <cellStyle name="1_Danh sach gui BC thuc hien KH2009_Tong hop theo doi von TPCP (BC)_BC von DTPT 6 thang 2012 2 2" xfId="14178"/>
    <cellStyle name="1_Danh sach gui BC thuc hien KH2009_Tong hop theo doi von TPCP (BC)_BC von DTPT 6 thang 2012 2 3" xfId="14179"/>
    <cellStyle name="1_Danh sach gui BC thuc hien KH2009_Tong hop theo doi von TPCP (BC)_BC von DTPT 6 thang 2012 2 4" xfId="14180"/>
    <cellStyle name="1_Danh sach gui BC thuc hien KH2009_Tong hop theo doi von TPCP (BC)_BC von DTPT 6 thang 2012 3" xfId="14181"/>
    <cellStyle name="1_Danh sach gui BC thuc hien KH2009_Tong hop theo doi von TPCP (BC)_BC von DTPT 6 thang 2012 4" xfId="14182"/>
    <cellStyle name="1_Danh sach gui BC thuc hien KH2009_Tong hop theo doi von TPCP (BC)_BC von DTPT 6 thang 2012 5" xfId="14183"/>
    <cellStyle name="1_Danh sach gui BC thuc hien KH2009_Tong hop theo doi von TPCP (BC)_Bieu du thao QD von ho tro co MT" xfId="2478"/>
    <cellStyle name="1_Danh sach gui BC thuc hien KH2009_Tong hop theo doi von TPCP (BC)_Bieu du thao QD von ho tro co MT 2" xfId="14184"/>
    <cellStyle name="1_Danh sach gui BC thuc hien KH2009_Tong hop theo doi von TPCP (BC)_Bieu du thao QD von ho tro co MT 2 2" xfId="14185"/>
    <cellStyle name="1_Danh sach gui BC thuc hien KH2009_Tong hop theo doi von TPCP (BC)_Bieu du thao QD von ho tro co MT 2 3" xfId="14186"/>
    <cellStyle name="1_Danh sach gui BC thuc hien KH2009_Tong hop theo doi von TPCP (BC)_Bieu du thao QD von ho tro co MT 2 4" xfId="14187"/>
    <cellStyle name="1_Danh sach gui BC thuc hien KH2009_Tong hop theo doi von TPCP (BC)_Bieu du thao QD von ho tro co MT 3" xfId="14188"/>
    <cellStyle name="1_Danh sach gui BC thuc hien KH2009_Tong hop theo doi von TPCP (BC)_Bieu du thao QD von ho tro co MT 4" xfId="14189"/>
    <cellStyle name="1_Danh sach gui BC thuc hien KH2009_Tong hop theo doi von TPCP (BC)_Bieu du thao QD von ho tro co MT 5" xfId="14190"/>
    <cellStyle name="1_Danh sach gui BC thuc hien KH2009_Tong hop theo doi von TPCP (BC)_Ke hoach 2012 (theo doi)" xfId="2479"/>
    <cellStyle name="1_Danh sach gui BC thuc hien KH2009_Tong hop theo doi von TPCP (BC)_Ke hoach 2012 (theo doi) 2" xfId="14191"/>
    <cellStyle name="1_Danh sach gui BC thuc hien KH2009_Tong hop theo doi von TPCP (BC)_Ke hoach 2012 (theo doi) 2 2" xfId="14192"/>
    <cellStyle name="1_Danh sach gui BC thuc hien KH2009_Tong hop theo doi von TPCP (BC)_Ke hoach 2012 (theo doi) 2 3" xfId="14193"/>
    <cellStyle name="1_Danh sach gui BC thuc hien KH2009_Tong hop theo doi von TPCP (BC)_Ke hoach 2012 (theo doi) 2 4" xfId="14194"/>
    <cellStyle name="1_Danh sach gui BC thuc hien KH2009_Tong hop theo doi von TPCP (BC)_Ke hoach 2012 (theo doi) 3" xfId="14195"/>
    <cellStyle name="1_Danh sach gui BC thuc hien KH2009_Tong hop theo doi von TPCP (BC)_Ke hoach 2012 (theo doi) 4" xfId="14196"/>
    <cellStyle name="1_Danh sach gui BC thuc hien KH2009_Tong hop theo doi von TPCP (BC)_Ke hoach 2012 (theo doi) 5" xfId="14197"/>
    <cellStyle name="1_Danh sach gui BC thuc hien KH2009_Tong hop theo doi von TPCP (BC)_Ke hoach 2012 theo doi (giai ngan 30.6.12)" xfId="2480"/>
    <cellStyle name="1_Danh sach gui BC thuc hien KH2009_Tong hop theo doi von TPCP (BC)_Ke hoach 2012 theo doi (giai ngan 30.6.12) 2" xfId="14198"/>
    <cellStyle name="1_Danh sach gui BC thuc hien KH2009_Tong hop theo doi von TPCP (BC)_Ke hoach 2012 theo doi (giai ngan 30.6.12) 2 2" xfId="14199"/>
    <cellStyle name="1_Danh sach gui BC thuc hien KH2009_Tong hop theo doi von TPCP (BC)_Ke hoach 2012 theo doi (giai ngan 30.6.12) 2 3" xfId="14200"/>
    <cellStyle name="1_Danh sach gui BC thuc hien KH2009_Tong hop theo doi von TPCP (BC)_Ke hoach 2012 theo doi (giai ngan 30.6.12) 2 4" xfId="14201"/>
    <cellStyle name="1_Danh sach gui BC thuc hien KH2009_Tong hop theo doi von TPCP (BC)_Ke hoach 2012 theo doi (giai ngan 30.6.12) 3" xfId="14202"/>
    <cellStyle name="1_Danh sach gui BC thuc hien KH2009_Tong hop theo doi von TPCP (BC)_Ke hoach 2012 theo doi (giai ngan 30.6.12) 4" xfId="14203"/>
    <cellStyle name="1_Danh sach gui BC thuc hien KH2009_Tong hop theo doi von TPCP (BC)_Ke hoach 2012 theo doi (giai ngan 30.6.12) 5" xfId="14204"/>
    <cellStyle name="1_Danh sach gui BC thuc hien KH2009_Worksheet in D: My Documents Ke Hoach KH cac nam Nam 2014 Bao cao ve Ke hoach nam 2014 ( Hoan chinh sau TL voi Bo KH)" xfId="2481"/>
    <cellStyle name="1_Danh sach gui BC thuc hien KH2009_Worksheet in D: My Documents Ke Hoach KH cac nam Nam 2014 Bao cao ve Ke hoach nam 2014 ( Hoan chinh sau TL voi Bo KH) 2" xfId="14205"/>
    <cellStyle name="1_Danh sach gui BC thuc hien KH2009_Worksheet in D: My Documents Ke Hoach KH cac nam Nam 2014 Bao cao ve Ke hoach nam 2014 ( Hoan chinh sau TL voi Bo KH) 2 2" xfId="14206"/>
    <cellStyle name="1_Danh sach gui BC thuc hien KH2009_Worksheet in D: My Documents Ke Hoach KH cac nam Nam 2014 Bao cao ve Ke hoach nam 2014 ( Hoan chinh sau TL voi Bo KH) 2 3" xfId="14207"/>
    <cellStyle name="1_Danh sach gui BC thuc hien KH2009_Worksheet in D: My Documents Ke Hoach KH cac nam Nam 2014 Bao cao ve Ke hoach nam 2014 ( Hoan chinh sau TL voi Bo KH) 2 4" xfId="14208"/>
    <cellStyle name="1_Danh sach gui BC thuc hien KH2009_Worksheet in D: My Documents Ke Hoach KH cac nam Nam 2014 Bao cao ve Ke hoach nam 2014 ( Hoan chinh sau TL voi Bo KH) 3" xfId="14209"/>
    <cellStyle name="1_Danh sach gui BC thuc hien KH2009_Worksheet in D: My Documents Ke Hoach KH cac nam Nam 2014 Bao cao ve Ke hoach nam 2014 ( Hoan chinh sau TL voi Bo KH) 4" xfId="14210"/>
    <cellStyle name="1_Danh sach gui BC thuc hien KH2009_Worksheet in D: My Documents Ke Hoach KH cac nam Nam 2014 Bao cao ve Ke hoach nam 2014 ( Hoan chinh sau TL voi Bo KH) 5" xfId="14211"/>
    <cellStyle name="1_DK bo tri lai (chinh thuc)" xfId="2482"/>
    <cellStyle name="1_DK bo tri lai (chinh thuc) 2" xfId="2483"/>
    <cellStyle name="1_DK bo tri lai (chinh thuc) 2 2" xfId="14212"/>
    <cellStyle name="1_DK bo tri lai (chinh thuc) 2 3" xfId="14213"/>
    <cellStyle name="1_DK bo tri lai (chinh thuc) 2 4" xfId="14214"/>
    <cellStyle name="1_DK bo tri lai (chinh thuc) 3" xfId="14215"/>
    <cellStyle name="1_DK bo tri lai (chinh thuc) 3 2" xfId="14216"/>
    <cellStyle name="1_DK bo tri lai (chinh thuc) 3 3" xfId="14217"/>
    <cellStyle name="1_DK bo tri lai (chinh thuc) 3 4" xfId="14218"/>
    <cellStyle name="1_DK bo tri lai (chinh thuc) 4" xfId="14219"/>
    <cellStyle name="1_DK bo tri lai (chinh thuc) 5" xfId="14220"/>
    <cellStyle name="1_DK bo tri lai (chinh thuc) 6" xfId="14221"/>
    <cellStyle name="1_DK bo tri lai (chinh thuc)_BC von DTPT 6 thang 2012" xfId="2484"/>
    <cellStyle name="1_DK bo tri lai (chinh thuc)_BC von DTPT 6 thang 2012 2" xfId="2485"/>
    <cellStyle name="1_DK bo tri lai (chinh thuc)_BC von DTPT 6 thang 2012 2 2" xfId="14222"/>
    <cellStyle name="1_DK bo tri lai (chinh thuc)_BC von DTPT 6 thang 2012 2 3" xfId="14223"/>
    <cellStyle name="1_DK bo tri lai (chinh thuc)_BC von DTPT 6 thang 2012 2 4" xfId="14224"/>
    <cellStyle name="1_DK bo tri lai (chinh thuc)_BC von DTPT 6 thang 2012 3" xfId="14225"/>
    <cellStyle name="1_DK bo tri lai (chinh thuc)_BC von DTPT 6 thang 2012 3 2" xfId="14226"/>
    <cellStyle name="1_DK bo tri lai (chinh thuc)_BC von DTPT 6 thang 2012 3 3" xfId="14227"/>
    <cellStyle name="1_DK bo tri lai (chinh thuc)_BC von DTPT 6 thang 2012 3 4" xfId="14228"/>
    <cellStyle name="1_DK bo tri lai (chinh thuc)_BC von DTPT 6 thang 2012 4" xfId="14229"/>
    <cellStyle name="1_DK bo tri lai (chinh thuc)_BC von DTPT 6 thang 2012 5" xfId="14230"/>
    <cellStyle name="1_DK bo tri lai (chinh thuc)_BC von DTPT 6 thang 2012 6" xfId="14231"/>
    <cellStyle name="1_DK bo tri lai (chinh thuc)_Bieu du thao QD von ho tro co MT" xfId="2486"/>
    <cellStyle name="1_DK bo tri lai (chinh thuc)_Bieu du thao QD von ho tro co MT 2" xfId="2487"/>
    <cellStyle name="1_DK bo tri lai (chinh thuc)_Bieu du thao QD von ho tro co MT 2 2" xfId="14232"/>
    <cellStyle name="1_DK bo tri lai (chinh thuc)_Bieu du thao QD von ho tro co MT 2 3" xfId="14233"/>
    <cellStyle name="1_DK bo tri lai (chinh thuc)_Bieu du thao QD von ho tro co MT 2 4" xfId="14234"/>
    <cellStyle name="1_DK bo tri lai (chinh thuc)_Bieu du thao QD von ho tro co MT 3" xfId="14235"/>
    <cellStyle name="1_DK bo tri lai (chinh thuc)_Bieu du thao QD von ho tro co MT 3 2" xfId="14236"/>
    <cellStyle name="1_DK bo tri lai (chinh thuc)_Bieu du thao QD von ho tro co MT 3 3" xfId="14237"/>
    <cellStyle name="1_DK bo tri lai (chinh thuc)_Bieu du thao QD von ho tro co MT 3 4" xfId="14238"/>
    <cellStyle name="1_DK bo tri lai (chinh thuc)_Bieu du thao QD von ho tro co MT 4" xfId="14239"/>
    <cellStyle name="1_DK bo tri lai (chinh thuc)_Bieu du thao QD von ho tro co MT 5" xfId="14240"/>
    <cellStyle name="1_DK bo tri lai (chinh thuc)_Bieu du thao QD von ho tro co MT 6" xfId="14241"/>
    <cellStyle name="1_DK bo tri lai (chinh thuc)_Hoan chinh KH 2012 (o nha)" xfId="2488"/>
    <cellStyle name="1_DK bo tri lai (chinh thuc)_Hoan chinh KH 2012 (o nha) 2" xfId="2489"/>
    <cellStyle name="1_DK bo tri lai (chinh thuc)_Hoan chinh KH 2012 (o nha) 2 2" xfId="14242"/>
    <cellStyle name="1_DK bo tri lai (chinh thuc)_Hoan chinh KH 2012 (o nha) 2 3" xfId="14243"/>
    <cellStyle name="1_DK bo tri lai (chinh thuc)_Hoan chinh KH 2012 (o nha) 2 4" xfId="14244"/>
    <cellStyle name="1_DK bo tri lai (chinh thuc)_Hoan chinh KH 2012 (o nha) 3" xfId="14245"/>
    <cellStyle name="1_DK bo tri lai (chinh thuc)_Hoan chinh KH 2012 (o nha) 3 2" xfId="14246"/>
    <cellStyle name="1_DK bo tri lai (chinh thuc)_Hoan chinh KH 2012 (o nha) 3 3" xfId="14247"/>
    <cellStyle name="1_DK bo tri lai (chinh thuc)_Hoan chinh KH 2012 (o nha) 3 4" xfId="14248"/>
    <cellStyle name="1_DK bo tri lai (chinh thuc)_Hoan chinh KH 2012 (o nha) 4" xfId="14249"/>
    <cellStyle name="1_DK bo tri lai (chinh thuc)_Hoan chinh KH 2012 (o nha) 5" xfId="14250"/>
    <cellStyle name="1_DK bo tri lai (chinh thuc)_Hoan chinh KH 2012 (o nha) 6" xfId="14251"/>
    <cellStyle name="1_DK bo tri lai (chinh thuc)_Hoan chinh KH 2012 (o nha)_Bao cao giai ngan quy I" xfId="2490"/>
    <cellStyle name="1_DK bo tri lai (chinh thuc)_Hoan chinh KH 2012 (o nha)_Bao cao giai ngan quy I 2" xfId="2491"/>
    <cellStyle name="1_DK bo tri lai (chinh thuc)_Hoan chinh KH 2012 (o nha)_Bao cao giai ngan quy I 2 2" xfId="14252"/>
    <cellStyle name="1_DK bo tri lai (chinh thuc)_Hoan chinh KH 2012 (o nha)_Bao cao giai ngan quy I 2 3" xfId="14253"/>
    <cellStyle name="1_DK bo tri lai (chinh thuc)_Hoan chinh KH 2012 (o nha)_Bao cao giai ngan quy I 2 4" xfId="14254"/>
    <cellStyle name="1_DK bo tri lai (chinh thuc)_Hoan chinh KH 2012 (o nha)_Bao cao giai ngan quy I 3" xfId="14255"/>
    <cellStyle name="1_DK bo tri lai (chinh thuc)_Hoan chinh KH 2012 (o nha)_Bao cao giai ngan quy I 3 2" xfId="14256"/>
    <cellStyle name="1_DK bo tri lai (chinh thuc)_Hoan chinh KH 2012 (o nha)_Bao cao giai ngan quy I 3 3" xfId="14257"/>
    <cellStyle name="1_DK bo tri lai (chinh thuc)_Hoan chinh KH 2012 (o nha)_Bao cao giai ngan quy I 3 4" xfId="14258"/>
    <cellStyle name="1_DK bo tri lai (chinh thuc)_Hoan chinh KH 2012 (o nha)_Bao cao giai ngan quy I 4" xfId="14259"/>
    <cellStyle name="1_DK bo tri lai (chinh thuc)_Hoan chinh KH 2012 (o nha)_Bao cao giai ngan quy I 5" xfId="14260"/>
    <cellStyle name="1_DK bo tri lai (chinh thuc)_Hoan chinh KH 2012 (o nha)_Bao cao giai ngan quy I 6" xfId="14261"/>
    <cellStyle name="1_DK bo tri lai (chinh thuc)_Hoan chinh KH 2012 (o nha)_BC von DTPT 6 thang 2012" xfId="2492"/>
    <cellStyle name="1_DK bo tri lai (chinh thuc)_Hoan chinh KH 2012 (o nha)_BC von DTPT 6 thang 2012 2" xfId="2493"/>
    <cellStyle name="1_DK bo tri lai (chinh thuc)_Hoan chinh KH 2012 (o nha)_BC von DTPT 6 thang 2012 2 2" xfId="14262"/>
    <cellStyle name="1_DK bo tri lai (chinh thuc)_Hoan chinh KH 2012 (o nha)_BC von DTPT 6 thang 2012 2 3" xfId="14263"/>
    <cellStyle name="1_DK bo tri lai (chinh thuc)_Hoan chinh KH 2012 (o nha)_BC von DTPT 6 thang 2012 2 4" xfId="14264"/>
    <cellStyle name="1_DK bo tri lai (chinh thuc)_Hoan chinh KH 2012 (o nha)_BC von DTPT 6 thang 2012 3" xfId="14265"/>
    <cellStyle name="1_DK bo tri lai (chinh thuc)_Hoan chinh KH 2012 (o nha)_BC von DTPT 6 thang 2012 3 2" xfId="14266"/>
    <cellStyle name="1_DK bo tri lai (chinh thuc)_Hoan chinh KH 2012 (o nha)_BC von DTPT 6 thang 2012 3 3" xfId="14267"/>
    <cellStyle name="1_DK bo tri lai (chinh thuc)_Hoan chinh KH 2012 (o nha)_BC von DTPT 6 thang 2012 3 4" xfId="14268"/>
    <cellStyle name="1_DK bo tri lai (chinh thuc)_Hoan chinh KH 2012 (o nha)_BC von DTPT 6 thang 2012 4" xfId="14269"/>
    <cellStyle name="1_DK bo tri lai (chinh thuc)_Hoan chinh KH 2012 (o nha)_BC von DTPT 6 thang 2012 5" xfId="14270"/>
    <cellStyle name="1_DK bo tri lai (chinh thuc)_Hoan chinh KH 2012 (o nha)_BC von DTPT 6 thang 2012 6" xfId="14271"/>
    <cellStyle name="1_DK bo tri lai (chinh thuc)_Hoan chinh KH 2012 (o nha)_Bieu du thao QD von ho tro co MT" xfId="2494"/>
    <cellStyle name="1_DK bo tri lai (chinh thuc)_Hoan chinh KH 2012 (o nha)_Bieu du thao QD von ho tro co MT 2" xfId="2495"/>
    <cellStyle name="1_DK bo tri lai (chinh thuc)_Hoan chinh KH 2012 (o nha)_Bieu du thao QD von ho tro co MT 2 2" xfId="14272"/>
    <cellStyle name="1_DK bo tri lai (chinh thuc)_Hoan chinh KH 2012 (o nha)_Bieu du thao QD von ho tro co MT 2 3" xfId="14273"/>
    <cellStyle name="1_DK bo tri lai (chinh thuc)_Hoan chinh KH 2012 (o nha)_Bieu du thao QD von ho tro co MT 2 4" xfId="14274"/>
    <cellStyle name="1_DK bo tri lai (chinh thuc)_Hoan chinh KH 2012 (o nha)_Bieu du thao QD von ho tro co MT 3" xfId="14275"/>
    <cellStyle name="1_DK bo tri lai (chinh thuc)_Hoan chinh KH 2012 (o nha)_Bieu du thao QD von ho tro co MT 3 2" xfId="14276"/>
    <cellStyle name="1_DK bo tri lai (chinh thuc)_Hoan chinh KH 2012 (o nha)_Bieu du thao QD von ho tro co MT 3 3" xfId="14277"/>
    <cellStyle name="1_DK bo tri lai (chinh thuc)_Hoan chinh KH 2012 (o nha)_Bieu du thao QD von ho tro co MT 3 4" xfId="14278"/>
    <cellStyle name="1_DK bo tri lai (chinh thuc)_Hoan chinh KH 2012 (o nha)_Bieu du thao QD von ho tro co MT 4" xfId="14279"/>
    <cellStyle name="1_DK bo tri lai (chinh thuc)_Hoan chinh KH 2012 (o nha)_Bieu du thao QD von ho tro co MT 5" xfId="14280"/>
    <cellStyle name="1_DK bo tri lai (chinh thuc)_Hoan chinh KH 2012 (o nha)_Bieu du thao QD von ho tro co MT 6" xfId="14281"/>
    <cellStyle name="1_DK bo tri lai (chinh thuc)_Hoan chinh KH 2012 (o nha)_Ke hoach 2012 theo doi (giai ngan 30.6.12)" xfId="2496"/>
    <cellStyle name="1_DK bo tri lai (chinh thuc)_Hoan chinh KH 2012 (o nha)_Ke hoach 2012 theo doi (giai ngan 30.6.12) 2" xfId="2497"/>
    <cellStyle name="1_DK bo tri lai (chinh thuc)_Hoan chinh KH 2012 (o nha)_Ke hoach 2012 theo doi (giai ngan 30.6.12) 2 2" xfId="14282"/>
    <cellStyle name="1_DK bo tri lai (chinh thuc)_Hoan chinh KH 2012 (o nha)_Ke hoach 2012 theo doi (giai ngan 30.6.12) 2 3" xfId="14283"/>
    <cellStyle name="1_DK bo tri lai (chinh thuc)_Hoan chinh KH 2012 (o nha)_Ke hoach 2012 theo doi (giai ngan 30.6.12) 2 4" xfId="14284"/>
    <cellStyle name="1_DK bo tri lai (chinh thuc)_Hoan chinh KH 2012 (o nha)_Ke hoach 2012 theo doi (giai ngan 30.6.12) 3" xfId="14285"/>
    <cellStyle name="1_DK bo tri lai (chinh thuc)_Hoan chinh KH 2012 (o nha)_Ke hoach 2012 theo doi (giai ngan 30.6.12) 3 2" xfId="14286"/>
    <cellStyle name="1_DK bo tri lai (chinh thuc)_Hoan chinh KH 2012 (o nha)_Ke hoach 2012 theo doi (giai ngan 30.6.12) 3 3" xfId="14287"/>
    <cellStyle name="1_DK bo tri lai (chinh thuc)_Hoan chinh KH 2012 (o nha)_Ke hoach 2012 theo doi (giai ngan 30.6.12) 3 4" xfId="14288"/>
    <cellStyle name="1_DK bo tri lai (chinh thuc)_Hoan chinh KH 2012 (o nha)_Ke hoach 2012 theo doi (giai ngan 30.6.12) 4" xfId="14289"/>
    <cellStyle name="1_DK bo tri lai (chinh thuc)_Hoan chinh KH 2012 (o nha)_Ke hoach 2012 theo doi (giai ngan 30.6.12) 5" xfId="14290"/>
    <cellStyle name="1_DK bo tri lai (chinh thuc)_Hoan chinh KH 2012 (o nha)_Ke hoach 2012 theo doi (giai ngan 30.6.12) 6" xfId="14291"/>
    <cellStyle name="1_DK bo tri lai (chinh thuc)_Hoan chinh KH 2012 Von ho tro co MT" xfId="2498"/>
    <cellStyle name="1_DK bo tri lai (chinh thuc)_Hoan chinh KH 2012 Von ho tro co MT (chi tiet)" xfId="2499"/>
    <cellStyle name="1_DK bo tri lai (chinh thuc)_Hoan chinh KH 2012 Von ho tro co MT (chi tiet) 2" xfId="2500"/>
    <cellStyle name="1_DK bo tri lai (chinh thuc)_Hoan chinh KH 2012 Von ho tro co MT (chi tiet) 2 2" xfId="14292"/>
    <cellStyle name="1_DK bo tri lai (chinh thuc)_Hoan chinh KH 2012 Von ho tro co MT (chi tiet) 2 3" xfId="14293"/>
    <cellStyle name="1_DK bo tri lai (chinh thuc)_Hoan chinh KH 2012 Von ho tro co MT (chi tiet) 2 4" xfId="14294"/>
    <cellStyle name="1_DK bo tri lai (chinh thuc)_Hoan chinh KH 2012 Von ho tro co MT (chi tiet) 3" xfId="14295"/>
    <cellStyle name="1_DK bo tri lai (chinh thuc)_Hoan chinh KH 2012 Von ho tro co MT (chi tiet) 3 2" xfId="14296"/>
    <cellStyle name="1_DK bo tri lai (chinh thuc)_Hoan chinh KH 2012 Von ho tro co MT (chi tiet) 3 3" xfId="14297"/>
    <cellStyle name="1_DK bo tri lai (chinh thuc)_Hoan chinh KH 2012 Von ho tro co MT (chi tiet) 3 4" xfId="14298"/>
    <cellStyle name="1_DK bo tri lai (chinh thuc)_Hoan chinh KH 2012 Von ho tro co MT (chi tiet) 4" xfId="14299"/>
    <cellStyle name="1_DK bo tri lai (chinh thuc)_Hoan chinh KH 2012 Von ho tro co MT (chi tiet) 5" xfId="14300"/>
    <cellStyle name="1_DK bo tri lai (chinh thuc)_Hoan chinh KH 2012 Von ho tro co MT (chi tiet) 6" xfId="14301"/>
    <cellStyle name="1_DK bo tri lai (chinh thuc)_Hoan chinh KH 2012 Von ho tro co MT 10" xfId="14302"/>
    <cellStyle name="1_DK bo tri lai (chinh thuc)_Hoan chinh KH 2012 Von ho tro co MT 10 2" xfId="14303"/>
    <cellStyle name="1_DK bo tri lai (chinh thuc)_Hoan chinh KH 2012 Von ho tro co MT 10 3" xfId="14304"/>
    <cellStyle name="1_DK bo tri lai (chinh thuc)_Hoan chinh KH 2012 Von ho tro co MT 10 4" xfId="14305"/>
    <cellStyle name="1_DK bo tri lai (chinh thuc)_Hoan chinh KH 2012 Von ho tro co MT 11" xfId="14306"/>
    <cellStyle name="1_DK bo tri lai (chinh thuc)_Hoan chinh KH 2012 Von ho tro co MT 11 2" xfId="14307"/>
    <cellStyle name="1_DK bo tri lai (chinh thuc)_Hoan chinh KH 2012 Von ho tro co MT 11 3" xfId="14308"/>
    <cellStyle name="1_DK bo tri lai (chinh thuc)_Hoan chinh KH 2012 Von ho tro co MT 11 4" xfId="14309"/>
    <cellStyle name="1_DK bo tri lai (chinh thuc)_Hoan chinh KH 2012 Von ho tro co MT 12" xfId="14310"/>
    <cellStyle name="1_DK bo tri lai (chinh thuc)_Hoan chinh KH 2012 Von ho tro co MT 12 2" xfId="14311"/>
    <cellStyle name="1_DK bo tri lai (chinh thuc)_Hoan chinh KH 2012 Von ho tro co MT 12 3" xfId="14312"/>
    <cellStyle name="1_DK bo tri lai (chinh thuc)_Hoan chinh KH 2012 Von ho tro co MT 12 4" xfId="14313"/>
    <cellStyle name="1_DK bo tri lai (chinh thuc)_Hoan chinh KH 2012 Von ho tro co MT 13" xfId="14314"/>
    <cellStyle name="1_DK bo tri lai (chinh thuc)_Hoan chinh KH 2012 Von ho tro co MT 13 2" xfId="14315"/>
    <cellStyle name="1_DK bo tri lai (chinh thuc)_Hoan chinh KH 2012 Von ho tro co MT 13 3" xfId="14316"/>
    <cellStyle name="1_DK bo tri lai (chinh thuc)_Hoan chinh KH 2012 Von ho tro co MT 13 4" xfId="14317"/>
    <cellStyle name="1_DK bo tri lai (chinh thuc)_Hoan chinh KH 2012 Von ho tro co MT 14" xfId="14318"/>
    <cellStyle name="1_DK bo tri lai (chinh thuc)_Hoan chinh KH 2012 Von ho tro co MT 14 2" xfId="14319"/>
    <cellStyle name="1_DK bo tri lai (chinh thuc)_Hoan chinh KH 2012 Von ho tro co MT 14 3" xfId="14320"/>
    <cellStyle name="1_DK bo tri lai (chinh thuc)_Hoan chinh KH 2012 Von ho tro co MT 14 4" xfId="14321"/>
    <cellStyle name="1_DK bo tri lai (chinh thuc)_Hoan chinh KH 2012 Von ho tro co MT 15" xfId="14322"/>
    <cellStyle name="1_DK bo tri lai (chinh thuc)_Hoan chinh KH 2012 Von ho tro co MT 15 2" xfId="14323"/>
    <cellStyle name="1_DK bo tri lai (chinh thuc)_Hoan chinh KH 2012 Von ho tro co MT 15 3" xfId="14324"/>
    <cellStyle name="1_DK bo tri lai (chinh thuc)_Hoan chinh KH 2012 Von ho tro co MT 15 4" xfId="14325"/>
    <cellStyle name="1_DK bo tri lai (chinh thuc)_Hoan chinh KH 2012 Von ho tro co MT 16" xfId="14326"/>
    <cellStyle name="1_DK bo tri lai (chinh thuc)_Hoan chinh KH 2012 Von ho tro co MT 16 2" xfId="14327"/>
    <cellStyle name="1_DK bo tri lai (chinh thuc)_Hoan chinh KH 2012 Von ho tro co MT 16 3" xfId="14328"/>
    <cellStyle name="1_DK bo tri lai (chinh thuc)_Hoan chinh KH 2012 Von ho tro co MT 16 4" xfId="14329"/>
    <cellStyle name="1_DK bo tri lai (chinh thuc)_Hoan chinh KH 2012 Von ho tro co MT 17" xfId="14330"/>
    <cellStyle name="1_DK bo tri lai (chinh thuc)_Hoan chinh KH 2012 Von ho tro co MT 17 2" xfId="14331"/>
    <cellStyle name="1_DK bo tri lai (chinh thuc)_Hoan chinh KH 2012 Von ho tro co MT 17 3" xfId="14332"/>
    <cellStyle name="1_DK bo tri lai (chinh thuc)_Hoan chinh KH 2012 Von ho tro co MT 17 4" xfId="14333"/>
    <cellStyle name="1_DK bo tri lai (chinh thuc)_Hoan chinh KH 2012 Von ho tro co MT 18" xfId="14334"/>
    <cellStyle name="1_DK bo tri lai (chinh thuc)_Hoan chinh KH 2012 Von ho tro co MT 19" xfId="14335"/>
    <cellStyle name="1_DK bo tri lai (chinh thuc)_Hoan chinh KH 2012 Von ho tro co MT 2" xfId="2501"/>
    <cellStyle name="1_DK bo tri lai (chinh thuc)_Hoan chinh KH 2012 Von ho tro co MT 2 2" xfId="14336"/>
    <cellStyle name="1_DK bo tri lai (chinh thuc)_Hoan chinh KH 2012 Von ho tro co MT 2 3" xfId="14337"/>
    <cellStyle name="1_DK bo tri lai (chinh thuc)_Hoan chinh KH 2012 Von ho tro co MT 2 4" xfId="14338"/>
    <cellStyle name="1_DK bo tri lai (chinh thuc)_Hoan chinh KH 2012 Von ho tro co MT 20" xfId="14339"/>
    <cellStyle name="1_DK bo tri lai (chinh thuc)_Hoan chinh KH 2012 Von ho tro co MT 3" xfId="14340"/>
    <cellStyle name="1_DK bo tri lai (chinh thuc)_Hoan chinh KH 2012 Von ho tro co MT 3 2" xfId="14341"/>
    <cellStyle name="1_DK bo tri lai (chinh thuc)_Hoan chinh KH 2012 Von ho tro co MT 3 3" xfId="14342"/>
    <cellStyle name="1_DK bo tri lai (chinh thuc)_Hoan chinh KH 2012 Von ho tro co MT 3 4" xfId="14343"/>
    <cellStyle name="1_DK bo tri lai (chinh thuc)_Hoan chinh KH 2012 Von ho tro co MT 4" xfId="14344"/>
    <cellStyle name="1_DK bo tri lai (chinh thuc)_Hoan chinh KH 2012 Von ho tro co MT 4 2" xfId="14345"/>
    <cellStyle name="1_DK bo tri lai (chinh thuc)_Hoan chinh KH 2012 Von ho tro co MT 4 3" xfId="14346"/>
    <cellStyle name="1_DK bo tri lai (chinh thuc)_Hoan chinh KH 2012 Von ho tro co MT 4 4" xfId="14347"/>
    <cellStyle name="1_DK bo tri lai (chinh thuc)_Hoan chinh KH 2012 Von ho tro co MT 5" xfId="14348"/>
    <cellStyle name="1_DK bo tri lai (chinh thuc)_Hoan chinh KH 2012 Von ho tro co MT 5 2" xfId="14349"/>
    <cellStyle name="1_DK bo tri lai (chinh thuc)_Hoan chinh KH 2012 Von ho tro co MT 5 3" xfId="14350"/>
    <cellStyle name="1_DK bo tri lai (chinh thuc)_Hoan chinh KH 2012 Von ho tro co MT 5 4" xfId="14351"/>
    <cellStyle name="1_DK bo tri lai (chinh thuc)_Hoan chinh KH 2012 Von ho tro co MT 6" xfId="14352"/>
    <cellStyle name="1_DK bo tri lai (chinh thuc)_Hoan chinh KH 2012 Von ho tro co MT 6 2" xfId="14353"/>
    <cellStyle name="1_DK bo tri lai (chinh thuc)_Hoan chinh KH 2012 Von ho tro co MT 6 3" xfId="14354"/>
    <cellStyle name="1_DK bo tri lai (chinh thuc)_Hoan chinh KH 2012 Von ho tro co MT 6 4" xfId="14355"/>
    <cellStyle name="1_DK bo tri lai (chinh thuc)_Hoan chinh KH 2012 Von ho tro co MT 7" xfId="14356"/>
    <cellStyle name="1_DK bo tri lai (chinh thuc)_Hoan chinh KH 2012 Von ho tro co MT 7 2" xfId="14357"/>
    <cellStyle name="1_DK bo tri lai (chinh thuc)_Hoan chinh KH 2012 Von ho tro co MT 7 3" xfId="14358"/>
    <cellStyle name="1_DK bo tri lai (chinh thuc)_Hoan chinh KH 2012 Von ho tro co MT 7 4" xfId="14359"/>
    <cellStyle name="1_DK bo tri lai (chinh thuc)_Hoan chinh KH 2012 Von ho tro co MT 8" xfId="14360"/>
    <cellStyle name="1_DK bo tri lai (chinh thuc)_Hoan chinh KH 2012 Von ho tro co MT 8 2" xfId="14361"/>
    <cellStyle name="1_DK bo tri lai (chinh thuc)_Hoan chinh KH 2012 Von ho tro co MT 8 3" xfId="14362"/>
    <cellStyle name="1_DK bo tri lai (chinh thuc)_Hoan chinh KH 2012 Von ho tro co MT 8 4" xfId="14363"/>
    <cellStyle name="1_DK bo tri lai (chinh thuc)_Hoan chinh KH 2012 Von ho tro co MT 9" xfId="14364"/>
    <cellStyle name="1_DK bo tri lai (chinh thuc)_Hoan chinh KH 2012 Von ho tro co MT 9 2" xfId="14365"/>
    <cellStyle name="1_DK bo tri lai (chinh thuc)_Hoan chinh KH 2012 Von ho tro co MT 9 3" xfId="14366"/>
    <cellStyle name="1_DK bo tri lai (chinh thuc)_Hoan chinh KH 2012 Von ho tro co MT 9 4" xfId="14367"/>
    <cellStyle name="1_DK bo tri lai (chinh thuc)_Hoan chinh KH 2012 Von ho tro co MT_Bao cao giai ngan quy I" xfId="2502"/>
    <cellStyle name="1_DK bo tri lai (chinh thuc)_Hoan chinh KH 2012 Von ho tro co MT_Bao cao giai ngan quy I 2" xfId="2503"/>
    <cellStyle name="1_DK bo tri lai (chinh thuc)_Hoan chinh KH 2012 Von ho tro co MT_Bao cao giai ngan quy I 2 2" xfId="14368"/>
    <cellStyle name="1_DK bo tri lai (chinh thuc)_Hoan chinh KH 2012 Von ho tro co MT_Bao cao giai ngan quy I 2 3" xfId="14369"/>
    <cellStyle name="1_DK bo tri lai (chinh thuc)_Hoan chinh KH 2012 Von ho tro co MT_Bao cao giai ngan quy I 2 4" xfId="14370"/>
    <cellStyle name="1_DK bo tri lai (chinh thuc)_Hoan chinh KH 2012 Von ho tro co MT_Bao cao giai ngan quy I 3" xfId="14371"/>
    <cellStyle name="1_DK bo tri lai (chinh thuc)_Hoan chinh KH 2012 Von ho tro co MT_Bao cao giai ngan quy I 3 2" xfId="14372"/>
    <cellStyle name="1_DK bo tri lai (chinh thuc)_Hoan chinh KH 2012 Von ho tro co MT_Bao cao giai ngan quy I 3 3" xfId="14373"/>
    <cellStyle name="1_DK bo tri lai (chinh thuc)_Hoan chinh KH 2012 Von ho tro co MT_Bao cao giai ngan quy I 3 4" xfId="14374"/>
    <cellStyle name="1_DK bo tri lai (chinh thuc)_Hoan chinh KH 2012 Von ho tro co MT_Bao cao giai ngan quy I 4" xfId="14375"/>
    <cellStyle name="1_DK bo tri lai (chinh thuc)_Hoan chinh KH 2012 Von ho tro co MT_Bao cao giai ngan quy I 5" xfId="14376"/>
    <cellStyle name="1_DK bo tri lai (chinh thuc)_Hoan chinh KH 2012 Von ho tro co MT_Bao cao giai ngan quy I 6" xfId="14377"/>
    <cellStyle name="1_DK bo tri lai (chinh thuc)_Hoan chinh KH 2012 Von ho tro co MT_BC von DTPT 6 thang 2012" xfId="2504"/>
    <cellStyle name="1_DK bo tri lai (chinh thuc)_Hoan chinh KH 2012 Von ho tro co MT_BC von DTPT 6 thang 2012 2" xfId="2505"/>
    <cellStyle name="1_DK bo tri lai (chinh thuc)_Hoan chinh KH 2012 Von ho tro co MT_BC von DTPT 6 thang 2012 2 2" xfId="14378"/>
    <cellStyle name="1_DK bo tri lai (chinh thuc)_Hoan chinh KH 2012 Von ho tro co MT_BC von DTPT 6 thang 2012 2 3" xfId="14379"/>
    <cellStyle name="1_DK bo tri lai (chinh thuc)_Hoan chinh KH 2012 Von ho tro co MT_BC von DTPT 6 thang 2012 2 4" xfId="14380"/>
    <cellStyle name="1_DK bo tri lai (chinh thuc)_Hoan chinh KH 2012 Von ho tro co MT_BC von DTPT 6 thang 2012 3" xfId="14381"/>
    <cellStyle name="1_DK bo tri lai (chinh thuc)_Hoan chinh KH 2012 Von ho tro co MT_BC von DTPT 6 thang 2012 3 2" xfId="14382"/>
    <cellStyle name="1_DK bo tri lai (chinh thuc)_Hoan chinh KH 2012 Von ho tro co MT_BC von DTPT 6 thang 2012 3 3" xfId="14383"/>
    <cellStyle name="1_DK bo tri lai (chinh thuc)_Hoan chinh KH 2012 Von ho tro co MT_BC von DTPT 6 thang 2012 3 4" xfId="14384"/>
    <cellStyle name="1_DK bo tri lai (chinh thuc)_Hoan chinh KH 2012 Von ho tro co MT_BC von DTPT 6 thang 2012 4" xfId="14385"/>
    <cellStyle name="1_DK bo tri lai (chinh thuc)_Hoan chinh KH 2012 Von ho tro co MT_BC von DTPT 6 thang 2012 5" xfId="14386"/>
    <cellStyle name="1_DK bo tri lai (chinh thuc)_Hoan chinh KH 2012 Von ho tro co MT_BC von DTPT 6 thang 2012 6" xfId="14387"/>
    <cellStyle name="1_DK bo tri lai (chinh thuc)_Hoan chinh KH 2012 Von ho tro co MT_Bieu du thao QD von ho tro co MT" xfId="2506"/>
    <cellStyle name="1_DK bo tri lai (chinh thuc)_Hoan chinh KH 2012 Von ho tro co MT_Bieu du thao QD von ho tro co MT 2" xfId="2507"/>
    <cellStyle name="1_DK bo tri lai (chinh thuc)_Hoan chinh KH 2012 Von ho tro co MT_Bieu du thao QD von ho tro co MT 2 2" xfId="14388"/>
    <cellStyle name="1_DK bo tri lai (chinh thuc)_Hoan chinh KH 2012 Von ho tro co MT_Bieu du thao QD von ho tro co MT 2 3" xfId="14389"/>
    <cellStyle name="1_DK bo tri lai (chinh thuc)_Hoan chinh KH 2012 Von ho tro co MT_Bieu du thao QD von ho tro co MT 2 4" xfId="14390"/>
    <cellStyle name="1_DK bo tri lai (chinh thuc)_Hoan chinh KH 2012 Von ho tro co MT_Bieu du thao QD von ho tro co MT 3" xfId="14391"/>
    <cellStyle name="1_DK bo tri lai (chinh thuc)_Hoan chinh KH 2012 Von ho tro co MT_Bieu du thao QD von ho tro co MT 3 2" xfId="14392"/>
    <cellStyle name="1_DK bo tri lai (chinh thuc)_Hoan chinh KH 2012 Von ho tro co MT_Bieu du thao QD von ho tro co MT 3 3" xfId="14393"/>
    <cellStyle name="1_DK bo tri lai (chinh thuc)_Hoan chinh KH 2012 Von ho tro co MT_Bieu du thao QD von ho tro co MT 3 4" xfId="14394"/>
    <cellStyle name="1_DK bo tri lai (chinh thuc)_Hoan chinh KH 2012 Von ho tro co MT_Bieu du thao QD von ho tro co MT 4" xfId="14395"/>
    <cellStyle name="1_DK bo tri lai (chinh thuc)_Hoan chinh KH 2012 Von ho tro co MT_Bieu du thao QD von ho tro co MT 5" xfId="14396"/>
    <cellStyle name="1_DK bo tri lai (chinh thuc)_Hoan chinh KH 2012 Von ho tro co MT_Bieu du thao QD von ho tro co MT 6" xfId="14397"/>
    <cellStyle name="1_DK bo tri lai (chinh thuc)_Hoan chinh KH 2012 Von ho tro co MT_Ke hoach 2012 theo doi (giai ngan 30.6.12)" xfId="2508"/>
    <cellStyle name="1_DK bo tri lai (chinh thuc)_Hoan chinh KH 2012 Von ho tro co MT_Ke hoach 2012 theo doi (giai ngan 30.6.12) 2" xfId="2509"/>
    <cellStyle name="1_DK bo tri lai (chinh thuc)_Hoan chinh KH 2012 Von ho tro co MT_Ke hoach 2012 theo doi (giai ngan 30.6.12) 2 2" xfId="14398"/>
    <cellStyle name="1_DK bo tri lai (chinh thuc)_Hoan chinh KH 2012 Von ho tro co MT_Ke hoach 2012 theo doi (giai ngan 30.6.12) 2 3" xfId="14399"/>
    <cellStyle name="1_DK bo tri lai (chinh thuc)_Hoan chinh KH 2012 Von ho tro co MT_Ke hoach 2012 theo doi (giai ngan 30.6.12) 2 4" xfId="14400"/>
    <cellStyle name="1_DK bo tri lai (chinh thuc)_Hoan chinh KH 2012 Von ho tro co MT_Ke hoach 2012 theo doi (giai ngan 30.6.12) 3" xfId="14401"/>
    <cellStyle name="1_DK bo tri lai (chinh thuc)_Hoan chinh KH 2012 Von ho tro co MT_Ke hoach 2012 theo doi (giai ngan 30.6.12) 3 2" xfId="14402"/>
    <cellStyle name="1_DK bo tri lai (chinh thuc)_Hoan chinh KH 2012 Von ho tro co MT_Ke hoach 2012 theo doi (giai ngan 30.6.12) 3 3" xfId="14403"/>
    <cellStyle name="1_DK bo tri lai (chinh thuc)_Hoan chinh KH 2012 Von ho tro co MT_Ke hoach 2012 theo doi (giai ngan 30.6.12) 3 4" xfId="14404"/>
    <cellStyle name="1_DK bo tri lai (chinh thuc)_Hoan chinh KH 2012 Von ho tro co MT_Ke hoach 2012 theo doi (giai ngan 30.6.12) 4" xfId="14405"/>
    <cellStyle name="1_DK bo tri lai (chinh thuc)_Hoan chinh KH 2012 Von ho tro co MT_Ke hoach 2012 theo doi (giai ngan 30.6.12) 5" xfId="14406"/>
    <cellStyle name="1_DK bo tri lai (chinh thuc)_Hoan chinh KH 2012 Von ho tro co MT_Ke hoach 2012 theo doi (giai ngan 30.6.12) 6" xfId="14407"/>
    <cellStyle name="1_DK bo tri lai (chinh thuc)_Ke hoach 2012 (theo doi)" xfId="2510"/>
    <cellStyle name="1_DK bo tri lai (chinh thuc)_Ke hoach 2012 (theo doi) 2" xfId="2511"/>
    <cellStyle name="1_DK bo tri lai (chinh thuc)_Ke hoach 2012 (theo doi) 2 2" xfId="14408"/>
    <cellStyle name="1_DK bo tri lai (chinh thuc)_Ke hoach 2012 (theo doi) 2 3" xfId="14409"/>
    <cellStyle name="1_DK bo tri lai (chinh thuc)_Ke hoach 2012 (theo doi) 2 4" xfId="14410"/>
    <cellStyle name="1_DK bo tri lai (chinh thuc)_Ke hoach 2012 (theo doi) 3" xfId="14411"/>
    <cellStyle name="1_DK bo tri lai (chinh thuc)_Ke hoach 2012 (theo doi) 3 2" xfId="14412"/>
    <cellStyle name="1_DK bo tri lai (chinh thuc)_Ke hoach 2012 (theo doi) 3 3" xfId="14413"/>
    <cellStyle name="1_DK bo tri lai (chinh thuc)_Ke hoach 2012 (theo doi) 3 4" xfId="14414"/>
    <cellStyle name="1_DK bo tri lai (chinh thuc)_Ke hoach 2012 (theo doi) 4" xfId="14415"/>
    <cellStyle name="1_DK bo tri lai (chinh thuc)_Ke hoach 2012 (theo doi) 5" xfId="14416"/>
    <cellStyle name="1_DK bo tri lai (chinh thuc)_Ke hoach 2012 (theo doi) 6" xfId="14417"/>
    <cellStyle name="1_DK bo tri lai (chinh thuc)_Ke hoach 2012 theo doi (giai ngan 30.6.12)" xfId="2512"/>
    <cellStyle name="1_DK bo tri lai (chinh thuc)_Ke hoach 2012 theo doi (giai ngan 30.6.12) 2" xfId="2513"/>
    <cellStyle name="1_DK bo tri lai (chinh thuc)_Ke hoach 2012 theo doi (giai ngan 30.6.12) 2 2" xfId="14418"/>
    <cellStyle name="1_DK bo tri lai (chinh thuc)_Ke hoach 2012 theo doi (giai ngan 30.6.12) 2 3" xfId="14419"/>
    <cellStyle name="1_DK bo tri lai (chinh thuc)_Ke hoach 2012 theo doi (giai ngan 30.6.12) 2 4" xfId="14420"/>
    <cellStyle name="1_DK bo tri lai (chinh thuc)_Ke hoach 2012 theo doi (giai ngan 30.6.12) 3" xfId="14421"/>
    <cellStyle name="1_DK bo tri lai (chinh thuc)_Ke hoach 2012 theo doi (giai ngan 30.6.12) 3 2" xfId="14422"/>
    <cellStyle name="1_DK bo tri lai (chinh thuc)_Ke hoach 2012 theo doi (giai ngan 30.6.12) 3 3" xfId="14423"/>
    <cellStyle name="1_DK bo tri lai (chinh thuc)_Ke hoach 2012 theo doi (giai ngan 30.6.12) 3 4" xfId="14424"/>
    <cellStyle name="1_DK bo tri lai (chinh thuc)_Ke hoach 2012 theo doi (giai ngan 30.6.12) 4" xfId="14425"/>
    <cellStyle name="1_DK bo tri lai (chinh thuc)_Ke hoach 2012 theo doi (giai ngan 30.6.12) 5" xfId="14426"/>
    <cellStyle name="1_DK bo tri lai (chinh thuc)_Ke hoach 2012 theo doi (giai ngan 30.6.12) 6" xfId="14427"/>
    <cellStyle name="1_Don gia Du thau ( XL19)" xfId="2514"/>
    <cellStyle name="1_Don gia Du thau ( XL19) 2" xfId="14428"/>
    <cellStyle name="1_Don gia Du thau ( XL19) 2 2" xfId="14429"/>
    <cellStyle name="1_Don gia Du thau ( XL19) 2 3" xfId="14430"/>
    <cellStyle name="1_Don gia Du thau ( XL19) 2 4" xfId="14431"/>
    <cellStyle name="1_Don gia Du thau ( XL19) 3" xfId="14432"/>
    <cellStyle name="1_Don gia Du thau ( XL19) 4" xfId="14433"/>
    <cellStyle name="1_Don gia Du thau ( XL19) 5" xfId="14434"/>
    <cellStyle name="1_Don gia Du thau ( XL19)_Bao cao tinh hinh thuc hien KH 2009 den 31-01-10" xfId="2515"/>
    <cellStyle name="1_Don gia Du thau ( XL19)_Bao cao tinh hinh thuc hien KH 2009 den 31-01-10 2" xfId="2516"/>
    <cellStyle name="1_Don gia Du thau ( XL19)_Bao cao tinh hinh thuc hien KH 2009 den 31-01-10 2 2" xfId="14435"/>
    <cellStyle name="1_Don gia Du thau ( XL19)_Bao cao tinh hinh thuc hien KH 2009 den 31-01-10 2 2 2" xfId="14436"/>
    <cellStyle name="1_Don gia Du thau ( XL19)_Bao cao tinh hinh thuc hien KH 2009 den 31-01-10 2 2 3" xfId="14437"/>
    <cellStyle name="1_Don gia Du thau ( XL19)_Bao cao tinh hinh thuc hien KH 2009 den 31-01-10 2 2 4" xfId="14438"/>
    <cellStyle name="1_Don gia Du thau ( XL19)_Bao cao tinh hinh thuc hien KH 2009 den 31-01-10 2 3" xfId="14439"/>
    <cellStyle name="1_Don gia Du thau ( XL19)_Bao cao tinh hinh thuc hien KH 2009 den 31-01-10 2 4" xfId="14440"/>
    <cellStyle name="1_Don gia Du thau ( XL19)_Bao cao tinh hinh thuc hien KH 2009 den 31-01-10 2 5" xfId="14441"/>
    <cellStyle name="1_Don gia Du thau ( XL19)_Bao cao tinh hinh thuc hien KH 2009 den 31-01-10 3" xfId="14442"/>
    <cellStyle name="1_Don gia Du thau ( XL19)_Bao cao tinh hinh thuc hien KH 2009 den 31-01-10 3 2" xfId="14443"/>
    <cellStyle name="1_Don gia Du thau ( XL19)_Bao cao tinh hinh thuc hien KH 2009 den 31-01-10 3 3" xfId="14444"/>
    <cellStyle name="1_Don gia Du thau ( XL19)_Bao cao tinh hinh thuc hien KH 2009 den 31-01-10 3 4" xfId="14445"/>
    <cellStyle name="1_Don gia Du thau ( XL19)_Bao cao tinh hinh thuc hien KH 2009 den 31-01-10 4" xfId="14446"/>
    <cellStyle name="1_Don gia Du thau ( XL19)_Bao cao tinh hinh thuc hien KH 2009 den 31-01-10 5" xfId="14447"/>
    <cellStyle name="1_Don gia Du thau ( XL19)_Bao cao tinh hinh thuc hien KH 2009 den 31-01-10 6" xfId="14448"/>
    <cellStyle name="1_Don gia Du thau ( XL19)_Bao cao tinh hinh thuc hien KH 2009 den 31-01-10_BC von DTPT 6 thang 2012" xfId="2517"/>
    <cellStyle name="1_Don gia Du thau ( XL19)_Bao cao tinh hinh thuc hien KH 2009 den 31-01-10_BC von DTPT 6 thang 2012 2" xfId="2518"/>
    <cellStyle name="1_Don gia Du thau ( XL19)_Bao cao tinh hinh thuc hien KH 2009 den 31-01-10_BC von DTPT 6 thang 2012 2 2" xfId="14449"/>
    <cellStyle name="1_Don gia Du thau ( XL19)_Bao cao tinh hinh thuc hien KH 2009 den 31-01-10_BC von DTPT 6 thang 2012 2 2 2" xfId="14450"/>
    <cellStyle name="1_Don gia Du thau ( XL19)_Bao cao tinh hinh thuc hien KH 2009 den 31-01-10_BC von DTPT 6 thang 2012 2 2 3" xfId="14451"/>
    <cellStyle name="1_Don gia Du thau ( XL19)_Bao cao tinh hinh thuc hien KH 2009 den 31-01-10_BC von DTPT 6 thang 2012 2 2 4" xfId="14452"/>
    <cellStyle name="1_Don gia Du thau ( XL19)_Bao cao tinh hinh thuc hien KH 2009 den 31-01-10_BC von DTPT 6 thang 2012 2 3" xfId="14453"/>
    <cellStyle name="1_Don gia Du thau ( XL19)_Bao cao tinh hinh thuc hien KH 2009 den 31-01-10_BC von DTPT 6 thang 2012 2 4" xfId="14454"/>
    <cellStyle name="1_Don gia Du thau ( XL19)_Bao cao tinh hinh thuc hien KH 2009 den 31-01-10_BC von DTPT 6 thang 2012 2 5" xfId="14455"/>
    <cellStyle name="1_Don gia Du thau ( XL19)_Bao cao tinh hinh thuc hien KH 2009 den 31-01-10_BC von DTPT 6 thang 2012 3" xfId="14456"/>
    <cellStyle name="1_Don gia Du thau ( XL19)_Bao cao tinh hinh thuc hien KH 2009 den 31-01-10_BC von DTPT 6 thang 2012 3 2" xfId="14457"/>
    <cellStyle name="1_Don gia Du thau ( XL19)_Bao cao tinh hinh thuc hien KH 2009 den 31-01-10_BC von DTPT 6 thang 2012 3 3" xfId="14458"/>
    <cellStyle name="1_Don gia Du thau ( XL19)_Bao cao tinh hinh thuc hien KH 2009 den 31-01-10_BC von DTPT 6 thang 2012 3 4" xfId="14459"/>
    <cellStyle name="1_Don gia Du thau ( XL19)_Bao cao tinh hinh thuc hien KH 2009 den 31-01-10_BC von DTPT 6 thang 2012 4" xfId="14460"/>
    <cellStyle name="1_Don gia Du thau ( XL19)_Bao cao tinh hinh thuc hien KH 2009 den 31-01-10_BC von DTPT 6 thang 2012 5" xfId="14461"/>
    <cellStyle name="1_Don gia Du thau ( XL19)_Bao cao tinh hinh thuc hien KH 2009 den 31-01-10_BC von DTPT 6 thang 2012 6" xfId="14462"/>
    <cellStyle name="1_Don gia Du thau ( XL19)_Bao cao tinh hinh thuc hien KH 2009 den 31-01-10_Bieu du thao QD von ho tro co MT" xfId="2519"/>
    <cellStyle name="1_Don gia Du thau ( XL19)_Bao cao tinh hinh thuc hien KH 2009 den 31-01-10_Bieu du thao QD von ho tro co MT 2" xfId="2520"/>
    <cellStyle name="1_Don gia Du thau ( XL19)_Bao cao tinh hinh thuc hien KH 2009 den 31-01-10_Bieu du thao QD von ho tro co MT 2 2" xfId="14463"/>
    <cellStyle name="1_Don gia Du thau ( XL19)_Bao cao tinh hinh thuc hien KH 2009 den 31-01-10_Bieu du thao QD von ho tro co MT 2 2 2" xfId="14464"/>
    <cellStyle name="1_Don gia Du thau ( XL19)_Bao cao tinh hinh thuc hien KH 2009 den 31-01-10_Bieu du thao QD von ho tro co MT 2 2 3" xfId="14465"/>
    <cellStyle name="1_Don gia Du thau ( XL19)_Bao cao tinh hinh thuc hien KH 2009 den 31-01-10_Bieu du thao QD von ho tro co MT 2 2 4" xfId="14466"/>
    <cellStyle name="1_Don gia Du thau ( XL19)_Bao cao tinh hinh thuc hien KH 2009 den 31-01-10_Bieu du thao QD von ho tro co MT 2 3" xfId="14467"/>
    <cellStyle name="1_Don gia Du thau ( XL19)_Bao cao tinh hinh thuc hien KH 2009 den 31-01-10_Bieu du thao QD von ho tro co MT 2 4" xfId="14468"/>
    <cellStyle name="1_Don gia Du thau ( XL19)_Bao cao tinh hinh thuc hien KH 2009 den 31-01-10_Bieu du thao QD von ho tro co MT 2 5" xfId="14469"/>
    <cellStyle name="1_Don gia Du thau ( XL19)_Bao cao tinh hinh thuc hien KH 2009 den 31-01-10_Bieu du thao QD von ho tro co MT 3" xfId="14470"/>
    <cellStyle name="1_Don gia Du thau ( XL19)_Bao cao tinh hinh thuc hien KH 2009 den 31-01-10_Bieu du thao QD von ho tro co MT 3 2" xfId="14471"/>
    <cellStyle name="1_Don gia Du thau ( XL19)_Bao cao tinh hinh thuc hien KH 2009 den 31-01-10_Bieu du thao QD von ho tro co MT 3 3" xfId="14472"/>
    <cellStyle name="1_Don gia Du thau ( XL19)_Bao cao tinh hinh thuc hien KH 2009 den 31-01-10_Bieu du thao QD von ho tro co MT 3 4" xfId="14473"/>
    <cellStyle name="1_Don gia Du thau ( XL19)_Bao cao tinh hinh thuc hien KH 2009 den 31-01-10_Bieu du thao QD von ho tro co MT 4" xfId="14474"/>
    <cellStyle name="1_Don gia Du thau ( XL19)_Bao cao tinh hinh thuc hien KH 2009 den 31-01-10_Bieu du thao QD von ho tro co MT 5" xfId="14475"/>
    <cellStyle name="1_Don gia Du thau ( XL19)_Bao cao tinh hinh thuc hien KH 2009 den 31-01-10_Bieu du thao QD von ho tro co MT 6" xfId="14476"/>
    <cellStyle name="1_Don gia Du thau ( XL19)_Bao cao tinh hinh thuc hien KH 2009 den 31-01-10_Ke hoach 2012 (theo doi)" xfId="2521"/>
    <cellStyle name="1_Don gia Du thau ( XL19)_Bao cao tinh hinh thuc hien KH 2009 den 31-01-10_Ke hoach 2012 (theo doi) 2" xfId="2522"/>
    <cellStyle name="1_Don gia Du thau ( XL19)_Bao cao tinh hinh thuc hien KH 2009 den 31-01-10_Ke hoach 2012 (theo doi) 2 2" xfId="14477"/>
    <cellStyle name="1_Don gia Du thau ( XL19)_Bao cao tinh hinh thuc hien KH 2009 den 31-01-10_Ke hoach 2012 (theo doi) 2 2 2" xfId="14478"/>
    <cellStyle name="1_Don gia Du thau ( XL19)_Bao cao tinh hinh thuc hien KH 2009 den 31-01-10_Ke hoach 2012 (theo doi) 2 2 3" xfId="14479"/>
    <cellStyle name="1_Don gia Du thau ( XL19)_Bao cao tinh hinh thuc hien KH 2009 den 31-01-10_Ke hoach 2012 (theo doi) 2 2 4" xfId="14480"/>
    <cellStyle name="1_Don gia Du thau ( XL19)_Bao cao tinh hinh thuc hien KH 2009 den 31-01-10_Ke hoach 2012 (theo doi) 2 3" xfId="14481"/>
    <cellStyle name="1_Don gia Du thau ( XL19)_Bao cao tinh hinh thuc hien KH 2009 den 31-01-10_Ke hoach 2012 (theo doi) 2 4" xfId="14482"/>
    <cellStyle name="1_Don gia Du thau ( XL19)_Bao cao tinh hinh thuc hien KH 2009 den 31-01-10_Ke hoach 2012 (theo doi) 2 5" xfId="14483"/>
    <cellStyle name="1_Don gia Du thau ( XL19)_Bao cao tinh hinh thuc hien KH 2009 den 31-01-10_Ke hoach 2012 (theo doi) 3" xfId="14484"/>
    <cellStyle name="1_Don gia Du thau ( XL19)_Bao cao tinh hinh thuc hien KH 2009 den 31-01-10_Ke hoach 2012 (theo doi) 3 2" xfId="14485"/>
    <cellStyle name="1_Don gia Du thau ( XL19)_Bao cao tinh hinh thuc hien KH 2009 den 31-01-10_Ke hoach 2012 (theo doi) 3 3" xfId="14486"/>
    <cellStyle name="1_Don gia Du thau ( XL19)_Bao cao tinh hinh thuc hien KH 2009 den 31-01-10_Ke hoach 2012 (theo doi) 3 4" xfId="14487"/>
    <cellStyle name="1_Don gia Du thau ( XL19)_Bao cao tinh hinh thuc hien KH 2009 den 31-01-10_Ke hoach 2012 (theo doi) 4" xfId="14488"/>
    <cellStyle name="1_Don gia Du thau ( XL19)_Bao cao tinh hinh thuc hien KH 2009 den 31-01-10_Ke hoach 2012 (theo doi) 5" xfId="14489"/>
    <cellStyle name="1_Don gia Du thau ( XL19)_Bao cao tinh hinh thuc hien KH 2009 den 31-01-10_Ke hoach 2012 (theo doi) 6" xfId="14490"/>
    <cellStyle name="1_Don gia Du thau ( XL19)_Bao cao tinh hinh thuc hien KH 2009 den 31-01-10_Ke hoach 2012 theo doi (giai ngan 30.6.12)" xfId="2523"/>
    <cellStyle name="1_Don gia Du thau ( XL19)_Bao cao tinh hinh thuc hien KH 2009 den 31-01-10_Ke hoach 2012 theo doi (giai ngan 30.6.12) 2" xfId="2524"/>
    <cellStyle name="1_Don gia Du thau ( XL19)_Bao cao tinh hinh thuc hien KH 2009 den 31-01-10_Ke hoach 2012 theo doi (giai ngan 30.6.12) 2 2" xfId="14491"/>
    <cellStyle name="1_Don gia Du thau ( XL19)_Bao cao tinh hinh thuc hien KH 2009 den 31-01-10_Ke hoach 2012 theo doi (giai ngan 30.6.12) 2 2 2" xfId="14492"/>
    <cellStyle name="1_Don gia Du thau ( XL19)_Bao cao tinh hinh thuc hien KH 2009 den 31-01-10_Ke hoach 2012 theo doi (giai ngan 30.6.12) 2 2 3" xfId="14493"/>
    <cellStyle name="1_Don gia Du thau ( XL19)_Bao cao tinh hinh thuc hien KH 2009 den 31-01-10_Ke hoach 2012 theo doi (giai ngan 30.6.12) 2 2 4" xfId="14494"/>
    <cellStyle name="1_Don gia Du thau ( XL19)_Bao cao tinh hinh thuc hien KH 2009 den 31-01-10_Ke hoach 2012 theo doi (giai ngan 30.6.12) 2 3" xfId="14495"/>
    <cellStyle name="1_Don gia Du thau ( XL19)_Bao cao tinh hinh thuc hien KH 2009 den 31-01-10_Ke hoach 2012 theo doi (giai ngan 30.6.12) 2 4" xfId="14496"/>
    <cellStyle name="1_Don gia Du thau ( XL19)_Bao cao tinh hinh thuc hien KH 2009 den 31-01-10_Ke hoach 2012 theo doi (giai ngan 30.6.12) 2 5" xfId="14497"/>
    <cellStyle name="1_Don gia Du thau ( XL19)_Bao cao tinh hinh thuc hien KH 2009 den 31-01-10_Ke hoach 2012 theo doi (giai ngan 30.6.12) 3" xfId="14498"/>
    <cellStyle name="1_Don gia Du thau ( XL19)_Bao cao tinh hinh thuc hien KH 2009 den 31-01-10_Ke hoach 2012 theo doi (giai ngan 30.6.12) 3 2" xfId="14499"/>
    <cellStyle name="1_Don gia Du thau ( XL19)_Bao cao tinh hinh thuc hien KH 2009 den 31-01-10_Ke hoach 2012 theo doi (giai ngan 30.6.12) 3 3" xfId="14500"/>
    <cellStyle name="1_Don gia Du thau ( XL19)_Bao cao tinh hinh thuc hien KH 2009 den 31-01-10_Ke hoach 2012 theo doi (giai ngan 30.6.12) 3 4" xfId="14501"/>
    <cellStyle name="1_Don gia Du thau ( XL19)_Bao cao tinh hinh thuc hien KH 2009 den 31-01-10_Ke hoach 2012 theo doi (giai ngan 30.6.12) 4" xfId="14502"/>
    <cellStyle name="1_Don gia Du thau ( XL19)_Bao cao tinh hinh thuc hien KH 2009 den 31-01-10_Ke hoach 2012 theo doi (giai ngan 30.6.12) 5" xfId="14503"/>
    <cellStyle name="1_Don gia Du thau ( XL19)_Bao cao tinh hinh thuc hien KH 2009 den 31-01-10_Ke hoach 2012 theo doi (giai ngan 30.6.12) 6" xfId="14504"/>
    <cellStyle name="1_Don gia Du thau ( XL19)_BC von DTPT 6 thang 2012" xfId="2525"/>
    <cellStyle name="1_Don gia Du thau ( XL19)_BC von DTPT 6 thang 2012 2" xfId="14505"/>
    <cellStyle name="1_Don gia Du thau ( XL19)_BC von DTPT 6 thang 2012 2 2" xfId="14506"/>
    <cellStyle name="1_Don gia Du thau ( XL19)_BC von DTPT 6 thang 2012 2 3" xfId="14507"/>
    <cellStyle name="1_Don gia Du thau ( XL19)_BC von DTPT 6 thang 2012 2 4" xfId="14508"/>
    <cellStyle name="1_Don gia Du thau ( XL19)_BC von DTPT 6 thang 2012 3" xfId="14509"/>
    <cellStyle name="1_Don gia Du thau ( XL19)_BC von DTPT 6 thang 2012 4" xfId="14510"/>
    <cellStyle name="1_Don gia Du thau ( XL19)_BC von DTPT 6 thang 2012 5" xfId="14511"/>
    <cellStyle name="1_Don gia Du thau ( XL19)_Bieu du thao QD von ho tro co MT" xfId="2526"/>
    <cellStyle name="1_Don gia Du thau ( XL19)_Bieu du thao QD von ho tro co MT 2" xfId="14512"/>
    <cellStyle name="1_Don gia Du thau ( XL19)_Bieu du thao QD von ho tro co MT 2 2" xfId="14513"/>
    <cellStyle name="1_Don gia Du thau ( XL19)_Bieu du thao QD von ho tro co MT 2 3" xfId="14514"/>
    <cellStyle name="1_Don gia Du thau ( XL19)_Bieu du thao QD von ho tro co MT 2 4" xfId="14515"/>
    <cellStyle name="1_Don gia Du thau ( XL19)_Bieu du thao QD von ho tro co MT 3" xfId="14516"/>
    <cellStyle name="1_Don gia Du thau ( XL19)_Bieu du thao QD von ho tro co MT 4" xfId="14517"/>
    <cellStyle name="1_Don gia Du thau ( XL19)_Bieu du thao QD von ho tro co MT 5" xfId="14518"/>
    <cellStyle name="1_Don gia Du thau ( XL19)_Book1" xfId="2527"/>
    <cellStyle name="1_Don gia Du thau ( XL19)_Book1 2" xfId="2528"/>
    <cellStyle name="1_Don gia Du thau ( XL19)_Book1 2 2" xfId="14519"/>
    <cellStyle name="1_Don gia Du thau ( XL19)_Book1 2 3" xfId="14520"/>
    <cellStyle name="1_Don gia Du thau ( XL19)_Book1 2 4" xfId="14521"/>
    <cellStyle name="1_Don gia Du thau ( XL19)_Book1 3" xfId="14522"/>
    <cellStyle name="1_Don gia Du thau ( XL19)_Book1 3 2" xfId="14523"/>
    <cellStyle name="1_Don gia Du thau ( XL19)_Book1 3 3" xfId="14524"/>
    <cellStyle name="1_Don gia Du thau ( XL19)_Book1 3 4" xfId="14525"/>
    <cellStyle name="1_Don gia Du thau ( XL19)_Book1 4" xfId="14526"/>
    <cellStyle name="1_Don gia Du thau ( XL19)_Book1 5" xfId="14527"/>
    <cellStyle name="1_Don gia Du thau ( XL19)_Book1 6" xfId="14528"/>
    <cellStyle name="1_Don gia Du thau ( XL19)_Book1_BC von DTPT 6 thang 2012" xfId="2529"/>
    <cellStyle name="1_Don gia Du thau ( XL19)_Book1_BC von DTPT 6 thang 2012 2" xfId="2530"/>
    <cellStyle name="1_Don gia Du thau ( XL19)_Book1_BC von DTPT 6 thang 2012 2 2" xfId="14529"/>
    <cellStyle name="1_Don gia Du thau ( XL19)_Book1_BC von DTPT 6 thang 2012 2 3" xfId="14530"/>
    <cellStyle name="1_Don gia Du thau ( XL19)_Book1_BC von DTPT 6 thang 2012 2 4" xfId="14531"/>
    <cellStyle name="1_Don gia Du thau ( XL19)_Book1_BC von DTPT 6 thang 2012 3" xfId="14532"/>
    <cellStyle name="1_Don gia Du thau ( XL19)_Book1_BC von DTPT 6 thang 2012 3 2" xfId="14533"/>
    <cellStyle name="1_Don gia Du thau ( XL19)_Book1_BC von DTPT 6 thang 2012 3 3" xfId="14534"/>
    <cellStyle name="1_Don gia Du thau ( XL19)_Book1_BC von DTPT 6 thang 2012 3 4" xfId="14535"/>
    <cellStyle name="1_Don gia Du thau ( XL19)_Book1_BC von DTPT 6 thang 2012 4" xfId="14536"/>
    <cellStyle name="1_Don gia Du thau ( XL19)_Book1_BC von DTPT 6 thang 2012 5" xfId="14537"/>
    <cellStyle name="1_Don gia Du thau ( XL19)_Book1_BC von DTPT 6 thang 2012 6" xfId="14538"/>
    <cellStyle name="1_Don gia Du thau ( XL19)_Book1_Bieu du thao QD von ho tro co MT" xfId="2531"/>
    <cellStyle name="1_Don gia Du thau ( XL19)_Book1_Bieu du thao QD von ho tro co MT 2" xfId="2532"/>
    <cellStyle name="1_Don gia Du thau ( XL19)_Book1_Bieu du thao QD von ho tro co MT 2 2" xfId="14539"/>
    <cellStyle name="1_Don gia Du thau ( XL19)_Book1_Bieu du thao QD von ho tro co MT 2 3" xfId="14540"/>
    <cellStyle name="1_Don gia Du thau ( XL19)_Book1_Bieu du thao QD von ho tro co MT 2 4" xfId="14541"/>
    <cellStyle name="1_Don gia Du thau ( XL19)_Book1_Bieu du thao QD von ho tro co MT 3" xfId="14542"/>
    <cellStyle name="1_Don gia Du thau ( XL19)_Book1_Bieu du thao QD von ho tro co MT 3 2" xfId="14543"/>
    <cellStyle name="1_Don gia Du thau ( XL19)_Book1_Bieu du thao QD von ho tro co MT 3 3" xfId="14544"/>
    <cellStyle name="1_Don gia Du thau ( XL19)_Book1_Bieu du thao QD von ho tro co MT 3 4" xfId="14545"/>
    <cellStyle name="1_Don gia Du thau ( XL19)_Book1_Bieu du thao QD von ho tro co MT 4" xfId="14546"/>
    <cellStyle name="1_Don gia Du thau ( XL19)_Book1_Bieu du thao QD von ho tro co MT 5" xfId="14547"/>
    <cellStyle name="1_Don gia Du thau ( XL19)_Book1_Bieu du thao QD von ho tro co MT 6" xfId="14548"/>
    <cellStyle name="1_Don gia Du thau ( XL19)_Book1_Hoan chinh KH 2012 (o nha)" xfId="2533"/>
    <cellStyle name="1_Don gia Du thau ( XL19)_Book1_Hoan chinh KH 2012 (o nha) 2" xfId="2534"/>
    <cellStyle name="1_Don gia Du thau ( XL19)_Book1_Hoan chinh KH 2012 (o nha) 2 2" xfId="14549"/>
    <cellStyle name="1_Don gia Du thau ( XL19)_Book1_Hoan chinh KH 2012 (o nha) 2 3" xfId="14550"/>
    <cellStyle name="1_Don gia Du thau ( XL19)_Book1_Hoan chinh KH 2012 (o nha) 2 4" xfId="14551"/>
    <cellStyle name="1_Don gia Du thau ( XL19)_Book1_Hoan chinh KH 2012 (o nha) 3" xfId="14552"/>
    <cellStyle name="1_Don gia Du thau ( XL19)_Book1_Hoan chinh KH 2012 (o nha) 3 2" xfId="14553"/>
    <cellStyle name="1_Don gia Du thau ( XL19)_Book1_Hoan chinh KH 2012 (o nha) 3 3" xfId="14554"/>
    <cellStyle name="1_Don gia Du thau ( XL19)_Book1_Hoan chinh KH 2012 (o nha) 3 4" xfId="14555"/>
    <cellStyle name="1_Don gia Du thau ( XL19)_Book1_Hoan chinh KH 2012 (o nha) 4" xfId="14556"/>
    <cellStyle name="1_Don gia Du thau ( XL19)_Book1_Hoan chinh KH 2012 (o nha) 5" xfId="14557"/>
    <cellStyle name="1_Don gia Du thau ( XL19)_Book1_Hoan chinh KH 2012 (o nha) 6" xfId="14558"/>
    <cellStyle name="1_Don gia Du thau ( XL19)_Book1_Hoan chinh KH 2012 (o nha)_Bao cao giai ngan quy I" xfId="2535"/>
    <cellStyle name="1_Don gia Du thau ( XL19)_Book1_Hoan chinh KH 2012 (o nha)_Bao cao giai ngan quy I 2" xfId="2536"/>
    <cellStyle name="1_Don gia Du thau ( XL19)_Book1_Hoan chinh KH 2012 (o nha)_Bao cao giai ngan quy I 2 2" xfId="14559"/>
    <cellStyle name="1_Don gia Du thau ( XL19)_Book1_Hoan chinh KH 2012 (o nha)_Bao cao giai ngan quy I 2 3" xfId="14560"/>
    <cellStyle name="1_Don gia Du thau ( XL19)_Book1_Hoan chinh KH 2012 (o nha)_Bao cao giai ngan quy I 2 4" xfId="14561"/>
    <cellStyle name="1_Don gia Du thau ( XL19)_Book1_Hoan chinh KH 2012 (o nha)_Bao cao giai ngan quy I 3" xfId="14562"/>
    <cellStyle name="1_Don gia Du thau ( XL19)_Book1_Hoan chinh KH 2012 (o nha)_Bao cao giai ngan quy I 3 2" xfId="14563"/>
    <cellStyle name="1_Don gia Du thau ( XL19)_Book1_Hoan chinh KH 2012 (o nha)_Bao cao giai ngan quy I 3 3" xfId="14564"/>
    <cellStyle name="1_Don gia Du thau ( XL19)_Book1_Hoan chinh KH 2012 (o nha)_Bao cao giai ngan quy I 3 4" xfId="14565"/>
    <cellStyle name="1_Don gia Du thau ( XL19)_Book1_Hoan chinh KH 2012 (o nha)_Bao cao giai ngan quy I 4" xfId="14566"/>
    <cellStyle name="1_Don gia Du thau ( XL19)_Book1_Hoan chinh KH 2012 (o nha)_Bao cao giai ngan quy I 5" xfId="14567"/>
    <cellStyle name="1_Don gia Du thau ( XL19)_Book1_Hoan chinh KH 2012 (o nha)_Bao cao giai ngan quy I 6" xfId="14568"/>
    <cellStyle name="1_Don gia Du thau ( XL19)_Book1_Hoan chinh KH 2012 (o nha)_BC von DTPT 6 thang 2012" xfId="2537"/>
    <cellStyle name="1_Don gia Du thau ( XL19)_Book1_Hoan chinh KH 2012 (o nha)_BC von DTPT 6 thang 2012 2" xfId="2538"/>
    <cellStyle name="1_Don gia Du thau ( XL19)_Book1_Hoan chinh KH 2012 (o nha)_BC von DTPT 6 thang 2012 2 2" xfId="14569"/>
    <cellStyle name="1_Don gia Du thau ( XL19)_Book1_Hoan chinh KH 2012 (o nha)_BC von DTPT 6 thang 2012 2 3" xfId="14570"/>
    <cellStyle name="1_Don gia Du thau ( XL19)_Book1_Hoan chinh KH 2012 (o nha)_BC von DTPT 6 thang 2012 2 4" xfId="14571"/>
    <cellStyle name="1_Don gia Du thau ( XL19)_Book1_Hoan chinh KH 2012 (o nha)_BC von DTPT 6 thang 2012 3" xfId="14572"/>
    <cellStyle name="1_Don gia Du thau ( XL19)_Book1_Hoan chinh KH 2012 (o nha)_BC von DTPT 6 thang 2012 3 2" xfId="14573"/>
    <cellStyle name="1_Don gia Du thau ( XL19)_Book1_Hoan chinh KH 2012 (o nha)_BC von DTPT 6 thang 2012 3 3" xfId="14574"/>
    <cellStyle name="1_Don gia Du thau ( XL19)_Book1_Hoan chinh KH 2012 (o nha)_BC von DTPT 6 thang 2012 3 4" xfId="14575"/>
    <cellStyle name="1_Don gia Du thau ( XL19)_Book1_Hoan chinh KH 2012 (o nha)_BC von DTPT 6 thang 2012 4" xfId="14576"/>
    <cellStyle name="1_Don gia Du thau ( XL19)_Book1_Hoan chinh KH 2012 (o nha)_BC von DTPT 6 thang 2012 5" xfId="14577"/>
    <cellStyle name="1_Don gia Du thau ( XL19)_Book1_Hoan chinh KH 2012 (o nha)_BC von DTPT 6 thang 2012 6" xfId="14578"/>
    <cellStyle name="1_Don gia Du thau ( XL19)_Book1_Hoan chinh KH 2012 (o nha)_Bieu du thao QD von ho tro co MT" xfId="2539"/>
    <cellStyle name="1_Don gia Du thau ( XL19)_Book1_Hoan chinh KH 2012 (o nha)_Bieu du thao QD von ho tro co MT 2" xfId="2540"/>
    <cellStyle name="1_Don gia Du thau ( XL19)_Book1_Hoan chinh KH 2012 (o nha)_Bieu du thao QD von ho tro co MT 2 2" xfId="14579"/>
    <cellStyle name="1_Don gia Du thau ( XL19)_Book1_Hoan chinh KH 2012 (o nha)_Bieu du thao QD von ho tro co MT 2 3" xfId="14580"/>
    <cellStyle name="1_Don gia Du thau ( XL19)_Book1_Hoan chinh KH 2012 (o nha)_Bieu du thao QD von ho tro co MT 2 4" xfId="14581"/>
    <cellStyle name="1_Don gia Du thau ( XL19)_Book1_Hoan chinh KH 2012 (o nha)_Bieu du thao QD von ho tro co MT 3" xfId="14582"/>
    <cellStyle name="1_Don gia Du thau ( XL19)_Book1_Hoan chinh KH 2012 (o nha)_Bieu du thao QD von ho tro co MT 3 2" xfId="14583"/>
    <cellStyle name="1_Don gia Du thau ( XL19)_Book1_Hoan chinh KH 2012 (o nha)_Bieu du thao QD von ho tro co MT 3 3" xfId="14584"/>
    <cellStyle name="1_Don gia Du thau ( XL19)_Book1_Hoan chinh KH 2012 (o nha)_Bieu du thao QD von ho tro co MT 3 4" xfId="14585"/>
    <cellStyle name="1_Don gia Du thau ( XL19)_Book1_Hoan chinh KH 2012 (o nha)_Bieu du thao QD von ho tro co MT 4" xfId="14586"/>
    <cellStyle name="1_Don gia Du thau ( XL19)_Book1_Hoan chinh KH 2012 (o nha)_Bieu du thao QD von ho tro co MT 5" xfId="14587"/>
    <cellStyle name="1_Don gia Du thau ( XL19)_Book1_Hoan chinh KH 2012 (o nha)_Bieu du thao QD von ho tro co MT 6" xfId="14588"/>
    <cellStyle name="1_Don gia Du thau ( XL19)_Book1_Hoan chinh KH 2012 (o nha)_Ke hoach 2012 theo doi (giai ngan 30.6.12)" xfId="2541"/>
    <cellStyle name="1_Don gia Du thau ( XL19)_Book1_Hoan chinh KH 2012 (o nha)_Ke hoach 2012 theo doi (giai ngan 30.6.12) 2" xfId="2542"/>
    <cellStyle name="1_Don gia Du thau ( XL19)_Book1_Hoan chinh KH 2012 (o nha)_Ke hoach 2012 theo doi (giai ngan 30.6.12) 2 2" xfId="14589"/>
    <cellStyle name="1_Don gia Du thau ( XL19)_Book1_Hoan chinh KH 2012 (o nha)_Ke hoach 2012 theo doi (giai ngan 30.6.12) 2 3" xfId="14590"/>
    <cellStyle name="1_Don gia Du thau ( XL19)_Book1_Hoan chinh KH 2012 (o nha)_Ke hoach 2012 theo doi (giai ngan 30.6.12) 2 4" xfId="14591"/>
    <cellStyle name="1_Don gia Du thau ( XL19)_Book1_Hoan chinh KH 2012 (o nha)_Ke hoach 2012 theo doi (giai ngan 30.6.12) 3" xfId="14592"/>
    <cellStyle name="1_Don gia Du thau ( XL19)_Book1_Hoan chinh KH 2012 (o nha)_Ke hoach 2012 theo doi (giai ngan 30.6.12) 3 2" xfId="14593"/>
    <cellStyle name="1_Don gia Du thau ( XL19)_Book1_Hoan chinh KH 2012 (o nha)_Ke hoach 2012 theo doi (giai ngan 30.6.12) 3 3" xfId="14594"/>
    <cellStyle name="1_Don gia Du thau ( XL19)_Book1_Hoan chinh KH 2012 (o nha)_Ke hoach 2012 theo doi (giai ngan 30.6.12) 3 4" xfId="14595"/>
    <cellStyle name="1_Don gia Du thau ( XL19)_Book1_Hoan chinh KH 2012 (o nha)_Ke hoach 2012 theo doi (giai ngan 30.6.12) 4" xfId="14596"/>
    <cellStyle name="1_Don gia Du thau ( XL19)_Book1_Hoan chinh KH 2012 (o nha)_Ke hoach 2012 theo doi (giai ngan 30.6.12) 5" xfId="14597"/>
    <cellStyle name="1_Don gia Du thau ( XL19)_Book1_Hoan chinh KH 2012 (o nha)_Ke hoach 2012 theo doi (giai ngan 30.6.12) 6" xfId="14598"/>
    <cellStyle name="1_Don gia Du thau ( XL19)_Book1_Hoan chinh KH 2012 Von ho tro co MT" xfId="2543"/>
    <cellStyle name="1_Don gia Du thau ( XL19)_Book1_Hoan chinh KH 2012 Von ho tro co MT (chi tiet)" xfId="2544"/>
    <cellStyle name="1_Don gia Du thau ( XL19)_Book1_Hoan chinh KH 2012 Von ho tro co MT (chi tiet) 2" xfId="2545"/>
    <cellStyle name="1_Don gia Du thau ( XL19)_Book1_Hoan chinh KH 2012 Von ho tro co MT (chi tiet) 2 2" xfId="14599"/>
    <cellStyle name="1_Don gia Du thau ( XL19)_Book1_Hoan chinh KH 2012 Von ho tro co MT (chi tiet) 2 3" xfId="14600"/>
    <cellStyle name="1_Don gia Du thau ( XL19)_Book1_Hoan chinh KH 2012 Von ho tro co MT (chi tiet) 2 4" xfId="14601"/>
    <cellStyle name="1_Don gia Du thau ( XL19)_Book1_Hoan chinh KH 2012 Von ho tro co MT (chi tiet) 3" xfId="14602"/>
    <cellStyle name="1_Don gia Du thau ( XL19)_Book1_Hoan chinh KH 2012 Von ho tro co MT (chi tiet) 3 2" xfId="14603"/>
    <cellStyle name="1_Don gia Du thau ( XL19)_Book1_Hoan chinh KH 2012 Von ho tro co MT (chi tiet) 3 3" xfId="14604"/>
    <cellStyle name="1_Don gia Du thau ( XL19)_Book1_Hoan chinh KH 2012 Von ho tro co MT (chi tiet) 3 4" xfId="14605"/>
    <cellStyle name="1_Don gia Du thau ( XL19)_Book1_Hoan chinh KH 2012 Von ho tro co MT (chi tiet) 4" xfId="14606"/>
    <cellStyle name="1_Don gia Du thau ( XL19)_Book1_Hoan chinh KH 2012 Von ho tro co MT (chi tiet) 5" xfId="14607"/>
    <cellStyle name="1_Don gia Du thau ( XL19)_Book1_Hoan chinh KH 2012 Von ho tro co MT (chi tiet) 6" xfId="14608"/>
    <cellStyle name="1_Don gia Du thau ( XL19)_Book1_Hoan chinh KH 2012 Von ho tro co MT 10" xfId="14609"/>
    <cellStyle name="1_Don gia Du thau ( XL19)_Book1_Hoan chinh KH 2012 Von ho tro co MT 10 2" xfId="14610"/>
    <cellStyle name="1_Don gia Du thau ( XL19)_Book1_Hoan chinh KH 2012 Von ho tro co MT 10 3" xfId="14611"/>
    <cellStyle name="1_Don gia Du thau ( XL19)_Book1_Hoan chinh KH 2012 Von ho tro co MT 10 4" xfId="14612"/>
    <cellStyle name="1_Don gia Du thau ( XL19)_Book1_Hoan chinh KH 2012 Von ho tro co MT 11" xfId="14613"/>
    <cellStyle name="1_Don gia Du thau ( XL19)_Book1_Hoan chinh KH 2012 Von ho tro co MT 11 2" xfId="14614"/>
    <cellStyle name="1_Don gia Du thau ( XL19)_Book1_Hoan chinh KH 2012 Von ho tro co MT 11 3" xfId="14615"/>
    <cellStyle name="1_Don gia Du thau ( XL19)_Book1_Hoan chinh KH 2012 Von ho tro co MT 11 4" xfId="14616"/>
    <cellStyle name="1_Don gia Du thau ( XL19)_Book1_Hoan chinh KH 2012 Von ho tro co MT 12" xfId="14617"/>
    <cellStyle name="1_Don gia Du thau ( XL19)_Book1_Hoan chinh KH 2012 Von ho tro co MT 12 2" xfId="14618"/>
    <cellStyle name="1_Don gia Du thau ( XL19)_Book1_Hoan chinh KH 2012 Von ho tro co MT 12 3" xfId="14619"/>
    <cellStyle name="1_Don gia Du thau ( XL19)_Book1_Hoan chinh KH 2012 Von ho tro co MT 12 4" xfId="14620"/>
    <cellStyle name="1_Don gia Du thau ( XL19)_Book1_Hoan chinh KH 2012 Von ho tro co MT 13" xfId="14621"/>
    <cellStyle name="1_Don gia Du thau ( XL19)_Book1_Hoan chinh KH 2012 Von ho tro co MT 13 2" xfId="14622"/>
    <cellStyle name="1_Don gia Du thau ( XL19)_Book1_Hoan chinh KH 2012 Von ho tro co MT 13 3" xfId="14623"/>
    <cellStyle name="1_Don gia Du thau ( XL19)_Book1_Hoan chinh KH 2012 Von ho tro co MT 13 4" xfId="14624"/>
    <cellStyle name="1_Don gia Du thau ( XL19)_Book1_Hoan chinh KH 2012 Von ho tro co MT 14" xfId="14625"/>
    <cellStyle name="1_Don gia Du thau ( XL19)_Book1_Hoan chinh KH 2012 Von ho tro co MT 14 2" xfId="14626"/>
    <cellStyle name="1_Don gia Du thau ( XL19)_Book1_Hoan chinh KH 2012 Von ho tro co MT 14 3" xfId="14627"/>
    <cellStyle name="1_Don gia Du thau ( XL19)_Book1_Hoan chinh KH 2012 Von ho tro co MT 14 4" xfId="14628"/>
    <cellStyle name="1_Don gia Du thau ( XL19)_Book1_Hoan chinh KH 2012 Von ho tro co MT 15" xfId="14629"/>
    <cellStyle name="1_Don gia Du thau ( XL19)_Book1_Hoan chinh KH 2012 Von ho tro co MT 15 2" xfId="14630"/>
    <cellStyle name="1_Don gia Du thau ( XL19)_Book1_Hoan chinh KH 2012 Von ho tro co MT 15 3" xfId="14631"/>
    <cellStyle name="1_Don gia Du thau ( XL19)_Book1_Hoan chinh KH 2012 Von ho tro co MT 15 4" xfId="14632"/>
    <cellStyle name="1_Don gia Du thau ( XL19)_Book1_Hoan chinh KH 2012 Von ho tro co MT 16" xfId="14633"/>
    <cellStyle name="1_Don gia Du thau ( XL19)_Book1_Hoan chinh KH 2012 Von ho tro co MT 16 2" xfId="14634"/>
    <cellStyle name="1_Don gia Du thau ( XL19)_Book1_Hoan chinh KH 2012 Von ho tro co MT 16 3" xfId="14635"/>
    <cellStyle name="1_Don gia Du thau ( XL19)_Book1_Hoan chinh KH 2012 Von ho tro co MT 16 4" xfId="14636"/>
    <cellStyle name="1_Don gia Du thau ( XL19)_Book1_Hoan chinh KH 2012 Von ho tro co MT 17" xfId="14637"/>
    <cellStyle name="1_Don gia Du thau ( XL19)_Book1_Hoan chinh KH 2012 Von ho tro co MT 17 2" xfId="14638"/>
    <cellStyle name="1_Don gia Du thau ( XL19)_Book1_Hoan chinh KH 2012 Von ho tro co MT 17 3" xfId="14639"/>
    <cellStyle name="1_Don gia Du thau ( XL19)_Book1_Hoan chinh KH 2012 Von ho tro co MT 17 4" xfId="14640"/>
    <cellStyle name="1_Don gia Du thau ( XL19)_Book1_Hoan chinh KH 2012 Von ho tro co MT 18" xfId="14641"/>
    <cellStyle name="1_Don gia Du thau ( XL19)_Book1_Hoan chinh KH 2012 Von ho tro co MT 19" xfId="14642"/>
    <cellStyle name="1_Don gia Du thau ( XL19)_Book1_Hoan chinh KH 2012 Von ho tro co MT 2" xfId="2546"/>
    <cellStyle name="1_Don gia Du thau ( XL19)_Book1_Hoan chinh KH 2012 Von ho tro co MT 2 2" xfId="14643"/>
    <cellStyle name="1_Don gia Du thau ( XL19)_Book1_Hoan chinh KH 2012 Von ho tro co MT 2 3" xfId="14644"/>
    <cellStyle name="1_Don gia Du thau ( XL19)_Book1_Hoan chinh KH 2012 Von ho tro co MT 2 4" xfId="14645"/>
    <cellStyle name="1_Don gia Du thau ( XL19)_Book1_Hoan chinh KH 2012 Von ho tro co MT 20" xfId="14646"/>
    <cellStyle name="1_Don gia Du thau ( XL19)_Book1_Hoan chinh KH 2012 Von ho tro co MT 3" xfId="14647"/>
    <cellStyle name="1_Don gia Du thau ( XL19)_Book1_Hoan chinh KH 2012 Von ho tro co MT 3 2" xfId="14648"/>
    <cellStyle name="1_Don gia Du thau ( XL19)_Book1_Hoan chinh KH 2012 Von ho tro co MT 3 3" xfId="14649"/>
    <cellStyle name="1_Don gia Du thau ( XL19)_Book1_Hoan chinh KH 2012 Von ho tro co MT 3 4" xfId="14650"/>
    <cellStyle name="1_Don gia Du thau ( XL19)_Book1_Hoan chinh KH 2012 Von ho tro co MT 4" xfId="14651"/>
    <cellStyle name="1_Don gia Du thau ( XL19)_Book1_Hoan chinh KH 2012 Von ho tro co MT 4 2" xfId="14652"/>
    <cellStyle name="1_Don gia Du thau ( XL19)_Book1_Hoan chinh KH 2012 Von ho tro co MT 4 3" xfId="14653"/>
    <cellStyle name="1_Don gia Du thau ( XL19)_Book1_Hoan chinh KH 2012 Von ho tro co MT 4 4" xfId="14654"/>
    <cellStyle name="1_Don gia Du thau ( XL19)_Book1_Hoan chinh KH 2012 Von ho tro co MT 5" xfId="14655"/>
    <cellStyle name="1_Don gia Du thau ( XL19)_Book1_Hoan chinh KH 2012 Von ho tro co MT 5 2" xfId="14656"/>
    <cellStyle name="1_Don gia Du thau ( XL19)_Book1_Hoan chinh KH 2012 Von ho tro co MT 5 3" xfId="14657"/>
    <cellStyle name="1_Don gia Du thau ( XL19)_Book1_Hoan chinh KH 2012 Von ho tro co MT 5 4" xfId="14658"/>
    <cellStyle name="1_Don gia Du thau ( XL19)_Book1_Hoan chinh KH 2012 Von ho tro co MT 6" xfId="14659"/>
    <cellStyle name="1_Don gia Du thau ( XL19)_Book1_Hoan chinh KH 2012 Von ho tro co MT 6 2" xfId="14660"/>
    <cellStyle name="1_Don gia Du thau ( XL19)_Book1_Hoan chinh KH 2012 Von ho tro co MT 6 3" xfId="14661"/>
    <cellStyle name="1_Don gia Du thau ( XL19)_Book1_Hoan chinh KH 2012 Von ho tro co MT 6 4" xfId="14662"/>
    <cellStyle name="1_Don gia Du thau ( XL19)_Book1_Hoan chinh KH 2012 Von ho tro co MT 7" xfId="14663"/>
    <cellStyle name="1_Don gia Du thau ( XL19)_Book1_Hoan chinh KH 2012 Von ho tro co MT 7 2" xfId="14664"/>
    <cellStyle name="1_Don gia Du thau ( XL19)_Book1_Hoan chinh KH 2012 Von ho tro co MT 7 3" xfId="14665"/>
    <cellStyle name="1_Don gia Du thau ( XL19)_Book1_Hoan chinh KH 2012 Von ho tro co MT 7 4" xfId="14666"/>
    <cellStyle name="1_Don gia Du thau ( XL19)_Book1_Hoan chinh KH 2012 Von ho tro co MT 8" xfId="14667"/>
    <cellStyle name="1_Don gia Du thau ( XL19)_Book1_Hoan chinh KH 2012 Von ho tro co MT 8 2" xfId="14668"/>
    <cellStyle name="1_Don gia Du thau ( XL19)_Book1_Hoan chinh KH 2012 Von ho tro co MT 8 3" xfId="14669"/>
    <cellStyle name="1_Don gia Du thau ( XL19)_Book1_Hoan chinh KH 2012 Von ho tro co MT 8 4" xfId="14670"/>
    <cellStyle name="1_Don gia Du thau ( XL19)_Book1_Hoan chinh KH 2012 Von ho tro co MT 9" xfId="14671"/>
    <cellStyle name="1_Don gia Du thau ( XL19)_Book1_Hoan chinh KH 2012 Von ho tro co MT 9 2" xfId="14672"/>
    <cellStyle name="1_Don gia Du thau ( XL19)_Book1_Hoan chinh KH 2012 Von ho tro co MT 9 3" xfId="14673"/>
    <cellStyle name="1_Don gia Du thau ( XL19)_Book1_Hoan chinh KH 2012 Von ho tro co MT 9 4" xfId="14674"/>
    <cellStyle name="1_Don gia Du thau ( XL19)_Book1_Hoan chinh KH 2012 Von ho tro co MT_Bao cao giai ngan quy I" xfId="2547"/>
    <cellStyle name="1_Don gia Du thau ( XL19)_Book1_Hoan chinh KH 2012 Von ho tro co MT_Bao cao giai ngan quy I 2" xfId="2548"/>
    <cellStyle name="1_Don gia Du thau ( XL19)_Book1_Hoan chinh KH 2012 Von ho tro co MT_Bao cao giai ngan quy I 2 2" xfId="14675"/>
    <cellStyle name="1_Don gia Du thau ( XL19)_Book1_Hoan chinh KH 2012 Von ho tro co MT_Bao cao giai ngan quy I 2 3" xfId="14676"/>
    <cellStyle name="1_Don gia Du thau ( XL19)_Book1_Hoan chinh KH 2012 Von ho tro co MT_Bao cao giai ngan quy I 2 4" xfId="14677"/>
    <cellStyle name="1_Don gia Du thau ( XL19)_Book1_Hoan chinh KH 2012 Von ho tro co MT_Bao cao giai ngan quy I 3" xfId="14678"/>
    <cellStyle name="1_Don gia Du thau ( XL19)_Book1_Hoan chinh KH 2012 Von ho tro co MT_Bao cao giai ngan quy I 3 2" xfId="14679"/>
    <cellStyle name="1_Don gia Du thau ( XL19)_Book1_Hoan chinh KH 2012 Von ho tro co MT_Bao cao giai ngan quy I 3 3" xfId="14680"/>
    <cellStyle name="1_Don gia Du thau ( XL19)_Book1_Hoan chinh KH 2012 Von ho tro co MT_Bao cao giai ngan quy I 3 4" xfId="14681"/>
    <cellStyle name="1_Don gia Du thau ( XL19)_Book1_Hoan chinh KH 2012 Von ho tro co MT_Bao cao giai ngan quy I 4" xfId="14682"/>
    <cellStyle name="1_Don gia Du thau ( XL19)_Book1_Hoan chinh KH 2012 Von ho tro co MT_Bao cao giai ngan quy I 5" xfId="14683"/>
    <cellStyle name="1_Don gia Du thau ( XL19)_Book1_Hoan chinh KH 2012 Von ho tro co MT_Bao cao giai ngan quy I 6" xfId="14684"/>
    <cellStyle name="1_Don gia Du thau ( XL19)_Book1_Hoan chinh KH 2012 Von ho tro co MT_BC von DTPT 6 thang 2012" xfId="2549"/>
    <cellStyle name="1_Don gia Du thau ( XL19)_Book1_Hoan chinh KH 2012 Von ho tro co MT_BC von DTPT 6 thang 2012 2" xfId="2550"/>
    <cellStyle name="1_Don gia Du thau ( XL19)_Book1_Hoan chinh KH 2012 Von ho tro co MT_BC von DTPT 6 thang 2012 2 2" xfId="14685"/>
    <cellStyle name="1_Don gia Du thau ( XL19)_Book1_Hoan chinh KH 2012 Von ho tro co MT_BC von DTPT 6 thang 2012 2 3" xfId="14686"/>
    <cellStyle name="1_Don gia Du thau ( XL19)_Book1_Hoan chinh KH 2012 Von ho tro co MT_BC von DTPT 6 thang 2012 2 4" xfId="14687"/>
    <cellStyle name="1_Don gia Du thau ( XL19)_Book1_Hoan chinh KH 2012 Von ho tro co MT_BC von DTPT 6 thang 2012 3" xfId="14688"/>
    <cellStyle name="1_Don gia Du thau ( XL19)_Book1_Hoan chinh KH 2012 Von ho tro co MT_BC von DTPT 6 thang 2012 3 2" xfId="14689"/>
    <cellStyle name="1_Don gia Du thau ( XL19)_Book1_Hoan chinh KH 2012 Von ho tro co MT_BC von DTPT 6 thang 2012 3 3" xfId="14690"/>
    <cellStyle name="1_Don gia Du thau ( XL19)_Book1_Hoan chinh KH 2012 Von ho tro co MT_BC von DTPT 6 thang 2012 3 4" xfId="14691"/>
    <cellStyle name="1_Don gia Du thau ( XL19)_Book1_Hoan chinh KH 2012 Von ho tro co MT_BC von DTPT 6 thang 2012 4" xfId="14692"/>
    <cellStyle name="1_Don gia Du thau ( XL19)_Book1_Hoan chinh KH 2012 Von ho tro co MT_BC von DTPT 6 thang 2012 5" xfId="14693"/>
    <cellStyle name="1_Don gia Du thau ( XL19)_Book1_Hoan chinh KH 2012 Von ho tro co MT_BC von DTPT 6 thang 2012 6" xfId="14694"/>
    <cellStyle name="1_Don gia Du thau ( XL19)_Book1_Hoan chinh KH 2012 Von ho tro co MT_Bieu du thao QD von ho tro co MT" xfId="2551"/>
    <cellStyle name="1_Don gia Du thau ( XL19)_Book1_Hoan chinh KH 2012 Von ho tro co MT_Bieu du thao QD von ho tro co MT 2" xfId="2552"/>
    <cellStyle name="1_Don gia Du thau ( XL19)_Book1_Hoan chinh KH 2012 Von ho tro co MT_Bieu du thao QD von ho tro co MT 2 2" xfId="14695"/>
    <cellStyle name="1_Don gia Du thau ( XL19)_Book1_Hoan chinh KH 2012 Von ho tro co MT_Bieu du thao QD von ho tro co MT 2 3" xfId="14696"/>
    <cellStyle name="1_Don gia Du thau ( XL19)_Book1_Hoan chinh KH 2012 Von ho tro co MT_Bieu du thao QD von ho tro co MT 2 4" xfId="14697"/>
    <cellStyle name="1_Don gia Du thau ( XL19)_Book1_Hoan chinh KH 2012 Von ho tro co MT_Bieu du thao QD von ho tro co MT 3" xfId="14698"/>
    <cellStyle name="1_Don gia Du thau ( XL19)_Book1_Hoan chinh KH 2012 Von ho tro co MT_Bieu du thao QD von ho tro co MT 3 2" xfId="14699"/>
    <cellStyle name="1_Don gia Du thau ( XL19)_Book1_Hoan chinh KH 2012 Von ho tro co MT_Bieu du thao QD von ho tro co MT 3 3" xfId="14700"/>
    <cellStyle name="1_Don gia Du thau ( XL19)_Book1_Hoan chinh KH 2012 Von ho tro co MT_Bieu du thao QD von ho tro co MT 3 4" xfId="14701"/>
    <cellStyle name="1_Don gia Du thau ( XL19)_Book1_Hoan chinh KH 2012 Von ho tro co MT_Bieu du thao QD von ho tro co MT 4" xfId="14702"/>
    <cellStyle name="1_Don gia Du thau ( XL19)_Book1_Hoan chinh KH 2012 Von ho tro co MT_Bieu du thao QD von ho tro co MT 5" xfId="14703"/>
    <cellStyle name="1_Don gia Du thau ( XL19)_Book1_Hoan chinh KH 2012 Von ho tro co MT_Bieu du thao QD von ho tro co MT 6" xfId="14704"/>
    <cellStyle name="1_Don gia Du thau ( XL19)_Book1_Hoan chinh KH 2012 Von ho tro co MT_Ke hoach 2012 theo doi (giai ngan 30.6.12)" xfId="2553"/>
    <cellStyle name="1_Don gia Du thau ( XL19)_Book1_Hoan chinh KH 2012 Von ho tro co MT_Ke hoach 2012 theo doi (giai ngan 30.6.12) 2" xfId="2554"/>
    <cellStyle name="1_Don gia Du thau ( XL19)_Book1_Hoan chinh KH 2012 Von ho tro co MT_Ke hoach 2012 theo doi (giai ngan 30.6.12) 2 2" xfId="14705"/>
    <cellStyle name="1_Don gia Du thau ( XL19)_Book1_Hoan chinh KH 2012 Von ho tro co MT_Ke hoach 2012 theo doi (giai ngan 30.6.12) 2 3" xfId="14706"/>
    <cellStyle name="1_Don gia Du thau ( XL19)_Book1_Hoan chinh KH 2012 Von ho tro co MT_Ke hoach 2012 theo doi (giai ngan 30.6.12) 2 4" xfId="14707"/>
    <cellStyle name="1_Don gia Du thau ( XL19)_Book1_Hoan chinh KH 2012 Von ho tro co MT_Ke hoach 2012 theo doi (giai ngan 30.6.12) 3" xfId="14708"/>
    <cellStyle name="1_Don gia Du thau ( XL19)_Book1_Hoan chinh KH 2012 Von ho tro co MT_Ke hoach 2012 theo doi (giai ngan 30.6.12) 3 2" xfId="14709"/>
    <cellStyle name="1_Don gia Du thau ( XL19)_Book1_Hoan chinh KH 2012 Von ho tro co MT_Ke hoach 2012 theo doi (giai ngan 30.6.12) 3 3" xfId="14710"/>
    <cellStyle name="1_Don gia Du thau ( XL19)_Book1_Hoan chinh KH 2012 Von ho tro co MT_Ke hoach 2012 theo doi (giai ngan 30.6.12) 3 4" xfId="14711"/>
    <cellStyle name="1_Don gia Du thau ( XL19)_Book1_Hoan chinh KH 2012 Von ho tro co MT_Ke hoach 2012 theo doi (giai ngan 30.6.12) 4" xfId="14712"/>
    <cellStyle name="1_Don gia Du thau ( XL19)_Book1_Hoan chinh KH 2012 Von ho tro co MT_Ke hoach 2012 theo doi (giai ngan 30.6.12) 5" xfId="14713"/>
    <cellStyle name="1_Don gia Du thau ( XL19)_Book1_Hoan chinh KH 2012 Von ho tro co MT_Ke hoach 2012 theo doi (giai ngan 30.6.12) 6" xfId="14714"/>
    <cellStyle name="1_Don gia Du thau ( XL19)_Book1_Ke hoach 2012 (theo doi)" xfId="2555"/>
    <cellStyle name="1_Don gia Du thau ( XL19)_Book1_Ke hoach 2012 (theo doi) 2" xfId="2556"/>
    <cellStyle name="1_Don gia Du thau ( XL19)_Book1_Ke hoach 2012 (theo doi) 2 2" xfId="14715"/>
    <cellStyle name="1_Don gia Du thau ( XL19)_Book1_Ke hoach 2012 (theo doi) 2 3" xfId="14716"/>
    <cellStyle name="1_Don gia Du thau ( XL19)_Book1_Ke hoach 2012 (theo doi) 2 4" xfId="14717"/>
    <cellStyle name="1_Don gia Du thau ( XL19)_Book1_Ke hoach 2012 (theo doi) 3" xfId="14718"/>
    <cellStyle name="1_Don gia Du thau ( XL19)_Book1_Ke hoach 2012 (theo doi) 3 2" xfId="14719"/>
    <cellStyle name="1_Don gia Du thau ( XL19)_Book1_Ke hoach 2012 (theo doi) 3 3" xfId="14720"/>
    <cellStyle name="1_Don gia Du thau ( XL19)_Book1_Ke hoach 2012 (theo doi) 3 4" xfId="14721"/>
    <cellStyle name="1_Don gia Du thau ( XL19)_Book1_Ke hoach 2012 (theo doi) 4" xfId="14722"/>
    <cellStyle name="1_Don gia Du thau ( XL19)_Book1_Ke hoach 2012 (theo doi) 5" xfId="14723"/>
    <cellStyle name="1_Don gia Du thau ( XL19)_Book1_Ke hoach 2012 (theo doi) 6" xfId="14724"/>
    <cellStyle name="1_Don gia Du thau ( XL19)_Book1_Ke hoach 2012 theo doi (giai ngan 30.6.12)" xfId="2557"/>
    <cellStyle name="1_Don gia Du thau ( XL19)_Book1_Ke hoach 2012 theo doi (giai ngan 30.6.12) 2" xfId="2558"/>
    <cellStyle name="1_Don gia Du thau ( XL19)_Book1_Ke hoach 2012 theo doi (giai ngan 30.6.12) 2 2" xfId="14725"/>
    <cellStyle name="1_Don gia Du thau ( XL19)_Book1_Ke hoach 2012 theo doi (giai ngan 30.6.12) 2 3" xfId="14726"/>
    <cellStyle name="1_Don gia Du thau ( XL19)_Book1_Ke hoach 2012 theo doi (giai ngan 30.6.12) 2 4" xfId="14727"/>
    <cellStyle name="1_Don gia Du thau ( XL19)_Book1_Ke hoach 2012 theo doi (giai ngan 30.6.12) 3" xfId="14728"/>
    <cellStyle name="1_Don gia Du thau ( XL19)_Book1_Ke hoach 2012 theo doi (giai ngan 30.6.12) 3 2" xfId="14729"/>
    <cellStyle name="1_Don gia Du thau ( XL19)_Book1_Ke hoach 2012 theo doi (giai ngan 30.6.12) 3 3" xfId="14730"/>
    <cellStyle name="1_Don gia Du thau ( XL19)_Book1_Ke hoach 2012 theo doi (giai ngan 30.6.12) 3 4" xfId="14731"/>
    <cellStyle name="1_Don gia Du thau ( XL19)_Book1_Ke hoach 2012 theo doi (giai ngan 30.6.12) 4" xfId="14732"/>
    <cellStyle name="1_Don gia Du thau ( XL19)_Book1_Ke hoach 2012 theo doi (giai ngan 30.6.12) 5" xfId="14733"/>
    <cellStyle name="1_Don gia Du thau ( XL19)_Book1_Ke hoach 2012 theo doi (giai ngan 30.6.12) 6" xfId="14734"/>
    <cellStyle name="1_Don gia Du thau ( XL19)_Dang ky phan khai von ODA (gui Bo)" xfId="2559"/>
    <cellStyle name="1_Don gia Du thau ( XL19)_Dang ky phan khai von ODA (gui Bo) 2" xfId="14735"/>
    <cellStyle name="1_Don gia Du thau ( XL19)_Dang ky phan khai von ODA (gui Bo) 2 2" xfId="14736"/>
    <cellStyle name="1_Don gia Du thau ( XL19)_Dang ky phan khai von ODA (gui Bo) 2 3" xfId="14737"/>
    <cellStyle name="1_Don gia Du thau ( XL19)_Dang ky phan khai von ODA (gui Bo) 2 4" xfId="14738"/>
    <cellStyle name="1_Don gia Du thau ( XL19)_Dang ky phan khai von ODA (gui Bo) 3" xfId="14739"/>
    <cellStyle name="1_Don gia Du thau ( XL19)_Dang ky phan khai von ODA (gui Bo) 4" xfId="14740"/>
    <cellStyle name="1_Don gia Du thau ( XL19)_Dang ky phan khai von ODA (gui Bo) 5" xfId="14741"/>
    <cellStyle name="1_Don gia Du thau ( XL19)_Dang ky phan khai von ODA (gui Bo)_BC von DTPT 6 thang 2012" xfId="2560"/>
    <cellStyle name="1_Don gia Du thau ( XL19)_Dang ky phan khai von ODA (gui Bo)_BC von DTPT 6 thang 2012 2" xfId="14742"/>
    <cellStyle name="1_Don gia Du thau ( XL19)_Dang ky phan khai von ODA (gui Bo)_BC von DTPT 6 thang 2012 2 2" xfId="14743"/>
    <cellStyle name="1_Don gia Du thau ( XL19)_Dang ky phan khai von ODA (gui Bo)_BC von DTPT 6 thang 2012 2 3" xfId="14744"/>
    <cellStyle name="1_Don gia Du thau ( XL19)_Dang ky phan khai von ODA (gui Bo)_BC von DTPT 6 thang 2012 2 4" xfId="14745"/>
    <cellStyle name="1_Don gia Du thau ( XL19)_Dang ky phan khai von ODA (gui Bo)_BC von DTPT 6 thang 2012 3" xfId="14746"/>
    <cellStyle name="1_Don gia Du thau ( XL19)_Dang ky phan khai von ODA (gui Bo)_BC von DTPT 6 thang 2012 4" xfId="14747"/>
    <cellStyle name="1_Don gia Du thau ( XL19)_Dang ky phan khai von ODA (gui Bo)_BC von DTPT 6 thang 2012 5" xfId="14748"/>
    <cellStyle name="1_Don gia Du thau ( XL19)_Dang ky phan khai von ODA (gui Bo)_Bieu du thao QD von ho tro co MT" xfId="2561"/>
    <cellStyle name="1_Don gia Du thau ( XL19)_Dang ky phan khai von ODA (gui Bo)_Bieu du thao QD von ho tro co MT 2" xfId="14749"/>
    <cellStyle name="1_Don gia Du thau ( XL19)_Dang ky phan khai von ODA (gui Bo)_Bieu du thao QD von ho tro co MT 2 2" xfId="14750"/>
    <cellStyle name="1_Don gia Du thau ( XL19)_Dang ky phan khai von ODA (gui Bo)_Bieu du thao QD von ho tro co MT 2 3" xfId="14751"/>
    <cellStyle name="1_Don gia Du thau ( XL19)_Dang ky phan khai von ODA (gui Bo)_Bieu du thao QD von ho tro co MT 2 4" xfId="14752"/>
    <cellStyle name="1_Don gia Du thau ( XL19)_Dang ky phan khai von ODA (gui Bo)_Bieu du thao QD von ho tro co MT 3" xfId="14753"/>
    <cellStyle name="1_Don gia Du thau ( XL19)_Dang ky phan khai von ODA (gui Bo)_Bieu du thao QD von ho tro co MT 4" xfId="14754"/>
    <cellStyle name="1_Don gia Du thau ( XL19)_Dang ky phan khai von ODA (gui Bo)_Bieu du thao QD von ho tro co MT 5" xfId="14755"/>
    <cellStyle name="1_Don gia Du thau ( XL19)_Dang ky phan khai von ODA (gui Bo)_Ke hoach 2012 theo doi (giai ngan 30.6.12)" xfId="2562"/>
    <cellStyle name="1_Don gia Du thau ( XL19)_Dang ky phan khai von ODA (gui Bo)_Ke hoach 2012 theo doi (giai ngan 30.6.12) 2" xfId="14756"/>
    <cellStyle name="1_Don gia Du thau ( XL19)_Dang ky phan khai von ODA (gui Bo)_Ke hoach 2012 theo doi (giai ngan 30.6.12) 2 2" xfId="14757"/>
    <cellStyle name="1_Don gia Du thau ( XL19)_Dang ky phan khai von ODA (gui Bo)_Ke hoach 2012 theo doi (giai ngan 30.6.12) 2 3" xfId="14758"/>
    <cellStyle name="1_Don gia Du thau ( XL19)_Dang ky phan khai von ODA (gui Bo)_Ke hoach 2012 theo doi (giai ngan 30.6.12) 2 4" xfId="14759"/>
    <cellStyle name="1_Don gia Du thau ( XL19)_Dang ky phan khai von ODA (gui Bo)_Ke hoach 2012 theo doi (giai ngan 30.6.12) 3" xfId="14760"/>
    <cellStyle name="1_Don gia Du thau ( XL19)_Dang ky phan khai von ODA (gui Bo)_Ke hoach 2012 theo doi (giai ngan 30.6.12) 4" xfId="14761"/>
    <cellStyle name="1_Don gia Du thau ( XL19)_Dang ky phan khai von ODA (gui Bo)_Ke hoach 2012 theo doi (giai ngan 30.6.12) 5" xfId="14762"/>
    <cellStyle name="1_Don gia Du thau ( XL19)_Ke hoach 2012 (theo doi)" xfId="2563"/>
    <cellStyle name="1_Don gia Du thau ( XL19)_Ke hoach 2012 (theo doi) 2" xfId="14763"/>
    <cellStyle name="1_Don gia Du thau ( XL19)_Ke hoach 2012 (theo doi) 2 2" xfId="14764"/>
    <cellStyle name="1_Don gia Du thau ( XL19)_Ke hoach 2012 (theo doi) 2 3" xfId="14765"/>
    <cellStyle name="1_Don gia Du thau ( XL19)_Ke hoach 2012 (theo doi) 2 4" xfId="14766"/>
    <cellStyle name="1_Don gia Du thau ( XL19)_Ke hoach 2012 (theo doi) 3" xfId="14767"/>
    <cellStyle name="1_Don gia Du thau ( XL19)_Ke hoach 2012 (theo doi) 4" xfId="14768"/>
    <cellStyle name="1_Don gia Du thau ( XL19)_Ke hoach 2012 (theo doi) 5" xfId="14769"/>
    <cellStyle name="1_Don gia Du thau ( XL19)_Ke hoach 2012 theo doi (giai ngan 30.6.12)" xfId="2564"/>
    <cellStyle name="1_Don gia Du thau ( XL19)_Ke hoach 2012 theo doi (giai ngan 30.6.12) 2" xfId="14770"/>
    <cellStyle name="1_Don gia Du thau ( XL19)_Ke hoach 2012 theo doi (giai ngan 30.6.12) 2 2" xfId="14771"/>
    <cellStyle name="1_Don gia Du thau ( XL19)_Ke hoach 2012 theo doi (giai ngan 30.6.12) 2 3" xfId="14772"/>
    <cellStyle name="1_Don gia Du thau ( XL19)_Ke hoach 2012 theo doi (giai ngan 30.6.12) 2 4" xfId="14773"/>
    <cellStyle name="1_Don gia Du thau ( XL19)_Ke hoach 2012 theo doi (giai ngan 30.6.12) 3" xfId="14774"/>
    <cellStyle name="1_Don gia Du thau ( XL19)_Ke hoach 2012 theo doi (giai ngan 30.6.12) 4" xfId="14775"/>
    <cellStyle name="1_Don gia Du thau ( XL19)_Ke hoach 2012 theo doi (giai ngan 30.6.12) 5" xfId="14776"/>
    <cellStyle name="1_Don gia Du thau ( XL19)_Tong hop theo doi von TPCP (BC)" xfId="2565"/>
    <cellStyle name="1_Don gia Du thau ( XL19)_Tong hop theo doi von TPCP (BC) 2" xfId="14777"/>
    <cellStyle name="1_Don gia Du thau ( XL19)_Tong hop theo doi von TPCP (BC) 2 2" xfId="14778"/>
    <cellStyle name="1_Don gia Du thau ( XL19)_Tong hop theo doi von TPCP (BC) 2 3" xfId="14779"/>
    <cellStyle name="1_Don gia Du thau ( XL19)_Tong hop theo doi von TPCP (BC) 2 4" xfId="14780"/>
    <cellStyle name="1_Don gia Du thau ( XL19)_Tong hop theo doi von TPCP (BC) 3" xfId="14781"/>
    <cellStyle name="1_Don gia Du thau ( XL19)_Tong hop theo doi von TPCP (BC) 4" xfId="14782"/>
    <cellStyle name="1_Don gia Du thau ( XL19)_Tong hop theo doi von TPCP (BC) 5" xfId="14783"/>
    <cellStyle name="1_Don gia Du thau ( XL19)_Tong hop theo doi von TPCP (BC)_BC von DTPT 6 thang 2012" xfId="2566"/>
    <cellStyle name="1_Don gia Du thau ( XL19)_Tong hop theo doi von TPCP (BC)_BC von DTPT 6 thang 2012 2" xfId="14784"/>
    <cellStyle name="1_Don gia Du thau ( XL19)_Tong hop theo doi von TPCP (BC)_BC von DTPT 6 thang 2012 2 2" xfId="14785"/>
    <cellStyle name="1_Don gia Du thau ( XL19)_Tong hop theo doi von TPCP (BC)_BC von DTPT 6 thang 2012 2 3" xfId="14786"/>
    <cellStyle name="1_Don gia Du thau ( XL19)_Tong hop theo doi von TPCP (BC)_BC von DTPT 6 thang 2012 2 4" xfId="14787"/>
    <cellStyle name="1_Don gia Du thau ( XL19)_Tong hop theo doi von TPCP (BC)_BC von DTPT 6 thang 2012 3" xfId="14788"/>
    <cellStyle name="1_Don gia Du thau ( XL19)_Tong hop theo doi von TPCP (BC)_BC von DTPT 6 thang 2012 4" xfId="14789"/>
    <cellStyle name="1_Don gia Du thau ( XL19)_Tong hop theo doi von TPCP (BC)_BC von DTPT 6 thang 2012 5" xfId="14790"/>
    <cellStyle name="1_Don gia Du thau ( XL19)_Tong hop theo doi von TPCP (BC)_Bieu du thao QD von ho tro co MT" xfId="2567"/>
    <cellStyle name="1_Don gia Du thau ( XL19)_Tong hop theo doi von TPCP (BC)_Bieu du thao QD von ho tro co MT 2" xfId="14791"/>
    <cellStyle name="1_Don gia Du thau ( XL19)_Tong hop theo doi von TPCP (BC)_Bieu du thao QD von ho tro co MT 2 2" xfId="14792"/>
    <cellStyle name="1_Don gia Du thau ( XL19)_Tong hop theo doi von TPCP (BC)_Bieu du thao QD von ho tro co MT 2 3" xfId="14793"/>
    <cellStyle name="1_Don gia Du thau ( XL19)_Tong hop theo doi von TPCP (BC)_Bieu du thao QD von ho tro co MT 2 4" xfId="14794"/>
    <cellStyle name="1_Don gia Du thau ( XL19)_Tong hop theo doi von TPCP (BC)_Bieu du thao QD von ho tro co MT 3" xfId="14795"/>
    <cellStyle name="1_Don gia Du thau ( XL19)_Tong hop theo doi von TPCP (BC)_Bieu du thao QD von ho tro co MT 4" xfId="14796"/>
    <cellStyle name="1_Don gia Du thau ( XL19)_Tong hop theo doi von TPCP (BC)_Bieu du thao QD von ho tro co MT 5" xfId="14797"/>
    <cellStyle name="1_Don gia Du thau ( XL19)_Tong hop theo doi von TPCP (BC)_Ke hoach 2012 (theo doi)" xfId="2568"/>
    <cellStyle name="1_Don gia Du thau ( XL19)_Tong hop theo doi von TPCP (BC)_Ke hoach 2012 (theo doi) 2" xfId="14798"/>
    <cellStyle name="1_Don gia Du thau ( XL19)_Tong hop theo doi von TPCP (BC)_Ke hoach 2012 (theo doi) 2 2" xfId="14799"/>
    <cellStyle name="1_Don gia Du thau ( XL19)_Tong hop theo doi von TPCP (BC)_Ke hoach 2012 (theo doi) 2 3" xfId="14800"/>
    <cellStyle name="1_Don gia Du thau ( XL19)_Tong hop theo doi von TPCP (BC)_Ke hoach 2012 (theo doi) 2 4" xfId="14801"/>
    <cellStyle name="1_Don gia Du thau ( XL19)_Tong hop theo doi von TPCP (BC)_Ke hoach 2012 (theo doi) 3" xfId="14802"/>
    <cellStyle name="1_Don gia Du thau ( XL19)_Tong hop theo doi von TPCP (BC)_Ke hoach 2012 (theo doi) 4" xfId="14803"/>
    <cellStyle name="1_Don gia Du thau ( XL19)_Tong hop theo doi von TPCP (BC)_Ke hoach 2012 (theo doi) 5" xfId="14804"/>
    <cellStyle name="1_Don gia Du thau ( XL19)_Tong hop theo doi von TPCP (BC)_Ke hoach 2012 theo doi (giai ngan 30.6.12)" xfId="2569"/>
    <cellStyle name="1_Don gia Du thau ( XL19)_Tong hop theo doi von TPCP (BC)_Ke hoach 2012 theo doi (giai ngan 30.6.12) 2" xfId="14805"/>
    <cellStyle name="1_Don gia Du thau ( XL19)_Tong hop theo doi von TPCP (BC)_Ke hoach 2012 theo doi (giai ngan 30.6.12) 2 2" xfId="14806"/>
    <cellStyle name="1_Don gia Du thau ( XL19)_Tong hop theo doi von TPCP (BC)_Ke hoach 2012 theo doi (giai ngan 30.6.12) 2 3" xfId="14807"/>
    <cellStyle name="1_Don gia Du thau ( XL19)_Tong hop theo doi von TPCP (BC)_Ke hoach 2012 theo doi (giai ngan 30.6.12) 2 4" xfId="14808"/>
    <cellStyle name="1_Don gia Du thau ( XL19)_Tong hop theo doi von TPCP (BC)_Ke hoach 2012 theo doi (giai ngan 30.6.12) 3" xfId="14809"/>
    <cellStyle name="1_Don gia Du thau ( XL19)_Tong hop theo doi von TPCP (BC)_Ke hoach 2012 theo doi (giai ngan 30.6.12) 4" xfId="14810"/>
    <cellStyle name="1_Don gia Du thau ( XL19)_Tong hop theo doi von TPCP (BC)_Ke hoach 2012 theo doi (giai ngan 30.6.12) 5" xfId="14811"/>
    <cellStyle name="1_Dtdchinh2397" xfId="2570"/>
    <cellStyle name="1_Dtdchinh2397_Nhu cau von dau tu 2013-2015 (LD Vụ sua)" xfId="2571"/>
    <cellStyle name="1_Du toan 558 (Km17+508.12 - Km 22)" xfId="2572"/>
    <cellStyle name="1_Du toan 558 (Km17+508.12 - Km 22)_!1 1 bao cao giao KH ve HTCMT vung TNB   12-12-2011" xfId="2573"/>
    <cellStyle name="1_Du toan 558 (Km17+508.12 - Km 22)_Bieu4HTMT" xfId="2574"/>
    <cellStyle name="1_Du toan 558 (Km17+508.12 - Km 22)_Bieu4HTMT_!1 1 bao cao giao KH ve HTCMT vung TNB   12-12-2011" xfId="2575"/>
    <cellStyle name="1_Du toan 558 (Km17+508.12 - Km 22)_Bieu4HTMT_KH TPCP vung TNB (03-1-2012)" xfId="2576"/>
    <cellStyle name="1_Du toan 558 (Km17+508.12 - Km 22)_KH TPCP vung TNB (03-1-2012)" xfId="2577"/>
    <cellStyle name="1_Gia_VLQL48_duyet " xfId="2578"/>
    <cellStyle name="1_Gia_VLQL48_duyet _!1 1 bao cao giao KH ve HTCMT vung TNB   12-12-2011" xfId="2579"/>
    <cellStyle name="1_Gia_VLQL48_duyet _Bieu4HTMT" xfId="2580"/>
    <cellStyle name="1_Gia_VLQL48_duyet _Bieu4HTMT_!1 1 bao cao giao KH ve HTCMT vung TNB   12-12-2011" xfId="2581"/>
    <cellStyle name="1_Gia_VLQL48_duyet _Bieu4HTMT_KH TPCP vung TNB (03-1-2012)" xfId="2582"/>
    <cellStyle name="1_Gia_VLQL48_duyet _KH TPCP vung TNB (03-1-2012)" xfId="2583"/>
    <cellStyle name="1_Ke hoach 2010 (theo doi)" xfId="2584"/>
    <cellStyle name="1_Ke hoach 2010 (theo doi) 2" xfId="14812"/>
    <cellStyle name="1_Ke hoach 2010 (theo doi) 2 2" xfId="14813"/>
    <cellStyle name="1_Ke hoach 2010 (theo doi) 2 3" xfId="14814"/>
    <cellStyle name="1_Ke hoach 2010 (theo doi) 2 4" xfId="14815"/>
    <cellStyle name="1_Ke hoach 2010 (theo doi) 3" xfId="14816"/>
    <cellStyle name="1_Ke hoach 2010 (theo doi) 4" xfId="14817"/>
    <cellStyle name="1_Ke hoach 2010 (theo doi) 5" xfId="14818"/>
    <cellStyle name="1_Ke hoach 2010 (theo doi)_BC von DTPT 6 thang 2012" xfId="2585"/>
    <cellStyle name="1_Ke hoach 2010 (theo doi)_BC von DTPT 6 thang 2012 2" xfId="14819"/>
    <cellStyle name="1_Ke hoach 2010 (theo doi)_BC von DTPT 6 thang 2012 2 2" xfId="14820"/>
    <cellStyle name="1_Ke hoach 2010 (theo doi)_BC von DTPT 6 thang 2012 2 3" xfId="14821"/>
    <cellStyle name="1_Ke hoach 2010 (theo doi)_BC von DTPT 6 thang 2012 2 4" xfId="14822"/>
    <cellStyle name="1_Ke hoach 2010 (theo doi)_BC von DTPT 6 thang 2012 3" xfId="14823"/>
    <cellStyle name="1_Ke hoach 2010 (theo doi)_BC von DTPT 6 thang 2012 4" xfId="14824"/>
    <cellStyle name="1_Ke hoach 2010 (theo doi)_BC von DTPT 6 thang 2012 5" xfId="14825"/>
    <cellStyle name="1_Ke hoach 2010 (theo doi)_Bieu du thao QD von ho tro co MT" xfId="2586"/>
    <cellStyle name="1_Ke hoach 2010 (theo doi)_Bieu du thao QD von ho tro co MT 2" xfId="14826"/>
    <cellStyle name="1_Ke hoach 2010 (theo doi)_Bieu du thao QD von ho tro co MT 2 2" xfId="14827"/>
    <cellStyle name="1_Ke hoach 2010 (theo doi)_Bieu du thao QD von ho tro co MT 2 3" xfId="14828"/>
    <cellStyle name="1_Ke hoach 2010 (theo doi)_Bieu du thao QD von ho tro co MT 2 4" xfId="14829"/>
    <cellStyle name="1_Ke hoach 2010 (theo doi)_Bieu du thao QD von ho tro co MT 3" xfId="14830"/>
    <cellStyle name="1_Ke hoach 2010 (theo doi)_Bieu du thao QD von ho tro co MT 4" xfId="14831"/>
    <cellStyle name="1_Ke hoach 2010 (theo doi)_Bieu du thao QD von ho tro co MT 5" xfId="14832"/>
    <cellStyle name="1_Ke hoach 2010 (theo doi)_Ke hoach 2012 (theo doi)" xfId="2587"/>
    <cellStyle name="1_Ke hoach 2010 (theo doi)_Ke hoach 2012 (theo doi) 2" xfId="14833"/>
    <cellStyle name="1_Ke hoach 2010 (theo doi)_Ke hoach 2012 (theo doi) 2 2" xfId="14834"/>
    <cellStyle name="1_Ke hoach 2010 (theo doi)_Ke hoach 2012 (theo doi) 2 3" xfId="14835"/>
    <cellStyle name="1_Ke hoach 2010 (theo doi)_Ke hoach 2012 (theo doi) 2 4" xfId="14836"/>
    <cellStyle name="1_Ke hoach 2010 (theo doi)_Ke hoach 2012 (theo doi) 3" xfId="14837"/>
    <cellStyle name="1_Ke hoach 2010 (theo doi)_Ke hoach 2012 (theo doi) 4" xfId="14838"/>
    <cellStyle name="1_Ke hoach 2010 (theo doi)_Ke hoach 2012 (theo doi) 5" xfId="14839"/>
    <cellStyle name="1_Ke hoach 2010 (theo doi)_Ke hoach 2012 theo doi (giai ngan 30.6.12)" xfId="2588"/>
    <cellStyle name="1_Ke hoach 2010 (theo doi)_Ke hoach 2012 theo doi (giai ngan 30.6.12) 2" xfId="14840"/>
    <cellStyle name="1_Ke hoach 2010 (theo doi)_Ke hoach 2012 theo doi (giai ngan 30.6.12) 2 2" xfId="14841"/>
    <cellStyle name="1_Ke hoach 2010 (theo doi)_Ke hoach 2012 theo doi (giai ngan 30.6.12) 2 3" xfId="14842"/>
    <cellStyle name="1_Ke hoach 2010 (theo doi)_Ke hoach 2012 theo doi (giai ngan 30.6.12) 2 4" xfId="14843"/>
    <cellStyle name="1_Ke hoach 2010 (theo doi)_Ke hoach 2012 theo doi (giai ngan 30.6.12) 3" xfId="14844"/>
    <cellStyle name="1_Ke hoach 2010 (theo doi)_Ke hoach 2012 theo doi (giai ngan 30.6.12) 4" xfId="14845"/>
    <cellStyle name="1_Ke hoach 2010 (theo doi)_Ke hoach 2012 theo doi (giai ngan 30.6.12) 5" xfId="14846"/>
    <cellStyle name="1_Ke hoach 2012 (theo doi)" xfId="2589"/>
    <cellStyle name="1_Ke hoach 2012 (theo doi) 2" xfId="14847"/>
    <cellStyle name="1_Ke hoach 2012 (theo doi) 2 2" xfId="14848"/>
    <cellStyle name="1_Ke hoach 2012 (theo doi) 2 3" xfId="14849"/>
    <cellStyle name="1_Ke hoach 2012 (theo doi) 2 4" xfId="14850"/>
    <cellStyle name="1_Ke hoach 2012 (theo doi) 3" xfId="14851"/>
    <cellStyle name="1_Ke hoach 2012 (theo doi) 4" xfId="14852"/>
    <cellStyle name="1_Ke hoach 2012 (theo doi) 5" xfId="14853"/>
    <cellStyle name="1_Ke hoach 2012 theo doi (giai ngan 30.6.12)" xfId="2590"/>
    <cellStyle name="1_Ke hoach 2012 theo doi (giai ngan 30.6.12) 2" xfId="14854"/>
    <cellStyle name="1_Ke hoach 2012 theo doi (giai ngan 30.6.12) 2 2" xfId="14855"/>
    <cellStyle name="1_Ke hoach 2012 theo doi (giai ngan 30.6.12) 2 3" xfId="14856"/>
    <cellStyle name="1_Ke hoach 2012 theo doi (giai ngan 30.6.12) 2 4" xfId="14857"/>
    <cellStyle name="1_Ke hoach 2012 theo doi (giai ngan 30.6.12) 3" xfId="14858"/>
    <cellStyle name="1_Ke hoach 2012 theo doi (giai ngan 30.6.12) 4" xfId="14859"/>
    <cellStyle name="1_Ke hoach 2012 theo doi (giai ngan 30.6.12) 5" xfId="14860"/>
    <cellStyle name="1_Ke hoach nam 2013 nguon MT(theo doi) den 31-5-13" xfId="2591"/>
    <cellStyle name="1_Ke hoach nam 2013 nguon MT(theo doi) den 31-5-13 2" xfId="14861"/>
    <cellStyle name="1_Ke hoach nam 2013 nguon MT(theo doi) den 31-5-13 2 2" xfId="14862"/>
    <cellStyle name="1_Ke hoach nam 2013 nguon MT(theo doi) den 31-5-13 2 3" xfId="14863"/>
    <cellStyle name="1_Ke hoach nam 2013 nguon MT(theo doi) den 31-5-13 2 4" xfId="14864"/>
    <cellStyle name="1_Ke hoach nam 2013 nguon MT(theo doi) den 31-5-13 3" xfId="14865"/>
    <cellStyle name="1_Ke hoach nam 2013 nguon MT(theo doi) den 31-5-13 4" xfId="14866"/>
    <cellStyle name="1_Ke hoach nam 2013 nguon MT(theo doi) den 31-5-13 5" xfId="14867"/>
    <cellStyle name="1_KH 2007 (theo doi)" xfId="2592"/>
    <cellStyle name="1_KH 2007 (theo doi) 2" xfId="14868"/>
    <cellStyle name="1_KH 2007 (theo doi) 2 2" xfId="14869"/>
    <cellStyle name="1_KH 2007 (theo doi) 2 3" xfId="14870"/>
    <cellStyle name="1_KH 2007 (theo doi) 2 4" xfId="14871"/>
    <cellStyle name="1_KH 2007 (theo doi) 3" xfId="14872"/>
    <cellStyle name="1_KH 2007 (theo doi) 4" xfId="14873"/>
    <cellStyle name="1_KH 2007 (theo doi) 5" xfId="14874"/>
    <cellStyle name="1_KH 2007 (theo doi)_1 Bieu 6 thang nam 2011" xfId="2593"/>
    <cellStyle name="1_KH 2007 (theo doi)_1 Bieu 6 thang nam 2011 2" xfId="2594"/>
    <cellStyle name="1_KH 2007 (theo doi)_1 Bieu 6 thang nam 2011 2 2" xfId="14875"/>
    <cellStyle name="1_KH 2007 (theo doi)_1 Bieu 6 thang nam 2011 2 2 2" xfId="14876"/>
    <cellStyle name="1_KH 2007 (theo doi)_1 Bieu 6 thang nam 2011 2 2 3" xfId="14877"/>
    <cellStyle name="1_KH 2007 (theo doi)_1 Bieu 6 thang nam 2011 2 2 4" xfId="14878"/>
    <cellStyle name="1_KH 2007 (theo doi)_1 Bieu 6 thang nam 2011 2 3" xfId="14879"/>
    <cellStyle name="1_KH 2007 (theo doi)_1 Bieu 6 thang nam 2011 2 4" xfId="14880"/>
    <cellStyle name="1_KH 2007 (theo doi)_1 Bieu 6 thang nam 2011 2 5" xfId="14881"/>
    <cellStyle name="1_KH 2007 (theo doi)_1 Bieu 6 thang nam 2011 3" xfId="14882"/>
    <cellStyle name="1_KH 2007 (theo doi)_1 Bieu 6 thang nam 2011 3 2" xfId="14883"/>
    <cellStyle name="1_KH 2007 (theo doi)_1 Bieu 6 thang nam 2011 3 3" xfId="14884"/>
    <cellStyle name="1_KH 2007 (theo doi)_1 Bieu 6 thang nam 2011 3 4" xfId="14885"/>
    <cellStyle name="1_KH 2007 (theo doi)_1 Bieu 6 thang nam 2011 4" xfId="14886"/>
    <cellStyle name="1_KH 2007 (theo doi)_1 Bieu 6 thang nam 2011 5" xfId="14887"/>
    <cellStyle name="1_KH 2007 (theo doi)_1 Bieu 6 thang nam 2011 6" xfId="14888"/>
    <cellStyle name="1_KH 2007 (theo doi)_1 Bieu 6 thang nam 2011_BC von DTPT 6 thang 2012" xfId="2595"/>
    <cellStyle name="1_KH 2007 (theo doi)_1 Bieu 6 thang nam 2011_BC von DTPT 6 thang 2012 2" xfId="2596"/>
    <cellStyle name="1_KH 2007 (theo doi)_1 Bieu 6 thang nam 2011_BC von DTPT 6 thang 2012 2 2" xfId="14889"/>
    <cellStyle name="1_KH 2007 (theo doi)_1 Bieu 6 thang nam 2011_BC von DTPT 6 thang 2012 2 2 2" xfId="14890"/>
    <cellStyle name="1_KH 2007 (theo doi)_1 Bieu 6 thang nam 2011_BC von DTPT 6 thang 2012 2 2 3" xfId="14891"/>
    <cellStyle name="1_KH 2007 (theo doi)_1 Bieu 6 thang nam 2011_BC von DTPT 6 thang 2012 2 2 4" xfId="14892"/>
    <cellStyle name="1_KH 2007 (theo doi)_1 Bieu 6 thang nam 2011_BC von DTPT 6 thang 2012 2 3" xfId="14893"/>
    <cellStyle name="1_KH 2007 (theo doi)_1 Bieu 6 thang nam 2011_BC von DTPT 6 thang 2012 2 4" xfId="14894"/>
    <cellStyle name="1_KH 2007 (theo doi)_1 Bieu 6 thang nam 2011_BC von DTPT 6 thang 2012 2 5" xfId="14895"/>
    <cellStyle name="1_KH 2007 (theo doi)_1 Bieu 6 thang nam 2011_BC von DTPT 6 thang 2012 3" xfId="14896"/>
    <cellStyle name="1_KH 2007 (theo doi)_1 Bieu 6 thang nam 2011_BC von DTPT 6 thang 2012 3 2" xfId="14897"/>
    <cellStyle name="1_KH 2007 (theo doi)_1 Bieu 6 thang nam 2011_BC von DTPT 6 thang 2012 3 3" xfId="14898"/>
    <cellStyle name="1_KH 2007 (theo doi)_1 Bieu 6 thang nam 2011_BC von DTPT 6 thang 2012 3 4" xfId="14899"/>
    <cellStyle name="1_KH 2007 (theo doi)_1 Bieu 6 thang nam 2011_BC von DTPT 6 thang 2012 4" xfId="14900"/>
    <cellStyle name="1_KH 2007 (theo doi)_1 Bieu 6 thang nam 2011_BC von DTPT 6 thang 2012 5" xfId="14901"/>
    <cellStyle name="1_KH 2007 (theo doi)_1 Bieu 6 thang nam 2011_BC von DTPT 6 thang 2012 6" xfId="14902"/>
    <cellStyle name="1_KH 2007 (theo doi)_1 Bieu 6 thang nam 2011_Bieu du thao QD von ho tro co MT" xfId="2597"/>
    <cellStyle name="1_KH 2007 (theo doi)_1 Bieu 6 thang nam 2011_Bieu du thao QD von ho tro co MT 2" xfId="2598"/>
    <cellStyle name="1_KH 2007 (theo doi)_1 Bieu 6 thang nam 2011_Bieu du thao QD von ho tro co MT 2 2" xfId="14903"/>
    <cellStyle name="1_KH 2007 (theo doi)_1 Bieu 6 thang nam 2011_Bieu du thao QD von ho tro co MT 2 2 2" xfId="14904"/>
    <cellStyle name="1_KH 2007 (theo doi)_1 Bieu 6 thang nam 2011_Bieu du thao QD von ho tro co MT 2 2 3" xfId="14905"/>
    <cellStyle name="1_KH 2007 (theo doi)_1 Bieu 6 thang nam 2011_Bieu du thao QD von ho tro co MT 2 2 4" xfId="14906"/>
    <cellStyle name="1_KH 2007 (theo doi)_1 Bieu 6 thang nam 2011_Bieu du thao QD von ho tro co MT 2 3" xfId="14907"/>
    <cellStyle name="1_KH 2007 (theo doi)_1 Bieu 6 thang nam 2011_Bieu du thao QD von ho tro co MT 2 4" xfId="14908"/>
    <cellStyle name="1_KH 2007 (theo doi)_1 Bieu 6 thang nam 2011_Bieu du thao QD von ho tro co MT 2 5" xfId="14909"/>
    <cellStyle name="1_KH 2007 (theo doi)_1 Bieu 6 thang nam 2011_Bieu du thao QD von ho tro co MT 3" xfId="14910"/>
    <cellStyle name="1_KH 2007 (theo doi)_1 Bieu 6 thang nam 2011_Bieu du thao QD von ho tro co MT 3 2" xfId="14911"/>
    <cellStyle name="1_KH 2007 (theo doi)_1 Bieu 6 thang nam 2011_Bieu du thao QD von ho tro co MT 3 3" xfId="14912"/>
    <cellStyle name="1_KH 2007 (theo doi)_1 Bieu 6 thang nam 2011_Bieu du thao QD von ho tro co MT 3 4" xfId="14913"/>
    <cellStyle name="1_KH 2007 (theo doi)_1 Bieu 6 thang nam 2011_Bieu du thao QD von ho tro co MT 4" xfId="14914"/>
    <cellStyle name="1_KH 2007 (theo doi)_1 Bieu 6 thang nam 2011_Bieu du thao QD von ho tro co MT 5" xfId="14915"/>
    <cellStyle name="1_KH 2007 (theo doi)_1 Bieu 6 thang nam 2011_Bieu du thao QD von ho tro co MT 6" xfId="14916"/>
    <cellStyle name="1_KH 2007 (theo doi)_1 Bieu 6 thang nam 2011_Ke hoach 2012 (theo doi)" xfId="2599"/>
    <cellStyle name="1_KH 2007 (theo doi)_1 Bieu 6 thang nam 2011_Ke hoach 2012 (theo doi) 2" xfId="2600"/>
    <cellStyle name="1_KH 2007 (theo doi)_1 Bieu 6 thang nam 2011_Ke hoach 2012 (theo doi) 2 2" xfId="14917"/>
    <cellStyle name="1_KH 2007 (theo doi)_1 Bieu 6 thang nam 2011_Ke hoach 2012 (theo doi) 2 2 2" xfId="14918"/>
    <cellStyle name="1_KH 2007 (theo doi)_1 Bieu 6 thang nam 2011_Ke hoach 2012 (theo doi) 2 2 3" xfId="14919"/>
    <cellStyle name="1_KH 2007 (theo doi)_1 Bieu 6 thang nam 2011_Ke hoach 2012 (theo doi) 2 2 4" xfId="14920"/>
    <cellStyle name="1_KH 2007 (theo doi)_1 Bieu 6 thang nam 2011_Ke hoach 2012 (theo doi) 2 3" xfId="14921"/>
    <cellStyle name="1_KH 2007 (theo doi)_1 Bieu 6 thang nam 2011_Ke hoach 2012 (theo doi) 2 4" xfId="14922"/>
    <cellStyle name="1_KH 2007 (theo doi)_1 Bieu 6 thang nam 2011_Ke hoach 2012 (theo doi) 2 5" xfId="14923"/>
    <cellStyle name="1_KH 2007 (theo doi)_1 Bieu 6 thang nam 2011_Ke hoach 2012 (theo doi) 3" xfId="14924"/>
    <cellStyle name="1_KH 2007 (theo doi)_1 Bieu 6 thang nam 2011_Ke hoach 2012 (theo doi) 3 2" xfId="14925"/>
    <cellStyle name="1_KH 2007 (theo doi)_1 Bieu 6 thang nam 2011_Ke hoach 2012 (theo doi) 3 3" xfId="14926"/>
    <cellStyle name="1_KH 2007 (theo doi)_1 Bieu 6 thang nam 2011_Ke hoach 2012 (theo doi) 3 4" xfId="14927"/>
    <cellStyle name="1_KH 2007 (theo doi)_1 Bieu 6 thang nam 2011_Ke hoach 2012 (theo doi) 4" xfId="14928"/>
    <cellStyle name="1_KH 2007 (theo doi)_1 Bieu 6 thang nam 2011_Ke hoach 2012 (theo doi) 5" xfId="14929"/>
    <cellStyle name="1_KH 2007 (theo doi)_1 Bieu 6 thang nam 2011_Ke hoach 2012 (theo doi) 6" xfId="14930"/>
    <cellStyle name="1_KH 2007 (theo doi)_1 Bieu 6 thang nam 2011_Ke hoach 2012 theo doi (giai ngan 30.6.12)" xfId="2601"/>
    <cellStyle name="1_KH 2007 (theo doi)_1 Bieu 6 thang nam 2011_Ke hoach 2012 theo doi (giai ngan 30.6.12) 2" xfId="2602"/>
    <cellStyle name="1_KH 2007 (theo doi)_1 Bieu 6 thang nam 2011_Ke hoach 2012 theo doi (giai ngan 30.6.12) 2 2" xfId="14931"/>
    <cellStyle name="1_KH 2007 (theo doi)_1 Bieu 6 thang nam 2011_Ke hoach 2012 theo doi (giai ngan 30.6.12) 2 2 2" xfId="14932"/>
    <cellStyle name="1_KH 2007 (theo doi)_1 Bieu 6 thang nam 2011_Ke hoach 2012 theo doi (giai ngan 30.6.12) 2 2 3" xfId="14933"/>
    <cellStyle name="1_KH 2007 (theo doi)_1 Bieu 6 thang nam 2011_Ke hoach 2012 theo doi (giai ngan 30.6.12) 2 2 4" xfId="14934"/>
    <cellStyle name="1_KH 2007 (theo doi)_1 Bieu 6 thang nam 2011_Ke hoach 2012 theo doi (giai ngan 30.6.12) 2 3" xfId="14935"/>
    <cellStyle name="1_KH 2007 (theo doi)_1 Bieu 6 thang nam 2011_Ke hoach 2012 theo doi (giai ngan 30.6.12) 2 4" xfId="14936"/>
    <cellStyle name="1_KH 2007 (theo doi)_1 Bieu 6 thang nam 2011_Ke hoach 2012 theo doi (giai ngan 30.6.12) 2 5" xfId="14937"/>
    <cellStyle name="1_KH 2007 (theo doi)_1 Bieu 6 thang nam 2011_Ke hoach 2012 theo doi (giai ngan 30.6.12) 3" xfId="14938"/>
    <cellStyle name="1_KH 2007 (theo doi)_1 Bieu 6 thang nam 2011_Ke hoach 2012 theo doi (giai ngan 30.6.12) 3 2" xfId="14939"/>
    <cellStyle name="1_KH 2007 (theo doi)_1 Bieu 6 thang nam 2011_Ke hoach 2012 theo doi (giai ngan 30.6.12) 3 3" xfId="14940"/>
    <cellStyle name="1_KH 2007 (theo doi)_1 Bieu 6 thang nam 2011_Ke hoach 2012 theo doi (giai ngan 30.6.12) 3 4" xfId="14941"/>
    <cellStyle name="1_KH 2007 (theo doi)_1 Bieu 6 thang nam 2011_Ke hoach 2012 theo doi (giai ngan 30.6.12) 4" xfId="14942"/>
    <cellStyle name="1_KH 2007 (theo doi)_1 Bieu 6 thang nam 2011_Ke hoach 2012 theo doi (giai ngan 30.6.12) 5" xfId="14943"/>
    <cellStyle name="1_KH 2007 (theo doi)_1 Bieu 6 thang nam 2011_Ke hoach 2012 theo doi (giai ngan 30.6.12) 6" xfId="14944"/>
    <cellStyle name="1_KH 2007 (theo doi)_Bao cao doan cong tac cua Bo thang 4-2010" xfId="2603"/>
    <cellStyle name="1_KH 2007 (theo doi)_Bao cao doan cong tac cua Bo thang 4-2010 2" xfId="14945"/>
    <cellStyle name="1_KH 2007 (theo doi)_Bao cao doan cong tac cua Bo thang 4-2010 2 2" xfId="14946"/>
    <cellStyle name="1_KH 2007 (theo doi)_Bao cao doan cong tac cua Bo thang 4-2010 2 3" xfId="14947"/>
    <cellStyle name="1_KH 2007 (theo doi)_Bao cao doan cong tac cua Bo thang 4-2010 2 4" xfId="14948"/>
    <cellStyle name="1_KH 2007 (theo doi)_Bao cao doan cong tac cua Bo thang 4-2010 3" xfId="14949"/>
    <cellStyle name="1_KH 2007 (theo doi)_Bao cao doan cong tac cua Bo thang 4-2010 4" xfId="14950"/>
    <cellStyle name="1_KH 2007 (theo doi)_Bao cao doan cong tac cua Bo thang 4-2010 5" xfId="14951"/>
    <cellStyle name="1_KH 2007 (theo doi)_Bao cao doan cong tac cua Bo thang 4-2010_BC von DTPT 6 thang 2012" xfId="2604"/>
    <cellStyle name="1_KH 2007 (theo doi)_Bao cao doan cong tac cua Bo thang 4-2010_BC von DTPT 6 thang 2012 2" xfId="14952"/>
    <cellStyle name="1_KH 2007 (theo doi)_Bao cao doan cong tac cua Bo thang 4-2010_BC von DTPT 6 thang 2012 2 2" xfId="14953"/>
    <cellStyle name="1_KH 2007 (theo doi)_Bao cao doan cong tac cua Bo thang 4-2010_BC von DTPT 6 thang 2012 2 3" xfId="14954"/>
    <cellStyle name="1_KH 2007 (theo doi)_Bao cao doan cong tac cua Bo thang 4-2010_BC von DTPT 6 thang 2012 2 4" xfId="14955"/>
    <cellStyle name="1_KH 2007 (theo doi)_Bao cao doan cong tac cua Bo thang 4-2010_BC von DTPT 6 thang 2012 3" xfId="14956"/>
    <cellStyle name="1_KH 2007 (theo doi)_Bao cao doan cong tac cua Bo thang 4-2010_BC von DTPT 6 thang 2012 4" xfId="14957"/>
    <cellStyle name="1_KH 2007 (theo doi)_Bao cao doan cong tac cua Bo thang 4-2010_BC von DTPT 6 thang 2012 5" xfId="14958"/>
    <cellStyle name="1_KH 2007 (theo doi)_Bao cao doan cong tac cua Bo thang 4-2010_Bieu du thao QD von ho tro co MT" xfId="2605"/>
    <cellStyle name="1_KH 2007 (theo doi)_Bao cao doan cong tac cua Bo thang 4-2010_Bieu du thao QD von ho tro co MT 2" xfId="14959"/>
    <cellStyle name="1_KH 2007 (theo doi)_Bao cao doan cong tac cua Bo thang 4-2010_Bieu du thao QD von ho tro co MT 2 2" xfId="14960"/>
    <cellStyle name="1_KH 2007 (theo doi)_Bao cao doan cong tac cua Bo thang 4-2010_Bieu du thao QD von ho tro co MT 2 3" xfId="14961"/>
    <cellStyle name="1_KH 2007 (theo doi)_Bao cao doan cong tac cua Bo thang 4-2010_Bieu du thao QD von ho tro co MT 2 4" xfId="14962"/>
    <cellStyle name="1_KH 2007 (theo doi)_Bao cao doan cong tac cua Bo thang 4-2010_Bieu du thao QD von ho tro co MT 3" xfId="14963"/>
    <cellStyle name="1_KH 2007 (theo doi)_Bao cao doan cong tac cua Bo thang 4-2010_Bieu du thao QD von ho tro co MT 4" xfId="14964"/>
    <cellStyle name="1_KH 2007 (theo doi)_Bao cao doan cong tac cua Bo thang 4-2010_Bieu du thao QD von ho tro co MT 5" xfId="14965"/>
    <cellStyle name="1_KH 2007 (theo doi)_Bao cao doan cong tac cua Bo thang 4-2010_Dang ky phan khai von ODA (gui Bo)" xfId="2606"/>
    <cellStyle name="1_KH 2007 (theo doi)_Bao cao doan cong tac cua Bo thang 4-2010_Dang ky phan khai von ODA (gui Bo) 2" xfId="14966"/>
    <cellStyle name="1_KH 2007 (theo doi)_Bao cao doan cong tac cua Bo thang 4-2010_Dang ky phan khai von ODA (gui Bo) 2 2" xfId="14967"/>
    <cellStyle name="1_KH 2007 (theo doi)_Bao cao doan cong tac cua Bo thang 4-2010_Dang ky phan khai von ODA (gui Bo) 2 3" xfId="14968"/>
    <cellStyle name="1_KH 2007 (theo doi)_Bao cao doan cong tac cua Bo thang 4-2010_Dang ky phan khai von ODA (gui Bo) 2 4" xfId="14969"/>
    <cellStyle name="1_KH 2007 (theo doi)_Bao cao doan cong tac cua Bo thang 4-2010_Dang ky phan khai von ODA (gui Bo) 3" xfId="14970"/>
    <cellStyle name="1_KH 2007 (theo doi)_Bao cao doan cong tac cua Bo thang 4-2010_Dang ky phan khai von ODA (gui Bo) 4" xfId="14971"/>
    <cellStyle name="1_KH 2007 (theo doi)_Bao cao doan cong tac cua Bo thang 4-2010_Dang ky phan khai von ODA (gui Bo) 5" xfId="14972"/>
    <cellStyle name="1_KH 2007 (theo doi)_Bao cao doan cong tac cua Bo thang 4-2010_Dang ky phan khai von ODA (gui Bo)_BC von DTPT 6 thang 2012" xfId="2607"/>
    <cellStyle name="1_KH 2007 (theo doi)_Bao cao doan cong tac cua Bo thang 4-2010_Dang ky phan khai von ODA (gui Bo)_BC von DTPT 6 thang 2012 2" xfId="14973"/>
    <cellStyle name="1_KH 2007 (theo doi)_Bao cao doan cong tac cua Bo thang 4-2010_Dang ky phan khai von ODA (gui Bo)_BC von DTPT 6 thang 2012 2 2" xfId="14974"/>
    <cellStyle name="1_KH 2007 (theo doi)_Bao cao doan cong tac cua Bo thang 4-2010_Dang ky phan khai von ODA (gui Bo)_BC von DTPT 6 thang 2012 2 3" xfId="14975"/>
    <cellStyle name="1_KH 2007 (theo doi)_Bao cao doan cong tac cua Bo thang 4-2010_Dang ky phan khai von ODA (gui Bo)_BC von DTPT 6 thang 2012 2 4" xfId="14976"/>
    <cellStyle name="1_KH 2007 (theo doi)_Bao cao doan cong tac cua Bo thang 4-2010_Dang ky phan khai von ODA (gui Bo)_BC von DTPT 6 thang 2012 3" xfId="14977"/>
    <cellStyle name="1_KH 2007 (theo doi)_Bao cao doan cong tac cua Bo thang 4-2010_Dang ky phan khai von ODA (gui Bo)_BC von DTPT 6 thang 2012 4" xfId="14978"/>
    <cellStyle name="1_KH 2007 (theo doi)_Bao cao doan cong tac cua Bo thang 4-2010_Dang ky phan khai von ODA (gui Bo)_BC von DTPT 6 thang 2012 5" xfId="14979"/>
    <cellStyle name="1_KH 2007 (theo doi)_Bao cao doan cong tac cua Bo thang 4-2010_Dang ky phan khai von ODA (gui Bo)_Bieu du thao QD von ho tro co MT" xfId="2608"/>
    <cellStyle name="1_KH 2007 (theo doi)_Bao cao doan cong tac cua Bo thang 4-2010_Dang ky phan khai von ODA (gui Bo)_Bieu du thao QD von ho tro co MT 2" xfId="14980"/>
    <cellStyle name="1_KH 2007 (theo doi)_Bao cao doan cong tac cua Bo thang 4-2010_Dang ky phan khai von ODA (gui Bo)_Bieu du thao QD von ho tro co MT 2 2" xfId="14981"/>
    <cellStyle name="1_KH 2007 (theo doi)_Bao cao doan cong tac cua Bo thang 4-2010_Dang ky phan khai von ODA (gui Bo)_Bieu du thao QD von ho tro co MT 2 3" xfId="14982"/>
    <cellStyle name="1_KH 2007 (theo doi)_Bao cao doan cong tac cua Bo thang 4-2010_Dang ky phan khai von ODA (gui Bo)_Bieu du thao QD von ho tro co MT 2 4" xfId="14983"/>
    <cellStyle name="1_KH 2007 (theo doi)_Bao cao doan cong tac cua Bo thang 4-2010_Dang ky phan khai von ODA (gui Bo)_Bieu du thao QD von ho tro co MT 3" xfId="14984"/>
    <cellStyle name="1_KH 2007 (theo doi)_Bao cao doan cong tac cua Bo thang 4-2010_Dang ky phan khai von ODA (gui Bo)_Bieu du thao QD von ho tro co MT 4" xfId="14985"/>
    <cellStyle name="1_KH 2007 (theo doi)_Bao cao doan cong tac cua Bo thang 4-2010_Dang ky phan khai von ODA (gui Bo)_Bieu du thao QD von ho tro co MT 5" xfId="14986"/>
    <cellStyle name="1_KH 2007 (theo doi)_Bao cao doan cong tac cua Bo thang 4-2010_Dang ky phan khai von ODA (gui Bo)_Ke hoach 2012 theo doi (giai ngan 30.6.12)" xfId="2609"/>
    <cellStyle name="1_KH 2007 (theo doi)_Bao cao doan cong tac cua Bo thang 4-2010_Dang ky phan khai von ODA (gui Bo)_Ke hoach 2012 theo doi (giai ngan 30.6.12) 2" xfId="14987"/>
    <cellStyle name="1_KH 2007 (theo doi)_Bao cao doan cong tac cua Bo thang 4-2010_Dang ky phan khai von ODA (gui Bo)_Ke hoach 2012 theo doi (giai ngan 30.6.12) 2 2" xfId="14988"/>
    <cellStyle name="1_KH 2007 (theo doi)_Bao cao doan cong tac cua Bo thang 4-2010_Dang ky phan khai von ODA (gui Bo)_Ke hoach 2012 theo doi (giai ngan 30.6.12) 2 3" xfId="14989"/>
    <cellStyle name="1_KH 2007 (theo doi)_Bao cao doan cong tac cua Bo thang 4-2010_Dang ky phan khai von ODA (gui Bo)_Ke hoach 2012 theo doi (giai ngan 30.6.12) 2 4" xfId="14990"/>
    <cellStyle name="1_KH 2007 (theo doi)_Bao cao doan cong tac cua Bo thang 4-2010_Dang ky phan khai von ODA (gui Bo)_Ke hoach 2012 theo doi (giai ngan 30.6.12) 3" xfId="14991"/>
    <cellStyle name="1_KH 2007 (theo doi)_Bao cao doan cong tac cua Bo thang 4-2010_Dang ky phan khai von ODA (gui Bo)_Ke hoach 2012 theo doi (giai ngan 30.6.12) 4" xfId="14992"/>
    <cellStyle name="1_KH 2007 (theo doi)_Bao cao doan cong tac cua Bo thang 4-2010_Dang ky phan khai von ODA (gui Bo)_Ke hoach 2012 theo doi (giai ngan 30.6.12) 5" xfId="14993"/>
    <cellStyle name="1_KH 2007 (theo doi)_Bao cao doan cong tac cua Bo thang 4-2010_Ke hoach 2012 (theo doi)" xfId="2610"/>
    <cellStyle name="1_KH 2007 (theo doi)_Bao cao doan cong tac cua Bo thang 4-2010_Ke hoach 2012 (theo doi) 2" xfId="14994"/>
    <cellStyle name="1_KH 2007 (theo doi)_Bao cao doan cong tac cua Bo thang 4-2010_Ke hoach 2012 (theo doi) 2 2" xfId="14995"/>
    <cellStyle name="1_KH 2007 (theo doi)_Bao cao doan cong tac cua Bo thang 4-2010_Ke hoach 2012 (theo doi) 2 3" xfId="14996"/>
    <cellStyle name="1_KH 2007 (theo doi)_Bao cao doan cong tac cua Bo thang 4-2010_Ke hoach 2012 (theo doi) 2 4" xfId="14997"/>
    <cellStyle name="1_KH 2007 (theo doi)_Bao cao doan cong tac cua Bo thang 4-2010_Ke hoach 2012 (theo doi) 3" xfId="14998"/>
    <cellStyle name="1_KH 2007 (theo doi)_Bao cao doan cong tac cua Bo thang 4-2010_Ke hoach 2012 (theo doi) 4" xfId="14999"/>
    <cellStyle name="1_KH 2007 (theo doi)_Bao cao doan cong tac cua Bo thang 4-2010_Ke hoach 2012 (theo doi) 5" xfId="15000"/>
    <cellStyle name="1_KH 2007 (theo doi)_Bao cao doan cong tac cua Bo thang 4-2010_Ke hoach 2012 theo doi (giai ngan 30.6.12)" xfId="2611"/>
    <cellStyle name="1_KH 2007 (theo doi)_Bao cao doan cong tac cua Bo thang 4-2010_Ke hoach 2012 theo doi (giai ngan 30.6.12) 2" xfId="15001"/>
    <cellStyle name="1_KH 2007 (theo doi)_Bao cao doan cong tac cua Bo thang 4-2010_Ke hoach 2012 theo doi (giai ngan 30.6.12) 2 2" xfId="15002"/>
    <cellStyle name="1_KH 2007 (theo doi)_Bao cao doan cong tac cua Bo thang 4-2010_Ke hoach 2012 theo doi (giai ngan 30.6.12) 2 3" xfId="15003"/>
    <cellStyle name="1_KH 2007 (theo doi)_Bao cao doan cong tac cua Bo thang 4-2010_Ke hoach 2012 theo doi (giai ngan 30.6.12) 2 4" xfId="15004"/>
    <cellStyle name="1_KH 2007 (theo doi)_Bao cao doan cong tac cua Bo thang 4-2010_Ke hoach 2012 theo doi (giai ngan 30.6.12) 3" xfId="15005"/>
    <cellStyle name="1_KH 2007 (theo doi)_Bao cao doan cong tac cua Bo thang 4-2010_Ke hoach 2012 theo doi (giai ngan 30.6.12) 4" xfId="15006"/>
    <cellStyle name="1_KH 2007 (theo doi)_Bao cao doan cong tac cua Bo thang 4-2010_Ke hoach 2012 theo doi (giai ngan 30.6.12) 5" xfId="15007"/>
    <cellStyle name="1_KH 2007 (theo doi)_Bao cao tinh hinh thuc hien KH 2009 den 31-01-10" xfId="2612"/>
    <cellStyle name="1_KH 2007 (theo doi)_Bao cao tinh hinh thuc hien KH 2009 den 31-01-10 2" xfId="2613"/>
    <cellStyle name="1_KH 2007 (theo doi)_Bao cao tinh hinh thuc hien KH 2009 den 31-01-10 2 2" xfId="15008"/>
    <cellStyle name="1_KH 2007 (theo doi)_Bao cao tinh hinh thuc hien KH 2009 den 31-01-10 2 2 2" xfId="15009"/>
    <cellStyle name="1_KH 2007 (theo doi)_Bao cao tinh hinh thuc hien KH 2009 den 31-01-10 2 2 3" xfId="15010"/>
    <cellStyle name="1_KH 2007 (theo doi)_Bao cao tinh hinh thuc hien KH 2009 den 31-01-10 2 2 4" xfId="15011"/>
    <cellStyle name="1_KH 2007 (theo doi)_Bao cao tinh hinh thuc hien KH 2009 den 31-01-10 2 3" xfId="15012"/>
    <cellStyle name="1_KH 2007 (theo doi)_Bao cao tinh hinh thuc hien KH 2009 den 31-01-10 2 4" xfId="15013"/>
    <cellStyle name="1_KH 2007 (theo doi)_Bao cao tinh hinh thuc hien KH 2009 den 31-01-10 2 5" xfId="15014"/>
    <cellStyle name="1_KH 2007 (theo doi)_Bao cao tinh hinh thuc hien KH 2009 den 31-01-10 3" xfId="15015"/>
    <cellStyle name="1_KH 2007 (theo doi)_Bao cao tinh hinh thuc hien KH 2009 den 31-01-10 3 2" xfId="15016"/>
    <cellStyle name="1_KH 2007 (theo doi)_Bao cao tinh hinh thuc hien KH 2009 den 31-01-10 3 3" xfId="15017"/>
    <cellStyle name="1_KH 2007 (theo doi)_Bao cao tinh hinh thuc hien KH 2009 den 31-01-10 3 4" xfId="15018"/>
    <cellStyle name="1_KH 2007 (theo doi)_Bao cao tinh hinh thuc hien KH 2009 den 31-01-10 4" xfId="15019"/>
    <cellStyle name="1_KH 2007 (theo doi)_Bao cao tinh hinh thuc hien KH 2009 den 31-01-10 5" xfId="15020"/>
    <cellStyle name="1_KH 2007 (theo doi)_Bao cao tinh hinh thuc hien KH 2009 den 31-01-10 6" xfId="15021"/>
    <cellStyle name="1_KH 2007 (theo doi)_Bao cao tinh hinh thuc hien KH 2009 den 31-01-10_BC von DTPT 6 thang 2012" xfId="2614"/>
    <cellStyle name="1_KH 2007 (theo doi)_Bao cao tinh hinh thuc hien KH 2009 den 31-01-10_BC von DTPT 6 thang 2012 2" xfId="2615"/>
    <cellStyle name="1_KH 2007 (theo doi)_Bao cao tinh hinh thuc hien KH 2009 den 31-01-10_BC von DTPT 6 thang 2012 2 2" xfId="15022"/>
    <cellStyle name="1_KH 2007 (theo doi)_Bao cao tinh hinh thuc hien KH 2009 den 31-01-10_BC von DTPT 6 thang 2012 2 2 2" xfId="15023"/>
    <cellStyle name="1_KH 2007 (theo doi)_Bao cao tinh hinh thuc hien KH 2009 den 31-01-10_BC von DTPT 6 thang 2012 2 2 3" xfId="15024"/>
    <cellStyle name="1_KH 2007 (theo doi)_Bao cao tinh hinh thuc hien KH 2009 den 31-01-10_BC von DTPT 6 thang 2012 2 2 4" xfId="15025"/>
    <cellStyle name="1_KH 2007 (theo doi)_Bao cao tinh hinh thuc hien KH 2009 den 31-01-10_BC von DTPT 6 thang 2012 2 3" xfId="15026"/>
    <cellStyle name="1_KH 2007 (theo doi)_Bao cao tinh hinh thuc hien KH 2009 den 31-01-10_BC von DTPT 6 thang 2012 2 4" xfId="15027"/>
    <cellStyle name="1_KH 2007 (theo doi)_Bao cao tinh hinh thuc hien KH 2009 den 31-01-10_BC von DTPT 6 thang 2012 2 5" xfId="15028"/>
    <cellStyle name="1_KH 2007 (theo doi)_Bao cao tinh hinh thuc hien KH 2009 den 31-01-10_BC von DTPT 6 thang 2012 3" xfId="15029"/>
    <cellStyle name="1_KH 2007 (theo doi)_Bao cao tinh hinh thuc hien KH 2009 den 31-01-10_BC von DTPT 6 thang 2012 3 2" xfId="15030"/>
    <cellStyle name="1_KH 2007 (theo doi)_Bao cao tinh hinh thuc hien KH 2009 den 31-01-10_BC von DTPT 6 thang 2012 3 3" xfId="15031"/>
    <cellStyle name="1_KH 2007 (theo doi)_Bao cao tinh hinh thuc hien KH 2009 den 31-01-10_BC von DTPT 6 thang 2012 3 4" xfId="15032"/>
    <cellStyle name="1_KH 2007 (theo doi)_Bao cao tinh hinh thuc hien KH 2009 den 31-01-10_BC von DTPT 6 thang 2012 4" xfId="15033"/>
    <cellStyle name="1_KH 2007 (theo doi)_Bao cao tinh hinh thuc hien KH 2009 den 31-01-10_BC von DTPT 6 thang 2012 5" xfId="15034"/>
    <cellStyle name="1_KH 2007 (theo doi)_Bao cao tinh hinh thuc hien KH 2009 den 31-01-10_BC von DTPT 6 thang 2012 6" xfId="15035"/>
    <cellStyle name="1_KH 2007 (theo doi)_Bao cao tinh hinh thuc hien KH 2009 den 31-01-10_Bieu du thao QD von ho tro co MT" xfId="2616"/>
    <cellStyle name="1_KH 2007 (theo doi)_Bao cao tinh hinh thuc hien KH 2009 den 31-01-10_Bieu du thao QD von ho tro co MT 2" xfId="2617"/>
    <cellStyle name="1_KH 2007 (theo doi)_Bao cao tinh hinh thuc hien KH 2009 den 31-01-10_Bieu du thao QD von ho tro co MT 2 2" xfId="15036"/>
    <cellStyle name="1_KH 2007 (theo doi)_Bao cao tinh hinh thuc hien KH 2009 den 31-01-10_Bieu du thao QD von ho tro co MT 2 2 2" xfId="15037"/>
    <cellStyle name="1_KH 2007 (theo doi)_Bao cao tinh hinh thuc hien KH 2009 den 31-01-10_Bieu du thao QD von ho tro co MT 2 2 3" xfId="15038"/>
    <cellStyle name="1_KH 2007 (theo doi)_Bao cao tinh hinh thuc hien KH 2009 den 31-01-10_Bieu du thao QD von ho tro co MT 2 2 4" xfId="15039"/>
    <cellStyle name="1_KH 2007 (theo doi)_Bao cao tinh hinh thuc hien KH 2009 den 31-01-10_Bieu du thao QD von ho tro co MT 2 3" xfId="15040"/>
    <cellStyle name="1_KH 2007 (theo doi)_Bao cao tinh hinh thuc hien KH 2009 den 31-01-10_Bieu du thao QD von ho tro co MT 2 4" xfId="15041"/>
    <cellStyle name="1_KH 2007 (theo doi)_Bao cao tinh hinh thuc hien KH 2009 den 31-01-10_Bieu du thao QD von ho tro co MT 2 5" xfId="15042"/>
    <cellStyle name="1_KH 2007 (theo doi)_Bao cao tinh hinh thuc hien KH 2009 den 31-01-10_Bieu du thao QD von ho tro co MT 3" xfId="15043"/>
    <cellStyle name="1_KH 2007 (theo doi)_Bao cao tinh hinh thuc hien KH 2009 den 31-01-10_Bieu du thao QD von ho tro co MT 3 2" xfId="15044"/>
    <cellStyle name="1_KH 2007 (theo doi)_Bao cao tinh hinh thuc hien KH 2009 den 31-01-10_Bieu du thao QD von ho tro co MT 3 3" xfId="15045"/>
    <cellStyle name="1_KH 2007 (theo doi)_Bao cao tinh hinh thuc hien KH 2009 den 31-01-10_Bieu du thao QD von ho tro co MT 3 4" xfId="15046"/>
    <cellStyle name="1_KH 2007 (theo doi)_Bao cao tinh hinh thuc hien KH 2009 den 31-01-10_Bieu du thao QD von ho tro co MT 4" xfId="15047"/>
    <cellStyle name="1_KH 2007 (theo doi)_Bao cao tinh hinh thuc hien KH 2009 den 31-01-10_Bieu du thao QD von ho tro co MT 5" xfId="15048"/>
    <cellStyle name="1_KH 2007 (theo doi)_Bao cao tinh hinh thuc hien KH 2009 den 31-01-10_Bieu du thao QD von ho tro co MT 6" xfId="15049"/>
    <cellStyle name="1_KH 2007 (theo doi)_Bao cao tinh hinh thuc hien KH 2009 den 31-01-10_Ke hoach 2012 (theo doi)" xfId="2618"/>
    <cellStyle name="1_KH 2007 (theo doi)_Bao cao tinh hinh thuc hien KH 2009 den 31-01-10_Ke hoach 2012 (theo doi) 2" xfId="2619"/>
    <cellStyle name="1_KH 2007 (theo doi)_Bao cao tinh hinh thuc hien KH 2009 den 31-01-10_Ke hoach 2012 (theo doi) 2 2" xfId="15050"/>
    <cellStyle name="1_KH 2007 (theo doi)_Bao cao tinh hinh thuc hien KH 2009 den 31-01-10_Ke hoach 2012 (theo doi) 2 2 2" xfId="15051"/>
    <cellStyle name="1_KH 2007 (theo doi)_Bao cao tinh hinh thuc hien KH 2009 den 31-01-10_Ke hoach 2012 (theo doi) 2 2 3" xfId="15052"/>
    <cellStyle name="1_KH 2007 (theo doi)_Bao cao tinh hinh thuc hien KH 2009 den 31-01-10_Ke hoach 2012 (theo doi) 2 2 4" xfId="15053"/>
    <cellStyle name="1_KH 2007 (theo doi)_Bao cao tinh hinh thuc hien KH 2009 den 31-01-10_Ke hoach 2012 (theo doi) 2 3" xfId="15054"/>
    <cellStyle name="1_KH 2007 (theo doi)_Bao cao tinh hinh thuc hien KH 2009 den 31-01-10_Ke hoach 2012 (theo doi) 2 4" xfId="15055"/>
    <cellStyle name="1_KH 2007 (theo doi)_Bao cao tinh hinh thuc hien KH 2009 den 31-01-10_Ke hoach 2012 (theo doi) 2 5" xfId="15056"/>
    <cellStyle name="1_KH 2007 (theo doi)_Bao cao tinh hinh thuc hien KH 2009 den 31-01-10_Ke hoach 2012 (theo doi) 3" xfId="15057"/>
    <cellStyle name="1_KH 2007 (theo doi)_Bao cao tinh hinh thuc hien KH 2009 den 31-01-10_Ke hoach 2012 (theo doi) 3 2" xfId="15058"/>
    <cellStyle name="1_KH 2007 (theo doi)_Bao cao tinh hinh thuc hien KH 2009 den 31-01-10_Ke hoach 2012 (theo doi) 3 3" xfId="15059"/>
    <cellStyle name="1_KH 2007 (theo doi)_Bao cao tinh hinh thuc hien KH 2009 den 31-01-10_Ke hoach 2012 (theo doi) 3 4" xfId="15060"/>
    <cellStyle name="1_KH 2007 (theo doi)_Bao cao tinh hinh thuc hien KH 2009 den 31-01-10_Ke hoach 2012 (theo doi) 4" xfId="15061"/>
    <cellStyle name="1_KH 2007 (theo doi)_Bao cao tinh hinh thuc hien KH 2009 den 31-01-10_Ke hoach 2012 (theo doi) 5" xfId="15062"/>
    <cellStyle name="1_KH 2007 (theo doi)_Bao cao tinh hinh thuc hien KH 2009 den 31-01-10_Ke hoach 2012 (theo doi) 6" xfId="15063"/>
    <cellStyle name="1_KH 2007 (theo doi)_Bao cao tinh hinh thuc hien KH 2009 den 31-01-10_Ke hoach 2012 theo doi (giai ngan 30.6.12)" xfId="2620"/>
    <cellStyle name="1_KH 2007 (theo doi)_Bao cao tinh hinh thuc hien KH 2009 den 31-01-10_Ke hoach 2012 theo doi (giai ngan 30.6.12) 2" xfId="2621"/>
    <cellStyle name="1_KH 2007 (theo doi)_Bao cao tinh hinh thuc hien KH 2009 den 31-01-10_Ke hoach 2012 theo doi (giai ngan 30.6.12) 2 2" xfId="15064"/>
    <cellStyle name="1_KH 2007 (theo doi)_Bao cao tinh hinh thuc hien KH 2009 den 31-01-10_Ke hoach 2012 theo doi (giai ngan 30.6.12) 2 2 2" xfId="15065"/>
    <cellStyle name="1_KH 2007 (theo doi)_Bao cao tinh hinh thuc hien KH 2009 den 31-01-10_Ke hoach 2012 theo doi (giai ngan 30.6.12) 2 2 3" xfId="15066"/>
    <cellStyle name="1_KH 2007 (theo doi)_Bao cao tinh hinh thuc hien KH 2009 den 31-01-10_Ke hoach 2012 theo doi (giai ngan 30.6.12) 2 2 4" xfId="15067"/>
    <cellStyle name="1_KH 2007 (theo doi)_Bao cao tinh hinh thuc hien KH 2009 den 31-01-10_Ke hoach 2012 theo doi (giai ngan 30.6.12) 2 3" xfId="15068"/>
    <cellStyle name="1_KH 2007 (theo doi)_Bao cao tinh hinh thuc hien KH 2009 den 31-01-10_Ke hoach 2012 theo doi (giai ngan 30.6.12) 2 4" xfId="15069"/>
    <cellStyle name="1_KH 2007 (theo doi)_Bao cao tinh hinh thuc hien KH 2009 den 31-01-10_Ke hoach 2012 theo doi (giai ngan 30.6.12) 2 5" xfId="15070"/>
    <cellStyle name="1_KH 2007 (theo doi)_Bao cao tinh hinh thuc hien KH 2009 den 31-01-10_Ke hoach 2012 theo doi (giai ngan 30.6.12) 3" xfId="15071"/>
    <cellStyle name="1_KH 2007 (theo doi)_Bao cao tinh hinh thuc hien KH 2009 den 31-01-10_Ke hoach 2012 theo doi (giai ngan 30.6.12) 3 2" xfId="15072"/>
    <cellStyle name="1_KH 2007 (theo doi)_Bao cao tinh hinh thuc hien KH 2009 den 31-01-10_Ke hoach 2012 theo doi (giai ngan 30.6.12) 3 3" xfId="15073"/>
    <cellStyle name="1_KH 2007 (theo doi)_Bao cao tinh hinh thuc hien KH 2009 den 31-01-10_Ke hoach 2012 theo doi (giai ngan 30.6.12) 3 4" xfId="15074"/>
    <cellStyle name="1_KH 2007 (theo doi)_Bao cao tinh hinh thuc hien KH 2009 den 31-01-10_Ke hoach 2012 theo doi (giai ngan 30.6.12) 4" xfId="15075"/>
    <cellStyle name="1_KH 2007 (theo doi)_Bao cao tinh hinh thuc hien KH 2009 den 31-01-10_Ke hoach 2012 theo doi (giai ngan 30.6.12) 5" xfId="15076"/>
    <cellStyle name="1_KH 2007 (theo doi)_Bao cao tinh hinh thuc hien KH 2009 den 31-01-10_Ke hoach 2012 theo doi (giai ngan 30.6.12) 6" xfId="15077"/>
    <cellStyle name="1_KH 2007 (theo doi)_BC cong trinh trong diem" xfId="2622"/>
    <cellStyle name="1_KH 2007 (theo doi)_BC cong trinh trong diem 2" xfId="2623"/>
    <cellStyle name="1_KH 2007 (theo doi)_BC cong trinh trong diem 2 2" xfId="15078"/>
    <cellStyle name="1_KH 2007 (theo doi)_BC cong trinh trong diem 2 2 2" xfId="15079"/>
    <cellStyle name="1_KH 2007 (theo doi)_BC cong trinh trong diem 2 2 3" xfId="15080"/>
    <cellStyle name="1_KH 2007 (theo doi)_BC cong trinh trong diem 2 2 4" xfId="15081"/>
    <cellStyle name="1_KH 2007 (theo doi)_BC cong trinh trong diem 2 3" xfId="15082"/>
    <cellStyle name="1_KH 2007 (theo doi)_BC cong trinh trong diem 2 4" xfId="15083"/>
    <cellStyle name="1_KH 2007 (theo doi)_BC cong trinh trong diem 2 5" xfId="15084"/>
    <cellStyle name="1_KH 2007 (theo doi)_BC cong trinh trong diem 3" xfId="15085"/>
    <cellStyle name="1_KH 2007 (theo doi)_BC cong trinh trong diem 3 2" xfId="15086"/>
    <cellStyle name="1_KH 2007 (theo doi)_BC cong trinh trong diem 3 3" xfId="15087"/>
    <cellStyle name="1_KH 2007 (theo doi)_BC cong trinh trong diem 3 4" xfId="15088"/>
    <cellStyle name="1_KH 2007 (theo doi)_BC cong trinh trong diem 4" xfId="15089"/>
    <cellStyle name="1_KH 2007 (theo doi)_BC cong trinh trong diem 5" xfId="15090"/>
    <cellStyle name="1_KH 2007 (theo doi)_BC cong trinh trong diem 6" xfId="15091"/>
    <cellStyle name="1_KH 2007 (theo doi)_BC cong trinh trong diem_BC von DTPT 6 thang 2012" xfId="2624"/>
    <cellStyle name="1_KH 2007 (theo doi)_BC cong trinh trong diem_BC von DTPT 6 thang 2012 2" xfId="2625"/>
    <cellStyle name="1_KH 2007 (theo doi)_BC cong trinh trong diem_BC von DTPT 6 thang 2012 2 2" xfId="15092"/>
    <cellStyle name="1_KH 2007 (theo doi)_BC cong trinh trong diem_BC von DTPT 6 thang 2012 2 2 2" xfId="15093"/>
    <cellStyle name="1_KH 2007 (theo doi)_BC cong trinh trong diem_BC von DTPT 6 thang 2012 2 2 3" xfId="15094"/>
    <cellStyle name="1_KH 2007 (theo doi)_BC cong trinh trong diem_BC von DTPT 6 thang 2012 2 2 4" xfId="15095"/>
    <cellStyle name="1_KH 2007 (theo doi)_BC cong trinh trong diem_BC von DTPT 6 thang 2012 2 3" xfId="15096"/>
    <cellStyle name="1_KH 2007 (theo doi)_BC cong trinh trong diem_BC von DTPT 6 thang 2012 2 4" xfId="15097"/>
    <cellStyle name="1_KH 2007 (theo doi)_BC cong trinh trong diem_BC von DTPT 6 thang 2012 2 5" xfId="15098"/>
    <cellStyle name="1_KH 2007 (theo doi)_BC cong trinh trong diem_BC von DTPT 6 thang 2012 3" xfId="15099"/>
    <cellStyle name="1_KH 2007 (theo doi)_BC cong trinh trong diem_BC von DTPT 6 thang 2012 3 2" xfId="15100"/>
    <cellStyle name="1_KH 2007 (theo doi)_BC cong trinh trong diem_BC von DTPT 6 thang 2012 3 3" xfId="15101"/>
    <cellStyle name="1_KH 2007 (theo doi)_BC cong trinh trong diem_BC von DTPT 6 thang 2012 3 4" xfId="15102"/>
    <cellStyle name="1_KH 2007 (theo doi)_BC cong trinh trong diem_BC von DTPT 6 thang 2012 4" xfId="15103"/>
    <cellStyle name="1_KH 2007 (theo doi)_BC cong trinh trong diem_BC von DTPT 6 thang 2012 5" xfId="15104"/>
    <cellStyle name="1_KH 2007 (theo doi)_BC cong trinh trong diem_BC von DTPT 6 thang 2012 6" xfId="15105"/>
    <cellStyle name="1_KH 2007 (theo doi)_BC cong trinh trong diem_Bieu du thao QD von ho tro co MT" xfId="2626"/>
    <cellStyle name="1_KH 2007 (theo doi)_BC cong trinh trong diem_Bieu du thao QD von ho tro co MT 2" xfId="2627"/>
    <cellStyle name="1_KH 2007 (theo doi)_BC cong trinh trong diem_Bieu du thao QD von ho tro co MT 2 2" xfId="15106"/>
    <cellStyle name="1_KH 2007 (theo doi)_BC cong trinh trong diem_Bieu du thao QD von ho tro co MT 2 2 2" xfId="15107"/>
    <cellStyle name="1_KH 2007 (theo doi)_BC cong trinh trong diem_Bieu du thao QD von ho tro co MT 2 2 3" xfId="15108"/>
    <cellStyle name="1_KH 2007 (theo doi)_BC cong trinh trong diem_Bieu du thao QD von ho tro co MT 2 2 4" xfId="15109"/>
    <cellStyle name="1_KH 2007 (theo doi)_BC cong trinh trong diem_Bieu du thao QD von ho tro co MT 2 3" xfId="15110"/>
    <cellStyle name="1_KH 2007 (theo doi)_BC cong trinh trong diem_Bieu du thao QD von ho tro co MT 2 4" xfId="15111"/>
    <cellStyle name="1_KH 2007 (theo doi)_BC cong trinh trong diem_Bieu du thao QD von ho tro co MT 2 5" xfId="15112"/>
    <cellStyle name="1_KH 2007 (theo doi)_BC cong trinh trong diem_Bieu du thao QD von ho tro co MT 3" xfId="15113"/>
    <cellStyle name="1_KH 2007 (theo doi)_BC cong trinh trong diem_Bieu du thao QD von ho tro co MT 3 2" xfId="15114"/>
    <cellStyle name="1_KH 2007 (theo doi)_BC cong trinh trong diem_Bieu du thao QD von ho tro co MT 3 3" xfId="15115"/>
    <cellStyle name="1_KH 2007 (theo doi)_BC cong trinh trong diem_Bieu du thao QD von ho tro co MT 3 4" xfId="15116"/>
    <cellStyle name="1_KH 2007 (theo doi)_BC cong trinh trong diem_Bieu du thao QD von ho tro co MT 4" xfId="15117"/>
    <cellStyle name="1_KH 2007 (theo doi)_BC cong trinh trong diem_Bieu du thao QD von ho tro co MT 5" xfId="15118"/>
    <cellStyle name="1_KH 2007 (theo doi)_BC cong trinh trong diem_Bieu du thao QD von ho tro co MT 6" xfId="15119"/>
    <cellStyle name="1_KH 2007 (theo doi)_BC cong trinh trong diem_Ke hoach 2012 (theo doi)" xfId="2628"/>
    <cellStyle name="1_KH 2007 (theo doi)_BC cong trinh trong diem_Ke hoach 2012 (theo doi) 2" xfId="2629"/>
    <cellStyle name="1_KH 2007 (theo doi)_BC cong trinh trong diem_Ke hoach 2012 (theo doi) 2 2" xfId="15120"/>
    <cellStyle name="1_KH 2007 (theo doi)_BC cong trinh trong diem_Ke hoach 2012 (theo doi) 2 2 2" xfId="15121"/>
    <cellStyle name="1_KH 2007 (theo doi)_BC cong trinh trong diem_Ke hoach 2012 (theo doi) 2 2 3" xfId="15122"/>
    <cellStyle name="1_KH 2007 (theo doi)_BC cong trinh trong diem_Ke hoach 2012 (theo doi) 2 2 4" xfId="15123"/>
    <cellStyle name="1_KH 2007 (theo doi)_BC cong trinh trong diem_Ke hoach 2012 (theo doi) 2 3" xfId="15124"/>
    <cellStyle name="1_KH 2007 (theo doi)_BC cong trinh trong diem_Ke hoach 2012 (theo doi) 2 4" xfId="15125"/>
    <cellStyle name="1_KH 2007 (theo doi)_BC cong trinh trong diem_Ke hoach 2012 (theo doi) 2 5" xfId="15126"/>
    <cellStyle name="1_KH 2007 (theo doi)_BC cong trinh trong diem_Ke hoach 2012 (theo doi) 3" xfId="15127"/>
    <cellStyle name="1_KH 2007 (theo doi)_BC cong trinh trong diem_Ke hoach 2012 (theo doi) 3 2" xfId="15128"/>
    <cellStyle name="1_KH 2007 (theo doi)_BC cong trinh trong diem_Ke hoach 2012 (theo doi) 3 3" xfId="15129"/>
    <cellStyle name="1_KH 2007 (theo doi)_BC cong trinh trong diem_Ke hoach 2012 (theo doi) 3 4" xfId="15130"/>
    <cellStyle name="1_KH 2007 (theo doi)_BC cong trinh trong diem_Ke hoach 2012 (theo doi) 4" xfId="15131"/>
    <cellStyle name="1_KH 2007 (theo doi)_BC cong trinh trong diem_Ke hoach 2012 (theo doi) 5" xfId="15132"/>
    <cellStyle name="1_KH 2007 (theo doi)_BC cong trinh trong diem_Ke hoach 2012 (theo doi) 6" xfId="15133"/>
    <cellStyle name="1_KH 2007 (theo doi)_BC cong trinh trong diem_Ke hoach 2012 theo doi (giai ngan 30.6.12)" xfId="2630"/>
    <cellStyle name="1_KH 2007 (theo doi)_BC cong trinh trong diem_Ke hoach 2012 theo doi (giai ngan 30.6.12) 2" xfId="2631"/>
    <cellStyle name="1_KH 2007 (theo doi)_BC cong trinh trong diem_Ke hoach 2012 theo doi (giai ngan 30.6.12) 2 2" xfId="15134"/>
    <cellStyle name="1_KH 2007 (theo doi)_BC cong trinh trong diem_Ke hoach 2012 theo doi (giai ngan 30.6.12) 2 2 2" xfId="15135"/>
    <cellStyle name="1_KH 2007 (theo doi)_BC cong trinh trong diem_Ke hoach 2012 theo doi (giai ngan 30.6.12) 2 2 3" xfId="15136"/>
    <cellStyle name="1_KH 2007 (theo doi)_BC cong trinh trong diem_Ke hoach 2012 theo doi (giai ngan 30.6.12) 2 2 4" xfId="15137"/>
    <cellStyle name="1_KH 2007 (theo doi)_BC cong trinh trong diem_Ke hoach 2012 theo doi (giai ngan 30.6.12) 2 3" xfId="15138"/>
    <cellStyle name="1_KH 2007 (theo doi)_BC cong trinh trong diem_Ke hoach 2012 theo doi (giai ngan 30.6.12) 2 4" xfId="15139"/>
    <cellStyle name="1_KH 2007 (theo doi)_BC cong trinh trong diem_Ke hoach 2012 theo doi (giai ngan 30.6.12) 2 5" xfId="15140"/>
    <cellStyle name="1_KH 2007 (theo doi)_BC cong trinh trong diem_Ke hoach 2012 theo doi (giai ngan 30.6.12) 3" xfId="15141"/>
    <cellStyle name="1_KH 2007 (theo doi)_BC cong trinh trong diem_Ke hoach 2012 theo doi (giai ngan 30.6.12) 3 2" xfId="15142"/>
    <cellStyle name="1_KH 2007 (theo doi)_BC cong trinh trong diem_Ke hoach 2012 theo doi (giai ngan 30.6.12) 3 3" xfId="15143"/>
    <cellStyle name="1_KH 2007 (theo doi)_BC cong trinh trong diem_Ke hoach 2012 theo doi (giai ngan 30.6.12) 3 4" xfId="15144"/>
    <cellStyle name="1_KH 2007 (theo doi)_BC cong trinh trong diem_Ke hoach 2012 theo doi (giai ngan 30.6.12) 4" xfId="15145"/>
    <cellStyle name="1_KH 2007 (theo doi)_BC cong trinh trong diem_Ke hoach 2012 theo doi (giai ngan 30.6.12) 5" xfId="15146"/>
    <cellStyle name="1_KH 2007 (theo doi)_BC cong trinh trong diem_Ke hoach 2012 theo doi (giai ngan 30.6.12) 6" xfId="15147"/>
    <cellStyle name="1_KH 2007 (theo doi)_BC von DTPT 6 thang 2012" xfId="2632"/>
    <cellStyle name="1_KH 2007 (theo doi)_BC von DTPT 6 thang 2012 2" xfId="15148"/>
    <cellStyle name="1_KH 2007 (theo doi)_BC von DTPT 6 thang 2012 2 2" xfId="15149"/>
    <cellStyle name="1_KH 2007 (theo doi)_BC von DTPT 6 thang 2012 2 3" xfId="15150"/>
    <cellStyle name="1_KH 2007 (theo doi)_BC von DTPT 6 thang 2012 2 4" xfId="15151"/>
    <cellStyle name="1_KH 2007 (theo doi)_BC von DTPT 6 thang 2012 3" xfId="15152"/>
    <cellStyle name="1_KH 2007 (theo doi)_BC von DTPT 6 thang 2012 4" xfId="15153"/>
    <cellStyle name="1_KH 2007 (theo doi)_BC von DTPT 6 thang 2012 5" xfId="15154"/>
    <cellStyle name="1_KH 2007 (theo doi)_Bieu 01 UB(hung)" xfId="2633"/>
    <cellStyle name="1_KH 2007 (theo doi)_Bieu 01 UB(hung) 2" xfId="2634"/>
    <cellStyle name="1_KH 2007 (theo doi)_Bieu 01 UB(hung) 2 2" xfId="15155"/>
    <cellStyle name="1_KH 2007 (theo doi)_Bieu 01 UB(hung) 2 2 2" xfId="15156"/>
    <cellStyle name="1_KH 2007 (theo doi)_Bieu 01 UB(hung) 2 2 3" xfId="15157"/>
    <cellStyle name="1_KH 2007 (theo doi)_Bieu 01 UB(hung) 2 2 4" xfId="15158"/>
    <cellStyle name="1_KH 2007 (theo doi)_Bieu 01 UB(hung) 2 3" xfId="15159"/>
    <cellStyle name="1_KH 2007 (theo doi)_Bieu 01 UB(hung) 2 4" xfId="15160"/>
    <cellStyle name="1_KH 2007 (theo doi)_Bieu 01 UB(hung) 2 5" xfId="15161"/>
    <cellStyle name="1_KH 2007 (theo doi)_Bieu 01 UB(hung) 3" xfId="15162"/>
    <cellStyle name="1_KH 2007 (theo doi)_Bieu 01 UB(hung) 3 2" xfId="15163"/>
    <cellStyle name="1_KH 2007 (theo doi)_Bieu 01 UB(hung) 3 3" xfId="15164"/>
    <cellStyle name="1_KH 2007 (theo doi)_Bieu 01 UB(hung) 3 4" xfId="15165"/>
    <cellStyle name="1_KH 2007 (theo doi)_Bieu 01 UB(hung) 4" xfId="15166"/>
    <cellStyle name="1_KH 2007 (theo doi)_Bieu 01 UB(hung) 5" xfId="15167"/>
    <cellStyle name="1_KH 2007 (theo doi)_Bieu 01 UB(hung) 6" xfId="15168"/>
    <cellStyle name="1_KH 2007 (theo doi)_Bieu du thao QD von ho tro co MT" xfId="2635"/>
    <cellStyle name="1_KH 2007 (theo doi)_Bieu du thao QD von ho tro co MT 2" xfId="15169"/>
    <cellStyle name="1_KH 2007 (theo doi)_Bieu du thao QD von ho tro co MT 2 2" xfId="15170"/>
    <cellStyle name="1_KH 2007 (theo doi)_Bieu du thao QD von ho tro co MT 2 3" xfId="15171"/>
    <cellStyle name="1_KH 2007 (theo doi)_Bieu du thao QD von ho tro co MT 2 4" xfId="15172"/>
    <cellStyle name="1_KH 2007 (theo doi)_Bieu du thao QD von ho tro co MT 3" xfId="15173"/>
    <cellStyle name="1_KH 2007 (theo doi)_Bieu du thao QD von ho tro co MT 4" xfId="15174"/>
    <cellStyle name="1_KH 2007 (theo doi)_Bieu du thao QD von ho tro co MT 5" xfId="15175"/>
    <cellStyle name="1_KH 2007 (theo doi)_Book1" xfId="2636"/>
    <cellStyle name="1_KH 2007 (theo doi)_Book1 2" xfId="2637"/>
    <cellStyle name="1_KH 2007 (theo doi)_Book1 2 2" xfId="15176"/>
    <cellStyle name="1_KH 2007 (theo doi)_Book1 2 3" xfId="15177"/>
    <cellStyle name="1_KH 2007 (theo doi)_Book1 2 4" xfId="15178"/>
    <cellStyle name="1_KH 2007 (theo doi)_Book1 3" xfId="15179"/>
    <cellStyle name="1_KH 2007 (theo doi)_Book1 3 2" xfId="15180"/>
    <cellStyle name="1_KH 2007 (theo doi)_Book1 3 3" xfId="15181"/>
    <cellStyle name="1_KH 2007 (theo doi)_Book1 3 4" xfId="15182"/>
    <cellStyle name="1_KH 2007 (theo doi)_Book1 4" xfId="15183"/>
    <cellStyle name="1_KH 2007 (theo doi)_Book1 5" xfId="15184"/>
    <cellStyle name="1_KH 2007 (theo doi)_Book1 6" xfId="15185"/>
    <cellStyle name="1_KH 2007 (theo doi)_Book1_BC von DTPT 6 thang 2012" xfId="2638"/>
    <cellStyle name="1_KH 2007 (theo doi)_Book1_BC von DTPT 6 thang 2012 2" xfId="2639"/>
    <cellStyle name="1_KH 2007 (theo doi)_Book1_BC von DTPT 6 thang 2012 2 2" xfId="15186"/>
    <cellStyle name="1_KH 2007 (theo doi)_Book1_BC von DTPT 6 thang 2012 2 3" xfId="15187"/>
    <cellStyle name="1_KH 2007 (theo doi)_Book1_BC von DTPT 6 thang 2012 2 4" xfId="15188"/>
    <cellStyle name="1_KH 2007 (theo doi)_Book1_BC von DTPT 6 thang 2012 3" xfId="15189"/>
    <cellStyle name="1_KH 2007 (theo doi)_Book1_BC von DTPT 6 thang 2012 3 2" xfId="15190"/>
    <cellStyle name="1_KH 2007 (theo doi)_Book1_BC von DTPT 6 thang 2012 3 3" xfId="15191"/>
    <cellStyle name="1_KH 2007 (theo doi)_Book1_BC von DTPT 6 thang 2012 3 4" xfId="15192"/>
    <cellStyle name="1_KH 2007 (theo doi)_Book1_BC von DTPT 6 thang 2012 4" xfId="15193"/>
    <cellStyle name="1_KH 2007 (theo doi)_Book1_BC von DTPT 6 thang 2012 5" xfId="15194"/>
    <cellStyle name="1_KH 2007 (theo doi)_Book1_BC von DTPT 6 thang 2012 6" xfId="15195"/>
    <cellStyle name="1_KH 2007 (theo doi)_Book1_Bieu du thao QD von ho tro co MT" xfId="2640"/>
    <cellStyle name="1_KH 2007 (theo doi)_Book1_Bieu du thao QD von ho tro co MT 2" xfId="2641"/>
    <cellStyle name="1_KH 2007 (theo doi)_Book1_Bieu du thao QD von ho tro co MT 2 2" xfId="15196"/>
    <cellStyle name="1_KH 2007 (theo doi)_Book1_Bieu du thao QD von ho tro co MT 2 3" xfId="15197"/>
    <cellStyle name="1_KH 2007 (theo doi)_Book1_Bieu du thao QD von ho tro co MT 2 4" xfId="15198"/>
    <cellStyle name="1_KH 2007 (theo doi)_Book1_Bieu du thao QD von ho tro co MT 3" xfId="15199"/>
    <cellStyle name="1_KH 2007 (theo doi)_Book1_Bieu du thao QD von ho tro co MT 3 2" xfId="15200"/>
    <cellStyle name="1_KH 2007 (theo doi)_Book1_Bieu du thao QD von ho tro co MT 3 3" xfId="15201"/>
    <cellStyle name="1_KH 2007 (theo doi)_Book1_Bieu du thao QD von ho tro co MT 3 4" xfId="15202"/>
    <cellStyle name="1_KH 2007 (theo doi)_Book1_Bieu du thao QD von ho tro co MT 4" xfId="15203"/>
    <cellStyle name="1_KH 2007 (theo doi)_Book1_Bieu du thao QD von ho tro co MT 5" xfId="15204"/>
    <cellStyle name="1_KH 2007 (theo doi)_Book1_Bieu du thao QD von ho tro co MT 6" xfId="15205"/>
    <cellStyle name="1_KH 2007 (theo doi)_Book1_Hoan chinh KH 2012 (o nha)" xfId="2642"/>
    <cellStyle name="1_KH 2007 (theo doi)_Book1_Hoan chinh KH 2012 (o nha) 2" xfId="2643"/>
    <cellStyle name="1_KH 2007 (theo doi)_Book1_Hoan chinh KH 2012 (o nha) 2 2" xfId="15206"/>
    <cellStyle name="1_KH 2007 (theo doi)_Book1_Hoan chinh KH 2012 (o nha) 2 3" xfId="15207"/>
    <cellStyle name="1_KH 2007 (theo doi)_Book1_Hoan chinh KH 2012 (o nha) 2 4" xfId="15208"/>
    <cellStyle name="1_KH 2007 (theo doi)_Book1_Hoan chinh KH 2012 (o nha) 3" xfId="15209"/>
    <cellStyle name="1_KH 2007 (theo doi)_Book1_Hoan chinh KH 2012 (o nha) 3 2" xfId="15210"/>
    <cellStyle name="1_KH 2007 (theo doi)_Book1_Hoan chinh KH 2012 (o nha) 3 3" xfId="15211"/>
    <cellStyle name="1_KH 2007 (theo doi)_Book1_Hoan chinh KH 2012 (o nha) 3 4" xfId="15212"/>
    <cellStyle name="1_KH 2007 (theo doi)_Book1_Hoan chinh KH 2012 (o nha) 4" xfId="15213"/>
    <cellStyle name="1_KH 2007 (theo doi)_Book1_Hoan chinh KH 2012 (o nha) 5" xfId="15214"/>
    <cellStyle name="1_KH 2007 (theo doi)_Book1_Hoan chinh KH 2012 (o nha) 6" xfId="15215"/>
    <cellStyle name="1_KH 2007 (theo doi)_Book1_Hoan chinh KH 2012 (o nha)_Bao cao giai ngan quy I" xfId="2644"/>
    <cellStyle name="1_KH 2007 (theo doi)_Book1_Hoan chinh KH 2012 (o nha)_Bao cao giai ngan quy I 2" xfId="2645"/>
    <cellStyle name="1_KH 2007 (theo doi)_Book1_Hoan chinh KH 2012 (o nha)_Bao cao giai ngan quy I 2 2" xfId="15216"/>
    <cellStyle name="1_KH 2007 (theo doi)_Book1_Hoan chinh KH 2012 (o nha)_Bao cao giai ngan quy I 2 3" xfId="15217"/>
    <cellStyle name="1_KH 2007 (theo doi)_Book1_Hoan chinh KH 2012 (o nha)_Bao cao giai ngan quy I 2 4" xfId="15218"/>
    <cellStyle name="1_KH 2007 (theo doi)_Book1_Hoan chinh KH 2012 (o nha)_Bao cao giai ngan quy I 3" xfId="15219"/>
    <cellStyle name="1_KH 2007 (theo doi)_Book1_Hoan chinh KH 2012 (o nha)_Bao cao giai ngan quy I 3 2" xfId="15220"/>
    <cellStyle name="1_KH 2007 (theo doi)_Book1_Hoan chinh KH 2012 (o nha)_Bao cao giai ngan quy I 3 3" xfId="15221"/>
    <cellStyle name="1_KH 2007 (theo doi)_Book1_Hoan chinh KH 2012 (o nha)_Bao cao giai ngan quy I 3 4" xfId="15222"/>
    <cellStyle name="1_KH 2007 (theo doi)_Book1_Hoan chinh KH 2012 (o nha)_Bao cao giai ngan quy I 4" xfId="15223"/>
    <cellStyle name="1_KH 2007 (theo doi)_Book1_Hoan chinh KH 2012 (o nha)_Bao cao giai ngan quy I 5" xfId="15224"/>
    <cellStyle name="1_KH 2007 (theo doi)_Book1_Hoan chinh KH 2012 (o nha)_Bao cao giai ngan quy I 6" xfId="15225"/>
    <cellStyle name="1_KH 2007 (theo doi)_Book1_Hoan chinh KH 2012 (o nha)_BC von DTPT 6 thang 2012" xfId="2646"/>
    <cellStyle name="1_KH 2007 (theo doi)_Book1_Hoan chinh KH 2012 (o nha)_BC von DTPT 6 thang 2012 2" xfId="2647"/>
    <cellStyle name="1_KH 2007 (theo doi)_Book1_Hoan chinh KH 2012 (o nha)_BC von DTPT 6 thang 2012 2 2" xfId="15226"/>
    <cellStyle name="1_KH 2007 (theo doi)_Book1_Hoan chinh KH 2012 (o nha)_BC von DTPT 6 thang 2012 2 3" xfId="15227"/>
    <cellStyle name="1_KH 2007 (theo doi)_Book1_Hoan chinh KH 2012 (o nha)_BC von DTPT 6 thang 2012 2 4" xfId="15228"/>
    <cellStyle name="1_KH 2007 (theo doi)_Book1_Hoan chinh KH 2012 (o nha)_BC von DTPT 6 thang 2012 3" xfId="15229"/>
    <cellStyle name="1_KH 2007 (theo doi)_Book1_Hoan chinh KH 2012 (o nha)_BC von DTPT 6 thang 2012 3 2" xfId="15230"/>
    <cellStyle name="1_KH 2007 (theo doi)_Book1_Hoan chinh KH 2012 (o nha)_BC von DTPT 6 thang 2012 3 3" xfId="15231"/>
    <cellStyle name="1_KH 2007 (theo doi)_Book1_Hoan chinh KH 2012 (o nha)_BC von DTPT 6 thang 2012 3 4" xfId="15232"/>
    <cellStyle name="1_KH 2007 (theo doi)_Book1_Hoan chinh KH 2012 (o nha)_BC von DTPT 6 thang 2012 4" xfId="15233"/>
    <cellStyle name="1_KH 2007 (theo doi)_Book1_Hoan chinh KH 2012 (o nha)_BC von DTPT 6 thang 2012 5" xfId="15234"/>
    <cellStyle name="1_KH 2007 (theo doi)_Book1_Hoan chinh KH 2012 (o nha)_BC von DTPT 6 thang 2012 6" xfId="15235"/>
    <cellStyle name="1_KH 2007 (theo doi)_Book1_Hoan chinh KH 2012 (o nha)_Bieu du thao QD von ho tro co MT" xfId="2648"/>
    <cellStyle name="1_KH 2007 (theo doi)_Book1_Hoan chinh KH 2012 (o nha)_Bieu du thao QD von ho tro co MT 2" xfId="2649"/>
    <cellStyle name="1_KH 2007 (theo doi)_Book1_Hoan chinh KH 2012 (o nha)_Bieu du thao QD von ho tro co MT 2 2" xfId="15236"/>
    <cellStyle name="1_KH 2007 (theo doi)_Book1_Hoan chinh KH 2012 (o nha)_Bieu du thao QD von ho tro co MT 2 3" xfId="15237"/>
    <cellStyle name="1_KH 2007 (theo doi)_Book1_Hoan chinh KH 2012 (o nha)_Bieu du thao QD von ho tro co MT 2 4" xfId="15238"/>
    <cellStyle name="1_KH 2007 (theo doi)_Book1_Hoan chinh KH 2012 (o nha)_Bieu du thao QD von ho tro co MT 3" xfId="15239"/>
    <cellStyle name="1_KH 2007 (theo doi)_Book1_Hoan chinh KH 2012 (o nha)_Bieu du thao QD von ho tro co MT 3 2" xfId="15240"/>
    <cellStyle name="1_KH 2007 (theo doi)_Book1_Hoan chinh KH 2012 (o nha)_Bieu du thao QD von ho tro co MT 3 3" xfId="15241"/>
    <cellStyle name="1_KH 2007 (theo doi)_Book1_Hoan chinh KH 2012 (o nha)_Bieu du thao QD von ho tro co MT 3 4" xfId="15242"/>
    <cellStyle name="1_KH 2007 (theo doi)_Book1_Hoan chinh KH 2012 (o nha)_Bieu du thao QD von ho tro co MT 4" xfId="15243"/>
    <cellStyle name="1_KH 2007 (theo doi)_Book1_Hoan chinh KH 2012 (o nha)_Bieu du thao QD von ho tro co MT 5" xfId="15244"/>
    <cellStyle name="1_KH 2007 (theo doi)_Book1_Hoan chinh KH 2012 (o nha)_Bieu du thao QD von ho tro co MT 6" xfId="15245"/>
    <cellStyle name="1_KH 2007 (theo doi)_Book1_Hoan chinh KH 2012 (o nha)_Ke hoach 2012 theo doi (giai ngan 30.6.12)" xfId="2650"/>
    <cellStyle name="1_KH 2007 (theo doi)_Book1_Hoan chinh KH 2012 (o nha)_Ke hoach 2012 theo doi (giai ngan 30.6.12) 2" xfId="2651"/>
    <cellStyle name="1_KH 2007 (theo doi)_Book1_Hoan chinh KH 2012 (o nha)_Ke hoach 2012 theo doi (giai ngan 30.6.12) 2 2" xfId="15246"/>
    <cellStyle name="1_KH 2007 (theo doi)_Book1_Hoan chinh KH 2012 (o nha)_Ke hoach 2012 theo doi (giai ngan 30.6.12) 2 3" xfId="15247"/>
    <cellStyle name="1_KH 2007 (theo doi)_Book1_Hoan chinh KH 2012 (o nha)_Ke hoach 2012 theo doi (giai ngan 30.6.12) 2 4" xfId="15248"/>
    <cellStyle name="1_KH 2007 (theo doi)_Book1_Hoan chinh KH 2012 (o nha)_Ke hoach 2012 theo doi (giai ngan 30.6.12) 3" xfId="15249"/>
    <cellStyle name="1_KH 2007 (theo doi)_Book1_Hoan chinh KH 2012 (o nha)_Ke hoach 2012 theo doi (giai ngan 30.6.12) 3 2" xfId="15250"/>
    <cellStyle name="1_KH 2007 (theo doi)_Book1_Hoan chinh KH 2012 (o nha)_Ke hoach 2012 theo doi (giai ngan 30.6.12) 3 3" xfId="15251"/>
    <cellStyle name="1_KH 2007 (theo doi)_Book1_Hoan chinh KH 2012 (o nha)_Ke hoach 2012 theo doi (giai ngan 30.6.12) 3 4" xfId="15252"/>
    <cellStyle name="1_KH 2007 (theo doi)_Book1_Hoan chinh KH 2012 (o nha)_Ke hoach 2012 theo doi (giai ngan 30.6.12) 4" xfId="15253"/>
    <cellStyle name="1_KH 2007 (theo doi)_Book1_Hoan chinh KH 2012 (o nha)_Ke hoach 2012 theo doi (giai ngan 30.6.12) 5" xfId="15254"/>
    <cellStyle name="1_KH 2007 (theo doi)_Book1_Hoan chinh KH 2012 (o nha)_Ke hoach 2012 theo doi (giai ngan 30.6.12) 6" xfId="15255"/>
    <cellStyle name="1_KH 2007 (theo doi)_Book1_Hoan chinh KH 2012 Von ho tro co MT" xfId="2652"/>
    <cellStyle name="1_KH 2007 (theo doi)_Book1_Hoan chinh KH 2012 Von ho tro co MT (chi tiet)" xfId="2653"/>
    <cellStyle name="1_KH 2007 (theo doi)_Book1_Hoan chinh KH 2012 Von ho tro co MT (chi tiet) 2" xfId="2654"/>
    <cellStyle name="1_KH 2007 (theo doi)_Book1_Hoan chinh KH 2012 Von ho tro co MT (chi tiet) 2 2" xfId="15256"/>
    <cellStyle name="1_KH 2007 (theo doi)_Book1_Hoan chinh KH 2012 Von ho tro co MT (chi tiet) 2 3" xfId="15257"/>
    <cellStyle name="1_KH 2007 (theo doi)_Book1_Hoan chinh KH 2012 Von ho tro co MT (chi tiet) 2 4" xfId="15258"/>
    <cellStyle name="1_KH 2007 (theo doi)_Book1_Hoan chinh KH 2012 Von ho tro co MT (chi tiet) 3" xfId="15259"/>
    <cellStyle name="1_KH 2007 (theo doi)_Book1_Hoan chinh KH 2012 Von ho tro co MT (chi tiet) 3 2" xfId="15260"/>
    <cellStyle name="1_KH 2007 (theo doi)_Book1_Hoan chinh KH 2012 Von ho tro co MT (chi tiet) 3 3" xfId="15261"/>
    <cellStyle name="1_KH 2007 (theo doi)_Book1_Hoan chinh KH 2012 Von ho tro co MT (chi tiet) 3 4" xfId="15262"/>
    <cellStyle name="1_KH 2007 (theo doi)_Book1_Hoan chinh KH 2012 Von ho tro co MT (chi tiet) 4" xfId="15263"/>
    <cellStyle name="1_KH 2007 (theo doi)_Book1_Hoan chinh KH 2012 Von ho tro co MT (chi tiet) 5" xfId="15264"/>
    <cellStyle name="1_KH 2007 (theo doi)_Book1_Hoan chinh KH 2012 Von ho tro co MT (chi tiet) 6" xfId="15265"/>
    <cellStyle name="1_KH 2007 (theo doi)_Book1_Hoan chinh KH 2012 Von ho tro co MT 10" xfId="15266"/>
    <cellStyle name="1_KH 2007 (theo doi)_Book1_Hoan chinh KH 2012 Von ho tro co MT 10 2" xfId="15267"/>
    <cellStyle name="1_KH 2007 (theo doi)_Book1_Hoan chinh KH 2012 Von ho tro co MT 10 3" xfId="15268"/>
    <cellStyle name="1_KH 2007 (theo doi)_Book1_Hoan chinh KH 2012 Von ho tro co MT 10 4" xfId="15269"/>
    <cellStyle name="1_KH 2007 (theo doi)_Book1_Hoan chinh KH 2012 Von ho tro co MT 11" xfId="15270"/>
    <cellStyle name="1_KH 2007 (theo doi)_Book1_Hoan chinh KH 2012 Von ho tro co MT 11 2" xfId="15271"/>
    <cellStyle name="1_KH 2007 (theo doi)_Book1_Hoan chinh KH 2012 Von ho tro co MT 11 3" xfId="15272"/>
    <cellStyle name="1_KH 2007 (theo doi)_Book1_Hoan chinh KH 2012 Von ho tro co MT 11 4" xfId="15273"/>
    <cellStyle name="1_KH 2007 (theo doi)_Book1_Hoan chinh KH 2012 Von ho tro co MT 12" xfId="15274"/>
    <cellStyle name="1_KH 2007 (theo doi)_Book1_Hoan chinh KH 2012 Von ho tro co MT 12 2" xfId="15275"/>
    <cellStyle name="1_KH 2007 (theo doi)_Book1_Hoan chinh KH 2012 Von ho tro co MT 12 3" xfId="15276"/>
    <cellStyle name="1_KH 2007 (theo doi)_Book1_Hoan chinh KH 2012 Von ho tro co MT 12 4" xfId="15277"/>
    <cellStyle name="1_KH 2007 (theo doi)_Book1_Hoan chinh KH 2012 Von ho tro co MT 13" xfId="15278"/>
    <cellStyle name="1_KH 2007 (theo doi)_Book1_Hoan chinh KH 2012 Von ho tro co MT 13 2" xfId="15279"/>
    <cellStyle name="1_KH 2007 (theo doi)_Book1_Hoan chinh KH 2012 Von ho tro co MT 13 3" xfId="15280"/>
    <cellStyle name="1_KH 2007 (theo doi)_Book1_Hoan chinh KH 2012 Von ho tro co MT 13 4" xfId="15281"/>
    <cellStyle name="1_KH 2007 (theo doi)_Book1_Hoan chinh KH 2012 Von ho tro co MT 14" xfId="15282"/>
    <cellStyle name="1_KH 2007 (theo doi)_Book1_Hoan chinh KH 2012 Von ho tro co MT 14 2" xfId="15283"/>
    <cellStyle name="1_KH 2007 (theo doi)_Book1_Hoan chinh KH 2012 Von ho tro co MT 14 3" xfId="15284"/>
    <cellStyle name="1_KH 2007 (theo doi)_Book1_Hoan chinh KH 2012 Von ho tro co MT 14 4" xfId="15285"/>
    <cellStyle name="1_KH 2007 (theo doi)_Book1_Hoan chinh KH 2012 Von ho tro co MT 15" xfId="15286"/>
    <cellStyle name="1_KH 2007 (theo doi)_Book1_Hoan chinh KH 2012 Von ho tro co MT 15 2" xfId="15287"/>
    <cellStyle name="1_KH 2007 (theo doi)_Book1_Hoan chinh KH 2012 Von ho tro co MT 15 3" xfId="15288"/>
    <cellStyle name="1_KH 2007 (theo doi)_Book1_Hoan chinh KH 2012 Von ho tro co MT 15 4" xfId="15289"/>
    <cellStyle name="1_KH 2007 (theo doi)_Book1_Hoan chinh KH 2012 Von ho tro co MT 16" xfId="15290"/>
    <cellStyle name="1_KH 2007 (theo doi)_Book1_Hoan chinh KH 2012 Von ho tro co MT 16 2" xfId="15291"/>
    <cellStyle name="1_KH 2007 (theo doi)_Book1_Hoan chinh KH 2012 Von ho tro co MT 16 3" xfId="15292"/>
    <cellStyle name="1_KH 2007 (theo doi)_Book1_Hoan chinh KH 2012 Von ho tro co MT 16 4" xfId="15293"/>
    <cellStyle name="1_KH 2007 (theo doi)_Book1_Hoan chinh KH 2012 Von ho tro co MT 17" xfId="15294"/>
    <cellStyle name="1_KH 2007 (theo doi)_Book1_Hoan chinh KH 2012 Von ho tro co MT 17 2" xfId="15295"/>
    <cellStyle name="1_KH 2007 (theo doi)_Book1_Hoan chinh KH 2012 Von ho tro co MT 17 3" xfId="15296"/>
    <cellStyle name="1_KH 2007 (theo doi)_Book1_Hoan chinh KH 2012 Von ho tro co MT 17 4" xfId="15297"/>
    <cellStyle name="1_KH 2007 (theo doi)_Book1_Hoan chinh KH 2012 Von ho tro co MT 18" xfId="15298"/>
    <cellStyle name="1_KH 2007 (theo doi)_Book1_Hoan chinh KH 2012 Von ho tro co MT 19" xfId="15299"/>
    <cellStyle name="1_KH 2007 (theo doi)_Book1_Hoan chinh KH 2012 Von ho tro co MT 2" xfId="2655"/>
    <cellStyle name="1_KH 2007 (theo doi)_Book1_Hoan chinh KH 2012 Von ho tro co MT 2 2" xfId="15300"/>
    <cellStyle name="1_KH 2007 (theo doi)_Book1_Hoan chinh KH 2012 Von ho tro co MT 2 3" xfId="15301"/>
    <cellStyle name="1_KH 2007 (theo doi)_Book1_Hoan chinh KH 2012 Von ho tro co MT 2 4" xfId="15302"/>
    <cellStyle name="1_KH 2007 (theo doi)_Book1_Hoan chinh KH 2012 Von ho tro co MT 20" xfId="15303"/>
    <cellStyle name="1_KH 2007 (theo doi)_Book1_Hoan chinh KH 2012 Von ho tro co MT 3" xfId="15304"/>
    <cellStyle name="1_KH 2007 (theo doi)_Book1_Hoan chinh KH 2012 Von ho tro co MT 3 2" xfId="15305"/>
    <cellStyle name="1_KH 2007 (theo doi)_Book1_Hoan chinh KH 2012 Von ho tro co MT 3 3" xfId="15306"/>
    <cellStyle name="1_KH 2007 (theo doi)_Book1_Hoan chinh KH 2012 Von ho tro co MT 3 4" xfId="15307"/>
    <cellStyle name="1_KH 2007 (theo doi)_Book1_Hoan chinh KH 2012 Von ho tro co MT 4" xfId="15308"/>
    <cellStyle name="1_KH 2007 (theo doi)_Book1_Hoan chinh KH 2012 Von ho tro co MT 4 2" xfId="15309"/>
    <cellStyle name="1_KH 2007 (theo doi)_Book1_Hoan chinh KH 2012 Von ho tro co MT 4 3" xfId="15310"/>
    <cellStyle name="1_KH 2007 (theo doi)_Book1_Hoan chinh KH 2012 Von ho tro co MT 4 4" xfId="15311"/>
    <cellStyle name="1_KH 2007 (theo doi)_Book1_Hoan chinh KH 2012 Von ho tro co MT 5" xfId="15312"/>
    <cellStyle name="1_KH 2007 (theo doi)_Book1_Hoan chinh KH 2012 Von ho tro co MT 5 2" xfId="15313"/>
    <cellStyle name="1_KH 2007 (theo doi)_Book1_Hoan chinh KH 2012 Von ho tro co MT 5 3" xfId="15314"/>
    <cellStyle name="1_KH 2007 (theo doi)_Book1_Hoan chinh KH 2012 Von ho tro co MT 5 4" xfId="15315"/>
    <cellStyle name="1_KH 2007 (theo doi)_Book1_Hoan chinh KH 2012 Von ho tro co MT 6" xfId="15316"/>
    <cellStyle name="1_KH 2007 (theo doi)_Book1_Hoan chinh KH 2012 Von ho tro co MT 6 2" xfId="15317"/>
    <cellStyle name="1_KH 2007 (theo doi)_Book1_Hoan chinh KH 2012 Von ho tro co MT 6 3" xfId="15318"/>
    <cellStyle name="1_KH 2007 (theo doi)_Book1_Hoan chinh KH 2012 Von ho tro co MT 6 4" xfId="15319"/>
    <cellStyle name="1_KH 2007 (theo doi)_Book1_Hoan chinh KH 2012 Von ho tro co MT 7" xfId="15320"/>
    <cellStyle name="1_KH 2007 (theo doi)_Book1_Hoan chinh KH 2012 Von ho tro co MT 7 2" xfId="15321"/>
    <cellStyle name="1_KH 2007 (theo doi)_Book1_Hoan chinh KH 2012 Von ho tro co MT 7 3" xfId="15322"/>
    <cellStyle name="1_KH 2007 (theo doi)_Book1_Hoan chinh KH 2012 Von ho tro co MT 7 4" xfId="15323"/>
    <cellStyle name="1_KH 2007 (theo doi)_Book1_Hoan chinh KH 2012 Von ho tro co MT 8" xfId="15324"/>
    <cellStyle name="1_KH 2007 (theo doi)_Book1_Hoan chinh KH 2012 Von ho tro co MT 8 2" xfId="15325"/>
    <cellStyle name="1_KH 2007 (theo doi)_Book1_Hoan chinh KH 2012 Von ho tro co MT 8 3" xfId="15326"/>
    <cellStyle name="1_KH 2007 (theo doi)_Book1_Hoan chinh KH 2012 Von ho tro co MT 8 4" xfId="15327"/>
    <cellStyle name="1_KH 2007 (theo doi)_Book1_Hoan chinh KH 2012 Von ho tro co MT 9" xfId="15328"/>
    <cellStyle name="1_KH 2007 (theo doi)_Book1_Hoan chinh KH 2012 Von ho tro co MT 9 2" xfId="15329"/>
    <cellStyle name="1_KH 2007 (theo doi)_Book1_Hoan chinh KH 2012 Von ho tro co MT 9 3" xfId="15330"/>
    <cellStyle name="1_KH 2007 (theo doi)_Book1_Hoan chinh KH 2012 Von ho tro co MT 9 4" xfId="15331"/>
    <cellStyle name="1_KH 2007 (theo doi)_Book1_Hoan chinh KH 2012 Von ho tro co MT_Bao cao giai ngan quy I" xfId="2656"/>
    <cellStyle name="1_KH 2007 (theo doi)_Book1_Hoan chinh KH 2012 Von ho tro co MT_Bao cao giai ngan quy I 2" xfId="2657"/>
    <cellStyle name="1_KH 2007 (theo doi)_Book1_Hoan chinh KH 2012 Von ho tro co MT_Bao cao giai ngan quy I 2 2" xfId="15332"/>
    <cellStyle name="1_KH 2007 (theo doi)_Book1_Hoan chinh KH 2012 Von ho tro co MT_Bao cao giai ngan quy I 2 3" xfId="15333"/>
    <cellStyle name="1_KH 2007 (theo doi)_Book1_Hoan chinh KH 2012 Von ho tro co MT_Bao cao giai ngan quy I 2 4" xfId="15334"/>
    <cellStyle name="1_KH 2007 (theo doi)_Book1_Hoan chinh KH 2012 Von ho tro co MT_Bao cao giai ngan quy I 3" xfId="15335"/>
    <cellStyle name="1_KH 2007 (theo doi)_Book1_Hoan chinh KH 2012 Von ho tro co MT_Bao cao giai ngan quy I 3 2" xfId="15336"/>
    <cellStyle name="1_KH 2007 (theo doi)_Book1_Hoan chinh KH 2012 Von ho tro co MT_Bao cao giai ngan quy I 3 3" xfId="15337"/>
    <cellStyle name="1_KH 2007 (theo doi)_Book1_Hoan chinh KH 2012 Von ho tro co MT_Bao cao giai ngan quy I 3 4" xfId="15338"/>
    <cellStyle name="1_KH 2007 (theo doi)_Book1_Hoan chinh KH 2012 Von ho tro co MT_Bao cao giai ngan quy I 4" xfId="15339"/>
    <cellStyle name="1_KH 2007 (theo doi)_Book1_Hoan chinh KH 2012 Von ho tro co MT_Bao cao giai ngan quy I 5" xfId="15340"/>
    <cellStyle name="1_KH 2007 (theo doi)_Book1_Hoan chinh KH 2012 Von ho tro co MT_Bao cao giai ngan quy I 6" xfId="15341"/>
    <cellStyle name="1_KH 2007 (theo doi)_Book1_Hoan chinh KH 2012 Von ho tro co MT_BC von DTPT 6 thang 2012" xfId="2658"/>
    <cellStyle name="1_KH 2007 (theo doi)_Book1_Hoan chinh KH 2012 Von ho tro co MT_BC von DTPT 6 thang 2012 2" xfId="2659"/>
    <cellStyle name="1_KH 2007 (theo doi)_Book1_Hoan chinh KH 2012 Von ho tro co MT_BC von DTPT 6 thang 2012 2 2" xfId="15342"/>
    <cellStyle name="1_KH 2007 (theo doi)_Book1_Hoan chinh KH 2012 Von ho tro co MT_BC von DTPT 6 thang 2012 2 3" xfId="15343"/>
    <cellStyle name="1_KH 2007 (theo doi)_Book1_Hoan chinh KH 2012 Von ho tro co MT_BC von DTPT 6 thang 2012 2 4" xfId="15344"/>
    <cellStyle name="1_KH 2007 (theo doi)_Book1_Hoan chinh KH 2012 Von ho tro co MT_BC von DTPT 6 thang 2012 3" xfId="15345"/>
    <cellStyle name="1_KH 2007 (theo doi)_Book1_Hoan chinh KH 2012 Von ho tro co MT_BC von DTPT 6 thang 2012 3 2" xfId="15346"/>
    <cellStyle name="1_KH 2007 (theo doi)_Book1_Hoan chinh KH 2012 Von ho tro co MT_BC von DTPT 6 thang 2012 3 3" xfId="15347"/>
    <cellStyle name="1_KH 2007 (theo doi)_Book1_Hoan chinh KH 2012 Von ho tro co MT_BC von DTPT 6 thang 2012 3 4" xfId="15348"/>
    <cellStyle name="1_KH 2007 (theo doi)_Book1_Hoan chinh KH 2012 Von ho tro co MT_BC von DTPT 6 thang 2012 4" xfId="15349"/>
    <cellStyle name="1_KH 2007 (theo doi)_Book1_Hoan chinh KH 2012 Von ho tro co MT_BC von DTPT 6 thang 2012 5" xfId="15350"/>
    <cellStyle name="1_KH 2007 (theo doi)_Book1_Hoan chinh KH 2012 Von ho tro co MT_BC von DTPT 6 thang 2012 6" xfId="15351"/>
    <cellStyle name="1_KH 2007 (theo doi)_Book1_Hoan chinh KH 2012 Von ho tro co MT_Bieu du thao QD von ho tro co MT" xfId="2660"/>
    <cellStyle name="1_KH 2007 (theo doi)_Book1_Hoan chinh KH 2012 Von ho tro co MT_Bieu du thao QD von ho tro co MT 2" xfId="2661"/>
    <cellStyle name="1_KH 2007 (theo doi)_Book1_Hoan chinh KH 2012 Von ho tro co MT_Bieu du thao QD von ho tro co MT 2 2" xfId="15352"/>
    <cellStyle name="1_KH 2007 (theo doi)_Book1_Hoan chinh KH 2012 Von ho tro co MT_Bieu du thao QD von ho tro co MT 2 3" xfId="15353"/>
    <cellStyle name="1_KH 2007 (theo doi)_Book1_Hoan chinh KH 2012 Von ho tro co MT_Bieu du thao QD von ho tro co MT 2 4" xfId="15354"/>
    <cellStyle name="1_KH 2007 (theo doi)_Book1_Hoan chinh KH 2012 Von ho tro co MT_Bieu du thao QD von ho tro co MT 3" xfId="15355"/>
    <cellStyle name="1_KH 2007 (theo doi)_Book1_Hoan chinh KH 2012 Von ho tro co MT_Bieu du thao QD von ho tro co MT 3 2" xfId="15356"/>
    <cellStyle name="1_KH 2007 (theo doi)_Book1_Hoan chinh KH 2012 Von ho tro co MT_Bieu du thao QD von ho tro co MT 3 3" xfId="15357"/>
    <cellStyle name="1_KH 2007 (theo doi)_Book1_Hoan chinh KH 2012 Von ho tro co MT_Bieu du thao QD von ho tro co MT 3 4" xfId="15358"/>
    <cellStyle name="1_KH 2007 (theo doi)_Book1_Hoan chinh KH 2012 Von ho tro co MT_Bieu du thao QD von ho tro co MT 4" xfId="15359"/>
    <cellStyle name="1_KH 2007 (theo doi)_Book1_Hoan chinh KH 2012 Von ho tro co MT_Bieu du thao QD von ho tro co MT 5" xfId="15360"/>
    <cellStyle name="1_KH 2007 (theo doi)_Book1_Hoan chinh KH 2012 Von ho tro co MT_Bieu du thao QD von ho tro co MT 6" xfId="15361"/>
    <cellStyle name="1_KH 2007 (theo doi)_Book1_Hoan chinh KH 2012 Von ho tro co MT_Ke hoach 2012 theo doi (giai ngan 30.6.12)" xfId="2662"/>
    <cellStyle name="1_KH 2007 (theo doi)_Book1_Hoan chinh KH 2012 Von ho tro co MT_Ke hoach 2012 theo doi (giai ngan 30.6.12) 2" xfId="2663"/>
    <cellStyle name="1_KH 2007 (theo doi)_Book1_Hoan chinh KH 2012 Von ho tro co MT_Ke hoach 2012 theo doi (giai ngan 30.6.12) 2 2" xfId="15362"/>
    <cellStyle name="1_KH 2007 (theo doi)_Book1_Hoan chinh KH 2012 Von ho tro co MT_Ke hoach 2012 theo doi (giai ngan 30.6.12) 2 3" xfId="15363"/>
    <cellStyle name="1_KH 2007 (theo doi)_Book1_Hoan chinh KH 2012 Von ho tro co MT_Ke hoach 2012 theo doi (giai ngan 30.6.12) 2 4" xfId="15364"/>
    <cellStyle name="1_KH 2007 (theo doi)_Book1_Hoan chinh KH 2012 Von ho tro co MT_Ke hoach 2012 theo doi (giai ngan 30.6.12) 3" xfId="15365"/>
    <cellStyle name="1_KH 2007 (theo doi)_Book1_Hoan chinh KH 2012 Von ho tro co MT_Ke hoach 2012 theo doi (giai ngan 30.6.12) 3 2" xfId="15366"/>
    <cellStyle name="1_KH 2007 (theo doi)_Book1_Hoan chinh KH 2012 Von ho tro co MT_Ke hoach 2012 theo doi (giai ngan 30.6.12) 3 3" xfId="15367"/>
    <cellStyle name="1_KH 2007 (theo doi)_Book1_Hoan chinh KH 2012 Von ho tro co MT_Ke hoach 2012 theo doi (giai ngan 30.6.12) 3 4" xfId="15368"/>
    <cellStyle name="1_KH 2007 (theo doi)_Book1_Hoan chinh KH 2012 Von ho tro co MT_Ke hoach 2012 theo doi (giai ngan 30.6.12) 4" xfId="15369"/>
    <cellStyle name="1_KH 2007 (theo doi)_Book1_Hoan chinh KH 2012 Von ho tro co MT_Ke hoach 2012 theo doi (giai ngan 30.6.12) 5" xfId="15370"/>
    <cellStyle name="1_KH 2007 (theo doi)_Book1_Hoan chinh KH 2012 Von ho tro co MT_Ke hoach 2012 theo doi (giai ngan 30.6.12) 6" xfId="15371"/>
    <cellStyle name="1_KH 2007 (theo doi)_Book1_Ke hoach 2012 (theo doi)" xfId="2664"/>
    <cellStyle name="1_KH 2007 (theo doi)_Book1_Ke hoach 2012 (theo doi) 2" xfId="2665"/>
    <cellStyle name="1_KH 2007 (theo doi)_Book1_Ke hoach 2012 (theo doi) 2 2" xfId="15372"/>
    <cellStyle name="1_KH 2007 (theo doi)_Book1_Ke hoach 2012 (theo doi) 2 3" xfId="15373"/>
    <cellStyle name="1_KH 2007 (theo doi)_Book1_Ke hoach 2012 (theo doi) 2 4" xfId="15374"/>
    <cellStyle name="1_KH 2007 (theo doi)_Book1_Ke hoach 2012 (theo doi) 3" xfId="15375"/>
    <cellStyle name="1_KH 2007 (theo doi)_Book1_Ke hoach 2012 (theo doi) 3 2" xfId="15376"/>
    <cellStyle name="1_KH 2007 (theo doi)_Book1_Ke hoach 2012 (theo doi) 3 3" xfId="15377"/>
    <cellStyle name="1_KH 2007 (theo doi)_Book1_Ke hoach 2012 (theo doi) 3 4" xfId="15378"/>
    <cellStyle name="1_KH 2007 (theo doi)_Book1_Ke hoach 2012 (theo doi) 4" xfId="15379"/>
    <cellStyle name="1_KH 2007 (theo doi)_Book1_Ke hoach 2012 (theo doi) 5" xfId="15380"/>
    <cellStyle name="1_KH 2007 (theo doi)_Book1_Ke hoach 2012 (theo doi) 6" xfId="15381"/>
    <cellStyle name="1_KH 2007 (theo doi)_Book1_Ke hoach 2012 theo doi (giai ngan 30.6.12)" xfId="2666"/>
    <cellStyle name="1_KH 2007 (theo doi)_Book1_Ke hoach 2012 theo doi (giai ngan 30.6.12) 2" xfId="2667"/>
    <cellStyle name="1_KH 2007 (theo doi)_Book1_Ke hoach 2012 theo doi (giai ngan 30.6.12) 2 2" xfId="15382"/>
    <cellStyle name="1_KH 2007 (theo doi)_Book1_Ke hoach 2012 theo doi (giai ngan 30.6.12) 2 3" xfId="15383"/>
    <cellStyle name="1_KH 2007 (theo doi)_Book1_Ke hoach 2012 theo doi (giai ngan 30.6.12) 2 4" xfId="15384"/>
    <cellStyle name="1_KH 2007 (theo doi)_Book1_Ke hoach 2012 theo doi (giai ngan 30.6.12) 3" xfId="15385"/>
    <cellStyle name="1_KH 2007 (theo doi)_Book1_Ke hoach 2012 theo doi (giai ngan 30.6.12) 3 2" xfId="15386"/>
    <cellStyle name="1_KH 2007 (theo doi)_Book1_Ke hoach 2012 theo doi (giai ngan 30.6.12) 3 3" xfId="15387"/>
    <cellStyle name="1_KH 2007 (theo doi)_Book1_Ke hoach 2012 theo doi (giai ngan 30.6.12) 3 4" xfId="15388"/>
    <cellStyle name="1_KH 2007 (theo doi)_Book1_Ke hoach 2012 theo doi (giai ngan 30.6.12) 4" xfId="15389"/>
    <cellStyle name="1_KH 2007 (theo doi)_Book1_Ke hoach 2012 theo doi (giai ngan 30.6.12) 5" xfId="15390"/>
    <cellStyle name="1_KH 2007 (theo doi)_Book1_Ke hoach 2012 theo doi (giai ngan 30.6.12) 6" xfId="15391"/>
    <cellStyle name="1_KH 2007 (theo doi)_Chi tieu 5 nam" xfId="2668"/>
    <cellStyle name="1_KH 2007 (theo doi)_Chi tieu 5 nam 2" xfId="15392"/>
    <cellStyle name="1_KH 2007 (theo doi)_Chi tieu 5 nam 2 2" xfId="15393"/>
    <cellStyle name="1_KH 2007 (theo doi)_Chi tieu 5 nam 2 3" xfId="15394"/>
    <cellStyle name="1_KH 2007 (theo doi)_Chi tieu 5 nam 2 4" xfId="15395"/>
    <cellStyle name="1_KH 2007 (theo doi)_Chi tieu 5 nam 3" xfId="15396"/>
    <cellStyle name="1_KH 2007 (theo doi)_Chi tieu 5 nam 4" xfId="15397"/>
    <cellStyle name="1_KH 2007 (theo doi)_Chi tieu 5 nam 5" xfId="15398"/>
    <cellStyle name="1_KH 2007 (theo doi)_Chi tieu 5 nam_BC cong trinh trong diem" xfId="2669"/>
    <cellStyle name="1_KH 2007 (theo doi)_Chi tieu 5 nam_BC cong trinh trong diem 2" xfId="15399"/>
    <cellStyle name="1_KH 2007 (theo doi)_Chi tieu 5 nam_BC cong trinh trong diem 2 2" xfId="15400"/>
    <cellStyle name="1_KH 2007 (theo doi)_Chi tieu 5 nam_BC cong trinh trong diem 2 3" xfId="15401"/>
    <cellStyle name="1_KH 2007 (theo doi)_Chi tieu 5 nam_BC cong trinh trong diem 2 4" xfId="15402"/>
    <cellStyle name="1_KH 2007 (theo doi)_Chi tieu 5 nam_BC cong trinh trong diem 3" xfId="15403"/>
    <cellStyle name="1_KH 2007 (theo doi)_Chi tieu 5 nam_BC cong trinh trong diem 4" xfId="15404"/>
    <cellStyle name="1_KH 2007 (theo doi)_Chi tieu 5 nam_BC cong trinh trong diem 5" xfId="15405"/>
    <cellStyle name="1_KH 2007 (theo doi)_Chi tieu 5 nam_BC cong trinh trong diem_BC von DTPT 6 thang 2012" xfId="2670"/>
    <cellStyle name="1_KH 2007 (theo doi)_Chi tieu 5 nam_BC cong trinh trong diem_BC von DTPT 6 thang 2012 2" xfId="15406"/>
    <cellStyle name="1_KH 2007 (theo doi)_Chi tieu 5 nam_BC cong trinh trong diem_BC von DTPT 6 thang 2012 2 2" xfId="15407"/>
    <cellStyle name="1_KH 2007 (theo doi)_Chi tieu 5 nam_BC cong trinh trong diem_BC von DTPT 6 thang 2012 2 3" xfId="15408"/>
    <cellStyle name="1_KH 2007 (theo doi)_Chi tieu 5 nam_BC cong trinh trong diem_BC von DTPT 6 thang 2012 2 4" xfId="15409"/>
    <cellStyle name="1_KH 2007 (theo doi)_Chi tieu 5 nam_BC cong trinh trong diem_BC von DTPT 6 thang 2012 3" xfId="15410"/>
    <cellStyle name="1_KH 2007 (theo doi)_Chi tieu 5 nam_BC cong trinh trong diem_BC von DTPT 6 thang 2012 4" xfId="15411"/>
    <cellStyle name="1_KH 2007 (theo doi)_Chi tieu 5 nam_BC cong trinh trong diem_BC von DTPT 6 thang 2012 5" xfId="15412"/>
    <cellStyle name="1_KH 2007 (theo doi)_Chi tieu 5 nam_BC cong trinh trong diem_Bieu du thao QD von ho tro co MT" xfId="2671"/>
    <cellStyle name="1_KH 2007 (theo doi)_Chi tieu 5 nam_BC cong trinh trong diem_Bieu du thao QD von ho tro co MT 2" xfId="15413"/>
    <cellStyle name="1_KH 2007 (theo doi)_Chi tieu 5 nam_BC cong trinh trong diem_Bieu du thao QD von ho tro co MT 2 2" xfId="15414"/>
    <cellStyle name="1_KH 2007 (theo doi)_Chi tieu 5 nam_BC cong trinh trong diem_Bieu du thao QD von ho tro co MT 2 3" xfId="15415"/>
    <cellStyle name="1_KH 2007 (theo doi)_Chi tieu 5 nam_BC cong trinh trong diem_Bieu du thao QD von ho tro co MT 2 4" xfId="15416"/>
    <cellStyle name="1_KH 2007 (theo doi)_Chi tieu 5 nam_BC cong trinh trong diem_Bieu du thao QD von ho tro co MT 3" xfId="15417"/>
    <cellStyle name="1_KH 2007 (theo doi)_Chi tieu 5 nam_BC cong trinh trong diem_Bieu du thao QD von ho tro co MT 4" xfId="15418"/>
    <cellStyle name="1_KH 2007 (theo doi)_Chi tieu 5 nam_BC cong trinh trong diem_Bieu du thao QD von ho tro co MT 5" xfId="15419"/>
    <cellStyle name="1_KH 2007 (theo doi)_Chi tieu 5 nam_BC cong trinh trong diem_Ke hoach 2012 (theo doi)" xfId="2672"/>
    <cellStyle name="1_KH 2007 (theo doi)_Chi tieu 5 nam_BC cong trinh trong diem_Ke hoach 2012 (theo doi) 2" xfId="15420"/>
    <cellStyle name="1_KH 2007 (theo doi)_Chi tieu 5 nam_BC cong trinh trong diem_Ke hoach 2012 (theo doi) 2 2" xfId="15421"/>
    <cellStyle name="1_KH 2007 (theo doi)_Chi tieu 5 nam_BC cong trinh trong diem_Ke hoach 2012 (theo doi) 2 3" xfId="15422"/>
    <cellStyle name="1_KH 2007 (theo doi)_Chi tieu 5 nam_BC cong trinh trong diem_Ke hoach 2012 (theo doi) 2 4" xfId="15423"/>
    <cellStyle name="1_KH 2007 (theo doi)_Chi tieu 5 nam_BC cong trinh trong diem_Ke hoach 2012 (theo doi) 3" xfId="15424"/>
    <cellStyle name="1_KH 2007 (theo doi)_Chi tieu 5 nam_BC cong trinh trong diem_Ke hoach 2012 (theo doi) 4" xfId="15425"/>
    <cellStyle name="1_KH 2007 (theo doi)_Chi tieu 5 nam_BC cong trinh trong diem_Ke hoach 2012 (theo doi) 5" xfId="15426"/>
    <cellStyle name="1_KH 2007 (theo doi)_Chi tieu 5 nam_BC cong trinh trong diem_Ke hoach 2012 theo doi (giai ngan 30.6.12)" xfId="2673"/>
    <cellStyle name="1_KH 2007 (theo doi)_Chi tieu 5 nam_BC cong trinh trong diem_Ke hoach 2012 theo doi (giai ngan 30.6.12) 2" xfId="15427"/>
    <cellStyle name="1_KH 2007 (theo doi)_Chi tieu 5 nam_BC cong trinh trong diem_Ke hoach 2012 theo doi (giai ngan 30.6.12) 2 2" xfId="15428"/>
    <cellStyle name="1_KH 2007 (theo doi)_Chi tieu 5 nam_BC cong trinh trong diem_Ke hoach 2012 theo doi (giai ngan 30.6.12) 2 3" xfId="15429"/>
    <cellStyle name="1_KH 2007 (theo doi)_Chi tieu 5 nam_BC cong trinh trong diem_Ke hoach 2012 theo doi (giai ngan 30.6.12) 2 4" xfId="15430"/>
    <cellStyle name="1_KH 2007 (theo doi)_Chi tieu 5 nam_BC cong trinh trong diem_Ke hoach 2012 theo doi (giai ngan 30.6.12) 3" xfId="15431"/>
    <cellStyle name="1_KH 2007 (theo doi)_Chi tieu 5 nam_BC cong trinh trong diem_Ke hoach 2012 theo doi (giai ngan 30.6.12) 4" xfId="15432"/>
    <cellStyle name="1_KH 2007 (theo doi)_Chi tieu 5 nam_BC cong trinh trong diem_Ke hoach 2012 theo doi (giai ngan 30.6.12) 5" xfId="15433"/>
    <cellStyle name="1_KH 2007 (theo doi)_Chi tieu 5 nam_BC von DTPT 6 thang 2012" xfId="2674"/>
    <cellStyle name="1_KH 2007 (theo doi)_Chi tieu 5 nam_BC von DTPT 6 thang 2012 2" xfId="15434"/>
    <cellStyle name="1_KH 2007 (theo doi)_Chi tieu 5 nam_BC von DTPT 6 thang 2012 2 2" xfId="15435"/>
    <cellStyle name="1_KH 2007 (theo doi)_Chi tieu 5 nam_BC von DTPT 6 thang 2012 2 3" xfId="15436"/>
    <cellStyle name="1_KH 2007 (theo doi)_Chi tieu 5 nam_BC von DTPT 6 thang 2012 2 4" xfId="15437"/>
    <cellStyle name="1_KH 2007 (theo doi)_Chi tieu 5 nam_BC von DTPT 6 thang 2012 3" xfId="15438"/>
    <cellStyle name="1_KH 2007 (theo doi)_Chi tieu 5 nam_BC von DTPT 6 thang 2012 4" xfId="15439"/>
    <cellStyle name="1_KH 2007 (theo doi)_Chi tieu 5 nam_BC von DTPT 6 thang 2012 5" xfId="15440"/>
    <cellStyle name="1_KH 2007 (theo doi)_Chi tieu 5 nam_Bieu du thao QD von ho tro co MT" xfId="2675"/>
    <cellStyle name="1_KH 2007 (theo doi)_Chi tieu 5 nam_Bieu du thao QD von ho tro co MT 2" xfId="15441"/>
    <cellStyle name="1_KH 2007 (theo doi)_Chi tieu 5 nam_Bieu du thao QD von ho tro co MT 2 2" xfId="15442"/>
    <cellStyle name="1_KH 2007 (theo doi)_Chi tieu 5 nam_Bieu du thao QD von ho tro co MT 2 3" xfId="15443"/>
    <cellStyle name="1_KH 2007 (theo doi)_Chi tieu 5 nam_Bieu du thao QD von ho tro co MT 2 4" xfId="15444"/>
    <cellStyle name="1_KH 2007 (theo doi)_Chi tieu 5 nam_Bieu du thao QD von ho tro co MT 3" xfId="15445"/>
    <cellStyle name="1_KH 2007 (theo doi)_Chi tieu 5 nam_Bieu du thao QD von ho tro co MT 4" xfId="15446"/>
    <cellStyle name="1_KH 2007 (theo doi)_Chi tieu 5 nam_Bieu du thao QD von ho tro co MT 5" xfId="15447"/>
    <cellStyle name="1_KH 2007 (theo doi)_Chi tieu 5 nam_Ke hoach 2012 (theo doi)" xfId="2676"/>
    <cellStyle name="1_KH 2007 (theo doi)_Chi tieu 5 nam_Ke hoach 2012 (theo doi) 2" xfId="15448"/>
    <cellStyle name="1_KH 2007 (theo doi)_Chi tieu 5 nam_Ke hoach 2012 (theo doi) 2 2" xfId="15449"/>
    <cellStyle name="1_KH 2007 (theo doi)_Chi tieu 5 nam_Ke hoach 2012 (theo doi) 2 3" xfId="15450"/>
    <cellStyle name="1_KH 2007 (theo doi)_Chi tieu 5 nam_Ke hoach 2012 (theo doi) 2 4" xfId="15451"/>
    <cellStyle name="1_KH 2007 (theo doi)_Chi tieu 5 nam_Ke hoach 2012 (theo doi) 3" xfId="15452"/>
    <cellStyle name="1_KH 2007 (theo doi)_Chi tieu 5 nam_Ke hoach 2012 (theo doi) 4" xfId="15453"/>
    <cellStyle name="1_KH 2007 (theo doi)_Chi tieu 5 nam_Ke hoach 2012 (theo doi) 5" xfId="15454"/>
    <cellStyle name="1_KH 2007 (theo doi)_Chi tieu 5 nam_Ke hoach 2012 theo doi (giai ngan 30.6.12)" xfId="2677"/>
    <cellStyle name="1_KH 2007 (theo doi)_Chi tieu 5 nam_Ke hoach 2012 theo doi (giai ngan 30.6.12) 2" xfId="15455"/>
    <cellStyle name="1_KH 2007 (theo doi)_Chi tieu 5 nam_Ke hoach 2012 theo doi (giai ngan 30.6.12) 2 2" xfId="15456"/>
    <cellStyle name="1_KH 2007 (theo doi)_Chi tieu 5 nam_Ke hoach 2012 theo doi (giai ngan 30.6.12) 2 3" xfId="15457"/>
    <cellStyle name="1_KH 2007 (theo doi)_Chi tieu 5 nam_Ke hoach 2012 theo doi (giai ngan 30.6.12) 2 4" xfId="15458"/>
    <cellStyle name="1_KH 2007 (theo doi)_Chi tieu 5 nam_Ke hoach 2012 theo doi (giai ngan 30.6.12) 3" xfId="15459"/>
    <cellStyle name="1_KH 2007 (theo doi)_Chi tieu 5 nam_Ke hoach 2012 theo doi (giai ngan 30.6.12) 4" xfId="15460"/>
    <cellStyle name="1_KH 2007 (theo doi)_Chi tieu 5 nam_Ke hoach 2012 theo doi (giai ngan 30.6.12) 5" xfId="15461"/>
    <cellStyle name="1_KH 2007 (theo doi)_Chi tieu 5 nam_pvhung.skhdt 20117113152041 Danh muc cong trinh trong diem" xfId="2678"/>
    <cellStyle name="1_KH 2007 (theo doi)_Chi tieu 5 nam_pvhung.skhdt 20117113152041 Danh muc cong trinh trong diem 2" xfId="15462"/>
    <cellStyle name="1_KH 2007 (theo doi)_Chi tieu 5 nam_pvhung.skhdt 20117113152041 Danh muc cong trinh trong diem 2 2" xfId="15463"/>
    <cellStyle name="1_KH 2007 (theo doi)_Chi tieu 5 nam_pvhung.skhdt 20117113152041 Danh muc cong trinh trong diem 2 3" xfId="15464"/>
    <cellStyle name="1_KH 2007 (theo doi)_Chi tieu 5 nam_pvhung.skhdt 20117113152041 Danh muc cong trinh trong diem 2 4" xfId="15465"/>
    <cellStyle name="1_KH 2007 (theo doi)_Chi tieu 5 nam_pvhung.skhdt 20117113152041 Danh muc cong trinh trong diem 3" xfId="15466"/>
    <cellStyle name="1_KH 2007 (theo doi)_Chi tieu 5 nam_pvhung.skhdt 20117113152041 Danh muc cong trinh trong diem 4" xfId="15467"/>
    <cellStyle name="1_KH 2007 (theo doi)_Chi tieu 5 nam_pvhung.skhdt 20117113152041 Danh muc cong trinh trong diem 5" xfId="15468"/>
    <cellStyle name="1_KH 2007 (theo doi)_Chi tieu 5 nam_pvhung.skhdt 20117113152041 Danh muc cong trinh trong diem_BC von DTPT 6 thang 2012" xfId="2679"/>
    <cellStyle name="1_KH 2007 (theo doi)_Chi tieu 5 nam_pvhung.skhdt 20117113152041 Danh muc cong trinh trong diem_BC von DTPT 6 thang 2012 2" xfId="15469"/>
    <cellStyle name="1_KH 2007 (theo doi)_Chi tieu 5 nam_pvhung.skhdt 20117113152041 Danh muc cong trinh trong diem_BC von DTPT 6 thang 2012 2 2" xfId="15470"/>
    <cellStyle name="1_KH 2007 (theo doi)_Chi tieu 5 nam_pvhung.skhdt 20117113152041 Danh muc cong trinh trong diem_BC von DTPT 6 thang 2012 2 3" xfId="15471"/>
    <cellStyle name="1_KH 2007 (theo doi)_Chi tieu 5 nam_pvhung.skhdt 20117113152041 Danh muc cong trinh trong diem_BC von DTPT 6 thang 2012 2 4" xfId="15472"/>
    <cellStyle name="1_KH 2007 (theo doi)_Chi tieu 5 nam_pvhung.skhdt 20117113152041 Danh muc cong trinh trong diem_BC von DTPT 6 thang 2012 3" xfId="15473"/>
    <cellStyle name="1_KH 2007 (theo doi)_Chi tieu 5 nam_pvhung.skhdt 20117113152041 Danh muc cong trinh trong diem_BC von DTPT 6 thang 2012 4" xfId="15474"/>
    <cellStyle name="1_KH 2007 (theo doi)_Chi tieu 5 nam_pvhung.skhdt 20117113152041 Danh muc cong trinh trong diem_BC von DTPT 6 thang 2012 5" xfId="15475"/>
    <cellStyle name="1_KH 2007 (theo doi)_Chi tieu 5 nam_pvhung.skhdt 20117113152041 Danh muc cong trinh trong diem_Bieu du thao QD von ho tro co MT" xfId="2680"/>
    <cellStyle name="1_KH 2007 (theo doi)_Chi tieu 5 nam_pvhung.skhdt 20117113152041 Danh muc cong trinh trong diem_Bieu du thao QD von ho tro co MT 2" xfId="15476"/>
    <cellStyle name="1_KH 2007 (theo doi)_Chi tieu 5 nam_pvhung.skhdt 20117113152041 Danh muc cong trinh trong diem_Bieu du thao QD von ho tro co MT 2 2" xfId="15477"/>
    <cellStyle name="1_KH 2007 (theo doi)_Chi tieu 5 nam_pvhung.skhdt 20117113152041 Danh muc cong trinh trong diem_Bieu du thao QD von ho tro co MT 2 3" xfId="15478"/>
    <cellStyle name="1_KH 2007 (theo doi)_Chi tieu 5 nam_pvhung.skhdt 20117113152041 Danh muc cong trinh trong diem_Bieu du thao QD von ho tro co MT 2 4" xfId="15479"/>
    <cellStyle name="1_KH 2007 (theo doi)_Chi tieu 5 nam_pvhung.skhdt 20117113152041 Danh muc cong trinh trong diem_Bieu du thao QD von ho tro co MT 3" xfId="15480"/>
    <cellStyle name="1_KH 2007 (theo doi)_Chi tieu 5 nam_pvhung.skhdt 20117113152041 Danh muc cong trinh trong diem_Bieu du thao QD von ho tro co MT 4" xfId="15481"/>
    <cellStyle name="1_KH 2007 (theo doi)_Chi tieu 5 nam_pvhung.skhdt 20117113152041 Danh muc cong trinh trong diem_Bieu du thao QD von ho tro co MT 5" xfId="15482"/>
    <cellStyle name="1_KH 2007 (theo doi)_Chi tieu 5 nam_pvhung.skhdt 20117113152041 Danh muc cong trinh trong diem_Ke hoach 2012 (theo doi)" xfId="2681"/>
    <cellStyle name="1_KH 2007 (theo doi)_Chi tieu 5 nam_pvhung.skhdt 20117113152041 Danh muc cong trinh trong diem_Ke hoach 2012 (theo doi) 2" xfId="15483"/>
    <cellStyle name="1_KH 2007 (theo doi)_Chi tieu 5 nam_pvhung.skhdt 20117113152041 Danh muc cong trinh trong diem_Ke hoach 2012 (theo doi) 2 2" xfId="15484"/>
    <cellStyle name="1_KH 2007 (theo doi)_Chi tieu 5 nam_pvhung.skhdt 20117113152041 Danh muc cong trinh trong diem_Ke hoach 2012 (theo doi) 2 3" xfId="15485"/>
    <cellStyle name="1_KH 2007 (theo doi)_Chi tieu 5 nam_pvhung.skhdt 20117113152041 Danh muc cong trinh trong diem_Ke hoach 2012 (theo doi) 2 4" xfId="15486"/>
    <cellStyle name="1_KH 2007 (theo doi)_Chi tieu 5 nam_pvhung.skhdt 20117113152041 Danh muc cong trinh trong diem_Ke hoach 2012 (theo doi) 3" xfId="15487"/>
    <cellStyle name="1_KH 2007 (theo doi)_Chi tieu 5 nam_pvhung.skhdt 20117113152041 Danh muc cong trinh trong diem_Ke hoach 2012 (theo doi) 4" xfId="15488"/>
    <cellStyle name="1_KH 2007 (theo doi)_Chi tieu 5 nam_pvhung.skhdt 20117113152041 Danh muc cong trinh trong diem_Ke hoach 2012 (theo doi) 5" xfId="15489"/>
    <cellStyle name="1_KH 2007 (theo doi)_Chi tieu 5 nam_pvhung.skhdt 20117113152041 Danh muc cong trinh trong diem_Ke hoach 2012 theo doi (giai ngan 30.6.12)" xfId="2682"/>
    <cellStyle name="1_KH 2007 (theo doi)_Chi tieu 5 nam_pvhung.skhdt 20117113152041 Danh muc cong trinh trong diem_Ke hoach 2012 theo doi (giai ngan 30.6.12) 2" xfId="15490"/>
    <cellStyle name="1_KH 2007 (theo doi)_Chi tieu 5 nam_pvhung.skhdt 20117113152041 Danh muc cong trinh trong diem_Ke hoach 2012 theo doi (giai ngan 30.6.12) 2 2" xfId="15491"/>
    <cellStyle name="1_KH 2007 (theo doi)_Chi tieu 5 nam_pvhung.skhdt 20117113152041 Danh muc cong trinh trong diem_Ke hoach 2012 theo doi (giai ngan 30.6.12) 2 3" xfId="15492"/>
    <cellStyle name="1_KH 2007 (theo doi)_Chi tieu 5 nam_pvhung.skhdt 20117113152041 Danh muc cong trinh trong diem_Ke hoach 2012 theo doi (giai ngan 30.6.12) 2 4" xfId="15493"/>
    <cellStyle name="1_KH 2007 (theo doi)_Chi tieu 5 nam_pvhung.skhdt 20117113152041 Danh muc cong trinh trong diem_Ke hoach 2012 theo doi (giai ngan 30.6.12) 3" xfId="15494"/>
    <cellStyle name="1_KH 2007 (theo doi)_Chi tieu 5 nam_pvhung.skhdt 20117113152041 Danh muc cong trinh trong diem_Ke hoach 2012 theo doi (giai ngan 30.6.12) 4" xfId="15495"/>
    <cellStyle name="1_KH 2007 (theo doi)_Chi tieu 5 nam_pvhung.skhdt 20117113152041 Danh muc cong trinh trong diem_Ke hoach 2012 theo doi (giai ngan 30.6.12) 5" xfId="15496"/>
    <cellStyle name="1_KH 2007 (theo doi)_Dang ky phan khai von ODA (gui Bo)" xfId="2683"/>
    <cellStyle name="1_KH 2007 (theo doi)_Dang ky phan khai von ODA (gui Bo) 2" xfId="15497"/>
    <cellStyle name="1_KH 2007 (theo doi)_Dang ky phan khai von ODA (gui Bo) 2 2" xfId="15498"/>
    <cellStyle name="1_KH 2007 (theo doi)_Dang ky phan khai von ODA (gui Bo) 2 3" xfId="15499"/>
    <cellStyle name="1_KH 2007 (theo doi)_Dang ky phan khai von ODA (gui Bo) 2 4" xfId="15500"/>
    <cellStyle name="1_KH 2007 (theo doi)_Dang ky phan khai von ODA (gui Bo) 3" xfId="15501"/>
    <cellStyle name="1_KH 2007 (theo doi)_Dang ky phan khai von ODA (gui Bo) 4" xfId="15502"/>
    <cellStyle name="1_KH 2007 (theo doi)_Dang ky phan khai von ODA (gui Bo) 5" xfId="15503"/>
    <cellStyle name="1_KH 2007 (theo doi)_Dang ky phan khai von ODA (gui Bo)_BC von DTPT 6 thang 2012" xfId="2684"/>
    <cellStyle name="1_KH 2007 (theo doi)_Dang ky phan khai von ODA (gui Bo)_BC von DTPT 6 thang 2012 2" xfId="15504"/>
    <cellStyle name="1_KH 2007 (theo doi)_Dang ky phan khai von ODA (gui Bo)_BC von DTPT 6 thang 2012 2 2" xfId="15505"/>
    <cellStyle name="1_KH 2007 (theo doi)_Dang ky phan khai von ODA (gui Bo)_BC von DTPT 6 thang 2012 2 3" xfId="15506"/>
    <cellStyle name="1_KH 2007 (theo doi)_Dang ky phan khai von ODA (gui Bo)_BC von DTPT 6 thang 2012 2 4" xfId="15507"/>
    <cellStyle name="1_KH 2007 (theo doi)_Dang ky phan khai von ODA (gui Bo)_BC von DTPT 6 thang 2012 3" xfId="15508"/>
    <cellStyle name="1_KH 2007 (theo doi)_Dang ky phan khai von ODA (gui Bo)_BC von DTPT 6 thang 2012 4" xfId="15509"/>
    <cellStyle name="1_KH 2007 (theo doi)_Dang ky phan khai von ODA (gui Bo)_BC von DTPT 6 thang 2012 5" xfId="15510"/>
    <cellStyle name="1_KH 2007 (theo doi)_Dang ky phan khai von ODA (gui Bo)_Bieu du thao QD von ho tro co MT" xfId="2685"/>
    <cellStyle name="1_KH 2007 (theo doi)_Dang ky phan khai von ODA (gui Bo)_Bieu du thao QD von ho tro co MT 2" xfId="15511"/>
    <cellStyle name="1_KH 2007 (theo doi)_Dang ky phan khai von ODA (gui Bo)_Bieu du thao QD von ho tro co MT 2 2" xfId="15512"/>
    <cellStyle name="1_KH 2007 (theo doi)_Dang ky phan khai von ODA (gui Bo)_Bieu du thao QD von ho tro co MT 2 3" xfId="15513"/>
    <cellStyle name="1_KH 2007 (theo doi)_Dang ky phan khai von ODA (gui Bo)_Bieu du thao QD von ho tro co MT 2 4" xfId="15514"/>
    <cellStyle name="1_KH 2007 (theo doi)_Dang ky phan khai von ODA (gui Bo)_Bieu du thao QD von ho tro co MT 3" xfId="15515"/>
    <cellStyle name="1_KH 2007 (theo doi)_Dang ky phan khai von ODA (gui Bo)_Bieu du thao QD von ho tro co MT 4" xfId="15516"/>
    <cellStyle name="1_KH 2007 (theo doi)_Dang ky phan khai von ODA (gui Bo)_Bieu du thao QD von ho tro co MT 5" xfId="15517"/>
    <cellStyle name="1_KH 2007 (theo doi)_Dang ky phan khai von ODA (gui Bo)_Ke hoach 2012 theo doi (giai ngan 30.6.12)" xfId="2686"/>
    <cellStyle name="1_KH 2007 (theo doi)_Dang ky phan khai von ODA (gui Bo)_Ke hoach 2012 theo doi (giai ngan 30.6.12) 2" xfId="15518"/>
    <cellStyle name="1_KH 2007 (theo doi)_Dang ky phan khai von ODA (gui Bo)_Ke hoach 2012 theo doi (giai ngan 30.6.12) 2 2" xfId="15519"/>
    <cellStyle name="1_KH 2007 (theo doi)_Dang ky phan khai von ODA (gui Bo)_Ke hoach 2012 theo doi (giai ngan 30.6.12) 2 3" xfId="15520"/>
    <cellStyle name="1_KH 2007 (theo doi)_Dang ky phan khai von ODA (gui Bo)_Ke hoach 2012 theo doi (giai ngan 30.6.12) 2 4" xfId="15521"/>
    <cellStyle name="1_KH 2007 (theo doi)_Dang ky phan khai von ODA (gui Bo)_Ke hoach 2012 theo doi (giai ngan 30.6.12) 3" xfId="15522"/>
    <cellStyle name="1_KH 2007 (theo doi)_Dang ky phan khai von ODA (gui Bo)_Ke hoach 2012 theo doi (giai ngan 30.6.12) 4" xfId="15523"/>
    <cellStyle name="1_KH 2007 (theo doi)_Dang ky phan khai von ODA (gui Bo)_Ke hoach 2012 theo doi (giai ngan 30.6.12) 5" xfId="15524"/>
    <cellStyle name="1_KH 2007 (theo doi)_DK bo tri lai (chinh thuc)" xfId="2687"/>
    <cellStyle name="1_KH 2007 (theo doi)_DK bo tri lai (chinh thuc) 2" xfId="2688"/>
    <cellStyle name="1_KH 2007 (theo doi)_DK bo tri lai (chinh thuc) 2 2" xfId="15525"/>
    <cellStyle name="1_KH 2007 (theo doi)_DK bo tri lai (chinh thuc) 2 3" xfId="15526"/>
    <cellStyle name="1_KH 2007 (theo doi)_DK bo tri lai (chinh thuc) 2 4" xfId="15527"/>
    <cellStyle name="1_KH 2007 (theo doi)_DK bo tri lai (chinh thuc) 3" xfId="15528"/>
    <cellStyle name="1_KH 2007 (theo doi)_DK bo tri lai (chinh thuc) 3 2" xfId="15529"/>
    <cellStyle name="1_KH 2007 (theo doi)_DK bo tri lai (chinh thuc) 3 3" xfId="15530"/>
    <cellStyle name="1_KH 2007 (theo doi)_DK bo tri lai (chinh thuc) 3 4" xfId="15531"/>
    <cellStyle name="1_KH 2007 (theo doi)_DK bo tri lai (chinh thuc) 4" xfId="15532"/>
    <cellStyle name="1_KH 2007 (theo doi)_DK bo tri lai (chinh thuc) 5" xfId="15533"/>
    <cellStyle name="1_KH 2007 (theo doi)_DK bo tri lai (chinh thuc) 6" xfId="15534"/>
    <cellStyle name="1_KH 2007 (theo doi)_DK bo tri lai (chinh thuc)_BC von DTPT 6 thang 2012" xfId="2689"/>
    <cellStyle name="1_KH 2007 (theo doi)_DK bo tri lai (chinh thuc)_BC von DTPT 6 thang 2012 2" xfId="2690"/>
    <cellStyle name="1_KH 2007 (theo doi)_DK bo tri lai (chinh thuc)_BC von DTPT 6 thang 2012 2 2" xfId="15535"/>
    <cellStyle name="1_KH 2007 (theo doi)_DK bo tri lai (chinh thuc)_BC von DTPT 6 thang 2012 2 3" xfId="15536"/>
    <cellStyle name="1_KH 2007 (theo doi)_DK bo tri lai (chinh thuc)_BC von DTPT 6 thang 2012 2 4" xfId="15537"/>
    <cellStyle name="1_KH 2007 (theo doi)_DK bo tri lai (chinh thuc)_BC von DTPT 6 thang 2012 3" xfId="15538"/>
    <cellStyle name="1_KH 2007 (theo doi)_DK bo tri lai (chinh thuc)_BC von DTPT 6 thang 2012 3 2" xfId="15539"/>
    <cellStyle name="1_KH 2007 (theo doi)_DK bo tri lai (chinh thuc)_BC von DTPT 6 thang 2012 3 3" xfId="15540"/>
    <cellStyle name="1_KH 2007 (theo doi)_DK bo tri lai (chinh thuc)_BC von DTPT 6 thang 2012 3 4" xfId="15541"/>
    <cellStyle name="1_KH 2007 (theo doi)_DK bo tri lai (chinh thuc)_BC von DTPT 6 thang 2012 4" xfId="15542"/>
    <cellStyle name="1_KH 2007 (theo doi)_DK bo tri lai (chinh thuc)_BC von DTPT 6 thang 2012 5" xfId="15543"/>
    <cellStyle name="1_KH 2007 (theo doi)_DK bo tri lai (chinh thuc)_BC von DTPT 6 thang 2012 6" xfId="15544"/>
    <cellStyle name="1_KH 2007 (theo doi)_DK bo tri lai (chinh thuc)_Bieu du thao QD von ho tro co MT" xfId="2691"/>
    <cellStyle name="1_KH 2007 (theo doi)_DK bo tri lai (chinh thuc)_Bieu du thao QD von ho tro co MT 2" xfId="2692"/>
    <cellStyle name="1_KH 2007 (theo doi)_DK bo tri lai (chinh thuc)_Bieu du thao QD von ho tro co MT 2 2" xfId="15545"/>
    <cellStyle name="1_KH 2007 (theo doi)_DK bo tri lai (chinh thuc)_Bieu du thao QD von ho tro co MT 2 3" xfId="15546"/>
    <cellStyle name="1_KH 2007 (theo doi)_DK bo tri lai (chinh thuc)_Bieu du thao QD von ho tro co MT 2 4" xfId="15547"/>
    <cellStyle name="1_KH 2007 (theo doi)_DK bo tri lai (chinh thuc)_Bieu du thao QD von ho tro co MT 3" xfId="15548"/>
    <cellStyle name="1_KH 2007 (theo doi)_DK bo tri lai (chinh thuc)_Bieu du thao QD von ho tro co MT 3 2" xfId="15549"/>
    <cellStyle name="1_KH 2007 (theo doi)_DK bo tri lai (chinh thuc)_Bieu du thao QD von ho tro co MT 3 3" xfId="15550"/>
    <cellStyle name="1_KH 2007 (theo doi)_DK bo tri lai (chinh thuc)_Bieu du thao QD von ho tro co MT 3 4" xfId="15551"/>
    <cellStyle name="1_KH 2007 (theo doi)_DK bo tri lai (chinh thuc)_Bieu du thao QD von ho tro co MT 4" xfId="15552"/>
    <cellStyle name="1_KH 2007 (theo doi)_DK bo tri lai (chinh thuc)_Bieu du thao QD von ho tro co MT 5" xfId="15553"/>
    <cellStyle name="1_KH 2007 (theo doi)_DK bo tri lai (chinh thuc)_Bieu du thao QD von ho tro co MT 6" xfId="15554"/>
    <cellStyle name="1_KH 2007 (theo doi)_DK bo tri lai (chinh thuc)_Hoan chinh KH 2012 (o nha)" xfId="2693"/>
    <cellStyle name="1_KH 2007 (theo doi)_DK bo tri lai (chinh thuc)_Hoan chinh KH 2012 (o nha) 2" xfId="2694"/>
    <cellStyle name="1_KH 2007 (theo doi)_DK bo tri lai (chinh thuc)_Hoan chinh KH 2012 (o nha) 2 2" xfId="15555"/>
    <cellStyle name="1_KH 2007 (theo doi)_DK bo tri lai (chinh thuc)_Hoan chinh KH 2012 (o nha) 2 3" xfId="15556"/>
    <cellStyle name="1_KH 2007 (theo doi)_DK bo tri lai (chinh thuc)_Hoan chinh KH 2012 (o nha) 2 4" xfId="15557"/>
    <cellStyle name="1_KH 2007 (theo doi)_DK bo tri lai (chinh thuc)_Hoan chinh KH 2012 (o nha) 3" xfId="15558"/>
    <cellStyle name="1_KH 2007 (theo doi)_DK bo tri lai (chinh thuc)_Hoan chinh KH 2012 (o nha) 3 2" xfId="15559"/>
    <cellStyle name="1_KH 2007 (theo doi)_DK bo tri lai (chinh thuc)_Hoan chinh KH 2012 (o nha) 3 3" xfId="15560"/>
    <cellStyle name="1_KH 2007 (theo doi)_DK bo tri lai (chinh thuc)_Hoan chinh KH 2012 (o nha) 3 4" xfId="15561"/>
    <cellStyle name="1_KH 2007 (theo doi)_DK bo tri lai (chinh thuc)_Hoan chinh KH 2012 (o nha) 4" xfId="15562"/>
    <cellStyle name="1_KH 2007 (theo doi)_DK bo tri lai (chinh thuc)_Hoan chinh KH 2012 (o nha) 5" xfId="15563"/>
    <cellStyle name="1_KH 2007 (theo doi)_DK bo tri lai (chinh thuc)_Hoan chinh KH 2012 (o nha) 6" xfId="15564"/>
    <cellStyle name="1_KH 2007 (theo doi)_DK bo tri lai (chinh thuc)_Hoan chinh KH 2012 (o nha)_Bao cao giai ngan quy I" xfId="2695"/>
    <cellStyle name="1_KH 2007 (theo doi)_DK bo tri lai (chinh thuc)_Hoan chinh KH 2012 (o nha)_Bao cao giai ngan quy I 2" xfId="2696"/>
    <cellStyle name="1_KH 2007 (theo doi)_DK bo tri lai (chinh thuc)_Hoan chinh KH 2012 (o nha)_Bao cao giai ngan quy I 2 2" xfId="15565"/>
    <cellStyle name="1_KH 2007 (theo doi)_DK bo tri lai (chinh thuc)_Hoan chinh KH 2012 (o nha)_Bao cao giai ngan quy I 2 3" xfId="15566"/>
    <cellStyle name="1_KH 2007 (theo doi)_DK bo tri lai (chinh thuc)_Hoan chinh KH 2012 (o nha)_Bao cao giai ngan quy I 2 4" xfId="15567"/>
    <cellStyle name="1_KH 2007 (theo doi)_DK bo tri lai (chinh thuc)_Hoan chinh KH 2012 (o nha)_Bao cao giai ngan quy I 3" xfId="15568"/>
    <cellStyle name="1_KH 2007 (theo doi)_DK bo tri lai (chinh thuc)_Hoan chinh KH 2012 (o nha)_Bao cao giai ngan quy I 3 2" xfId="15569"/>
    <cellStyle name="1_KH 2007 (theo doi)_DK bo tri lai (chinh thuc)_Hoan chinh KH 2012 (o nha)_Bao cao giai ngan quy I 3 3" xfId="15570"/>
    <cellStyle name="1_KH 2007 (theo doi)_DK bo tri lai (chinh thuc)_Hoan chinh KH 2012 (o nha)_Bao cao giai ngan quy I 3 4" xfId="15571"/>
    <cellStyle name="1_KH 2007 (theo doi)_DK bo tri lai (chinh thuc)_Hoan chinh KH 2012 (o nha)_Bao cao giai ngan quy I 4" xfId="15572"/>
    <cellStyle name="1_KH 2007 (theo doi)_DK bo tri lai (chinh thuc)_Hoan chinh KH 2012 (o nha)_Bao cao giai ngan quy I 5" xfId="15573"/>
    <cellStyle name="1_KH 2007 (theo doi)_DK bo tri lai (chinh thuc)_Hoan chinh KH 2012 (o nha)_Bao cao giai ngan quy I 6" xfId="15574"/>
    <cellStyle name="1_KH 2007 (theo doi)_DK bo tri lai (chinh thuc)_Hoan chinh KH 2012 (o nha)_BC von DTPT 6 thang 2012" xfId="2697"/>
    <cellStyle name="1_KH 2007 (theo doi)_DK bo tri lai (chinh thuc)_Hoan chinh KH 2012 (o nha)_BC von DTPT 6 thang 2012 2" xfId="2698"/>
    <cellStyle name="1_KH 2007 (theo doi)_DK bo tri lai (chinh thuc)_Hoan chinh KH 2012 (o nha)_BC von DTPT 6 thang 2012 2 2" xfId="15575"/>
    <cellStyle name="1_KH 2007 (theo doi)_DK bo tri lai (chinh thuc)_Hoan chinh KH 2012 (o nha)_BC von DTPT 6 thang 2012 2 3" xfId="15576"/>
    <cellStyle name="1_KH 2007 (theo doi)_DK bo tri lai (chinh thuc)_Hoan chinh KH 2012 (o nha)_BC von DTPT 6 thang 2012 2 4" xfId="15577"/>
    <cellStyle name="1_KH 2007 (theo doi)_DK bo tri lai (chinh thuc)_Hoan chinh KH 2012 (o nha)_BC von DTPT 6 thang 2012 3" xfId="15578"/>
    <cellStyle name="1_KH 2007 (theo doi)_DK bo tri lai (chinh thuc)_Hoan chinh KH 2012 (o nha)_BC von DTPT 6 thang 2012 3 2" xfId="15579"/>
    <cellStyle name="1_KH 2007 (theo doi)_DK bo tri lai (chinh thuc)_Hoan chinh KH 2012 (o nha)_BC von DTPT 6 thang 2012 3 3" xfId="15580"/>
    <cellStyle name="1_KH 2007 (theo doi)_DK bo tri lai (chinh thuc)_Hoan chinh KH 2012 (o nha)_BC von DTPT 6 thang 2012 3 4" xfId="15581"/>
    <cellStyle name="1_KH 2007 (theo doi)_DK bo tri lai (chinh thuc)_Hoan chinh KH 2012 (o nha)_BC von DTPT 6 thang 2012 4" xfId="15582"/>
    <cellStyle name="1_KH 2007 (theo doi)_DK bo tri lai (chinh thuc)_Hoan chinh KH 2012 (o nha)_BC von DTPT 6 thang 2012 5" xfId="15583"/>
    <cellStyle name="1_KH 2007 (theo doi)_DK bo tri lai (chinh thuc)_Hoan chinh KH 2012 (o nha)_BC von DTPT 6 thang 2012 6" xfId="15584"/>
    <cellStyle name="1_KH 2007 (theo doi)_DK bo tri lai (chinh thuc)_Hoan chinh KH 2012 (o nha)_Bieu du thao QD von ho tro co MT" xfId="2699"/>
    <cellStyle name="1_KH 2007 (theo doi)_DK bo tri lai (chinh thuc)_Hoan chinh KH 2012 (o nha)_Bieu du thao QD von ho tro co MT 2" xfId="2700"/>
    <cellStyle name="1_KH 2007 (theo doi)_DK bo tri lai (chinh thuc)_Hoan chinh KH 2012 (o nha)_Bieu du thao QD von ho tro co MT 2 2" xfId="15585"/>
    <cellStyle name="1_KH 2007 (theo doi)_DK bo tri lai (chinh thuc)_Hoan chinh KH 2012 (o nha)_Bieu du thao QD von ho tro co MT 2 3" xfId="15586"/>
    <cellStyle name="1_KH 2007 (theo doi)_DK bo tri lai (chinh thuc)_Hoan chinh KH 2012 (o nha)_Bieu du thao QD von ho tro co MT 2 4" xfId="15587"/>
    <cellStyle name="1_KH 2007 (theo doi)_DK bo tri lai (chinh thuc)_Hoan chinh KH 2012 (o nha)_Bieu du thao QD von ho tro co MT 3" xfId="15588"/>
    <cellStyle name="1_KH 2007 (theo doi)_DK bo tri lai (chinh thuc)_Hoan chinh KH 2012 (o nha)_Bieu du thao QD von ho tro co MT 3 2" xfId="15589"/>
    <cellStyle name="1_KH 2007 (theo doi)_DK bo tri lai (chinh thuc)_Hoan chinh KH 2012 (o nha)_Bieu du thao QD von ho tro co MT 3 3" xfId="15590"/>
    <cellStyle name="1_KH 2007 (theo doi)_DK bo tri lai (chinh thuc)_Hoan chinh KH 2012 (o nha)_Bieu du thao QD von ho tro co MT 3 4" xfId="15591"/>
    <cellStyle name="1_KH 2007 (theo doi)_DK bo tri lai (chinh thuc)_Hoan chinh KH 2012 (o nha)_Bieu du thao QD von ho tro co MT 4" xfId="15592"/>
    <cellStyle name="1_KH 2007 (theo doi)_DK bo tri lai (chinh thuc)_Hoan chinh KH 2012 (o nha)_Bieu du thao QD von ho tro co MT 5" xfId="15593"/>
    <cellStyle name="1_KH 2007 (theo doi)_DK bo tri lai (chinh thuc)_Hoan chinh KH 2012 (o nha)_Bieu du thao QD von ho tro co MT 6" xfId="15594"/>
    <cellStyle name="1_KH 2007 (theo doi)_DK bo tri lai (chinh thuc)_Hoan chinh KH 2012 (o nha)_Ke hoach 2012 theo doi (giai ngan 30.6.12)" xfId="2701"/>
    <cellStyle name="1_KH 2007 (theo doi)_DK bo tri lai (chinh thuc)_Hoan chinh KH 2012 (o nha)_Ke hoach 2012 theo doi (giai ngan 30.6.12) 2" xfId="2702"/>
    <cellStyle name="1_KH 2007 (theo doi)_DK bo tri lai (chinh thuc)_Hoan chinh KH 2012 (o nha)_Ke hoach 2012 theo doi (giai ngan 30.6.12) 2 2" xfId="15595"/>
    <cellStyle name="1_KH 2007 (theo doi)_DK bo tri lai (chinh thuc)_Hoan chinh KH 2012 (o nha)_Ke hoach 2012 theo doi (giai ngan 30.6.12) 2 3" xfId="15596"/>
    <cellStyle name="1_KH 2007 (theo doi)_DK bo tri lai (chinh thuc)_Hoan chinh KH 2012 (o nha)_Ke hoach 2012 theo doi (giai ngan 30.6.12) 2 4" xfId="15597"/>
    <cellStyle name="1_KH 2007 (theo doi)_DK bo tri lai (chinh thuc)_Hoan chinh KH 2012 (o nha)_Ke hoach 2012 theo doi (giai ngan 30.6.12) 3" xfId="15598"/>
    <cellStyle name="1_KH 2007 (theo doi)_DK bo tri lai (chinh thuc)_Hoan chinh KH 2012 (o nha)_Ke hoach 2012 theo doi (giai ngan 30.6.12) 3 2" xfId="15599"/>
    <cellStyle name="1_KH 2007 (theo doi)_DK bo tri lai (chinh thuc)_Hoan chinh KH 2012 (o nha)_Ke hoach 2012 theo doi (giai ngan 30.6.12) 3 3" xfId="15600"/>
    <cellStyle name="1_KH 2007 (theo doi)_DK bo tri lai (chinh thuc)_Hoan chinh KH 2012 (o nha)_Ke hoach 2012 theo doi (giai ngan 30.6.12) 3 4" xfId="15601"/>
    <cellStyle name="1_KH 2007 (theo doi)_DK bo tri lai (chinh thuc)_Hoan chinh KH 2012 (o nha)_Ke hoach 2012 theo doi (giai ngan 30.6.12) 4" xfId="15602"/>
    <cellStyle name="1_KH 2007 (theo doi)_DK bo tri lai (chinh thuc)_Hoan chinh KH 2012 (o nha)_Ke hoach 2012 theo doi (giai ngan 30.6.12) 5" xfId="15603"/>
    <cellStyle name="1_KH 2007 (theo doi)_DK bo tri lai (chinh thuc)_Hoan chinh KH 2012 (o nha)_Ke hoach 2012 theo doi (giai ngan 30.6.12) 6" xfId="15604"/>
    <cellStyle name="1_KH 2007 (theo doi)_DK bo tri lai (chinh thuc)_Hoan chinh KH 2012 Von ho tro co MT" xfId="2703"/>
    <cellStyle name="1_KH 2007 (theo doi)_DK bo tri lai (chinh thuc)_Hoan chinh KH 2012 Von ho tro co MT (chi tiet)" xfId="2704"/>
    <cellStyle name="1_KH 2007 (theo doi)_DK bo tri lai (chinh thuc)_Hoan chinh KH 2012 Von ho tro co MT (chi tiet) 2" xfId="2705"/>
    <cellStyle name="1_KH 2007 (theo doi)_DK bo tri lai (chinh thuc)_Hoan chinh KH 2012 Von ho tro co MT (chi tiet) 2 2" xfId="15605"/>
    <cellStyle name="1_KH 2007 (theo doi)_DK bo tri lai (chinh thuc)_Hoan chinh KH 2012 Von ho tro co MT (chi tiet) 2 3" xfId="15606"/>
    <cellStyle name="1_KH 2007 (theo doi)_DK bo tri lai (chinh thuc)_Hoan chinh KH 2012 Von ho tro co MT (chi tiet) 2 4" xfId="15607"/>
    <cellStyle name="1_KH 2007 (theo doi)_DK bo tri lai (chinh thuc)_Hoan chinh KH 2012 Von ho tro co MT (chi tiet) 3" xfId="15608"/>
    <cellStyle name="1_KH 2007 (theo doi)_DK bo tri lai (chinh thuc)_Hoan chinh KH 2012 Von ho tro co MT (chi tiet) 3 2" xfId="15609"/>
    <cellStyle name="1_KH 2007 (theo doi)_DK bo tri lai (chinh thuc)_Hoan chinh KH 2012 Von ho tro co MT (chi tiet) 3 3" xfId="15610"/>
    <cellStyle name="1_KH 2007 (theo doi)_DK bo tri lai (chinh thuc)_Hoan chinh KH 2012 Von ho tro co MT (chi tiet) 3 4" xfId="15611"/>
    <cellStyle name="1_KH 2007 (theo doi)_DK bo tri lai (chinh thuc)_Hoan chinh KH 2012 Von ho tro co MT (chi tiet) 4" xfId="15612"/>
    <cellStyle name="1_KH 2007 (theo doi)_DK bo tri lai (chinh thuc)_Hoan chinh KH 2012 Von ho tro co MT (chi tiet) 5" xfId="15613"/>
    <cellStyle name="1_KH 2007 (theo doi)_DK bo tri lai (chinh thuc)_Hoan chinh KH 2012 Von ho tro co MT (chi tiet) 6" xfId="15614"/>
    <cellStyle name="1_KH 2007 (theo doi)_DK bo tri lai (chinh thuc)_Hoan chinh KH 2012 Von ho tro co MT 10" xfId="15615"/>
    <cellStyle name="1_KH 2007 (theo doi)_DK bo tri lai (chinh thuc)_Hoan chinh KH 2012 Von ho tro co MT 10 2" xfId="15616"/>
    <cellStyle name="1_KH 2007 (theo doi)_DK bo tri lai (chinh thuc)_Hoan chinh KH 2012 Von ho tro co MT 10 3" xfId="15617"/>
    <cellStyle name="1_KH 2007 (theo doi)_DK bo tri lai (chinh thuc)_Hoan chinh KH 2012 Von ho tro co MT 10 4" xfId="15618"/>
    <cellStyle name="1_KH 2007 (theo doi)_DK bo tri lai (chinh thuc)_Hoan chinh KH 2012 Von ho tro co MT 11" xfId="15619"/>
    <cellStyle name="1_KH 2007 (theo doi)_DK bo tri lai (chinh thuc)_Hoan chinh KH 2012 Von ho tro co MT 11 2" xfId="15620"/>
    <cellStyle name="1_KH 2007 (theo doi)_DK bo tri lai (chinh thuc)_Hoan chinh KH 2012 Von ho tro co MT 11 3" xfId="15621"/>
    <cellStyle name="1_KH 2007 (theo doi)_DK bo tri lai (chinh thuc)_Hoan chinh KH 2012 Von ho tro co MT 11 4" xfId="15622"/>
    <cellStyle name="1_KH 2007 (theo doi)_DK bo tri lai (chinh thuc)_Hoan chinh KH 2012 Von ho tro co MT 12" xfId="15623"/>
    <cellStyle name="1_KH 2007 (theo doi)_DK bo tri lai (chinh thuc)_Hoan chinh KH 2012 Von ho tro co MT 12 2" xfId="15624"/>
    <cellStyle name="1_KH 2007 (theo doi)_DK bo tri lai (chinh thuc)_Hoan chinh KH 2012 Von ho tro co MT 12 3" xfId="15625"/>
    <cellStyle name="1_KH 2007 (theo doi)_DK bo tri lai (chinh thuc)_Hoan chinh KH 2012 Von ho tro co MT 12 4" xfId="15626"/>
    <cellStyle name="1_KH 2007 (theo doi)_DK bo tri lai (chinh thuc)_Hoan chinh KH 2012 Von ho tro co MT 13" xfId="15627"/>
    <cellStyle name="1_KH 2007 (theo doi)_DK bo tri lai (chinh thuc)_Hoan chinh KH 2012 Von ho tro co MT 13 2" xfId="15628"/>
    <cellStyle name="1_KH 2007 (theo doi)_DK bo tri lai (chinh thuc)_Hoan chinh KH 2012 Von ho tro co MT 13 3" xfId="15629"/>
    <cellStyle name="1_KH 2007 (theo doi)_DK bo tri lai (chinh thuc)_Hoan chinh KH 2012 Von ho tro co MT 13 4" xfId="15630"/>
    <cellStyle name="1_KH 2007 (theo doi)_DK bo tri lai (chinh thuc)_Hoan chinh KH 2012 Von ho tro co MT 14" xfId="15631"/>
    <cellStyle name="1_KH 2007 (theo doi)_DK bo tri lai (chinh thuc)_Hoan chinh KH 2012 Von ho tro co MT 14 2" xfId="15632"/>
    <cellStyle name="1_KH 2007 (theo doi)_DK bo tri lai (chinh thuc)_Hoan chinh KH 2012 Von ho tro co MT 14 3" xfId="15633"/>
    <cellStyle name="1_KH 2007 (theo doi)_DK bo tri lai (chinh thuc)_Hoan chinh KH 2012 Von ho tro co MT 14 4" xfId="15634"/>
    <cellStyle name="1_KH 2007 (theo doi)_DK bo tri lai (chinh thuc)_Hoan chinh KH 2012 Von ho tro co MT 15" xfId="15635"/>
    <cellStyle name="1_KH 2007 (theo doi)_DK bo tri lai (chinh thuc)_Hoan chinh KH 2012 Von ho tro co MT 15 2" xfId="15636"/>
    <cellStyle name="1_KH 2007 (theo doi)_DK bo tri lai (chinh thuc)_Hoan chinh KH 2012 Von ho tro co MT 15 3" xfId="15637"/>
    <cellStyle name="1_KH 2007 (theo doi)_DK bo tri lai (chinh thuc)_Hoan chinh KH 2012 Von ho tro co MT 15 4" xfId="15638"/>
    <cellStyle name="1_KH 2007 (theo doi)_DK bo tri lai (chinh thuc)_Hoan chinh KH 2012 Von ho tro co MT 16" xfId="15639"/>
    <cellStyle name="1_KH 2007 (theo doi)_DK bo tri lai (chinh thuc)_Hoan chinh KH 2012 Von ho tro co MT 16 2" xfId="15640"/>
    <cellStyle name="1_KH 2007 (theo doi)_DK bo tri lai (chinh thuc)_Hoan chinh KH 2012 Von ho tro co MT 16 3" xfId="15641"/>
    <cellStyle name="1_KH 2007 (theo doi)_DK bo tri lai (chinh thuc)_Hoan chinh KH 2012 Von ho tro co MT 16 4" xfId="15642"/>
    <cellStyle name="1_KH 2007 (theo doi)_DK bo tri lai (chinh thuc)_Hoan chinh KH 2012 Von ho tro co MT 17" xfId="15643"/>
    <cellStyle name="1_KH 2007 (theo doi)_DK bo tri lai (chinh thuc)_Hoan chinh KH 2012 Von ho tro co MT 17 2" xfId="15644"/>
    <cellStyle name="1_KH 2007 (theo doi)_DK bo tri lai (chinh thuc)_Hoan chinh KH 2012 Von ho tro co MT 17 3" xfId="15645"/>
    <cellStyle name="1_KH 2007 (theo doi)_DK bo tri lai (chinh thuc)_Hoan chinh KH 2012 Von ho tro co MT 17 4" xfId="15646"/>
    <cellStyle name="1_KH 2007 (theo doi)_DK bo tri lai (chinh thuc)_Hoan chinh KH 2012 Von ho tro co MT 18" xfId="15647"/>
    <cellStyle name="1_KH 2007 (theo doi)_DK bo tri lai (chinh thuc)_Hoan chinh KH 2012 Von ho tro co MT 19" xfId="15648"/>
    <cellStyle name="1_KH 2007 (theo doi)_DK bo tri lai (chinh thuc)_Hoan chinh KH 2012 Von ho tro co MT 2" xfId="2706"/>
    <cellStyle name="1_KH 2007 (theo doi)_DK bo tri lai (chinh thuc)_Hoan chinh KH 2012 Von ho tro co MT 2 2" xfId="15649"/>
    <cellStyle name="1_KH 2007 (theo doi)_DK bo tri lai (chinh thuc)_Hoan chinh KH 2012 Von ho tro co MT 2 3" xfId="15650"/>
    <cellStyle name="1_KH 2007 (theo doi)_DK bo tri lai (chinh thuc)_Hoan chinh KH 2012 Von ho tro co MT 2 4" xfId="15651"/>
    <cellStyle name="1_KH 2007 (theo doi)_DK bo tri lai (chinh thuc)_Hoan chinh KH 2012 Von ho tro co MT 20" xfId="15652"/>
    <cellStyle name="1_KH 2007 (theo doi)_DK bo tri lai (chinh thuc)_Hoan chinh KH 2012 Von ho tro co MT 3" xfId="15653"/>
    <cellStyle name="1_KH 2007 (theo doi)_DK bo tri lai (chinh thuc)_Hoan chinh KH 2012 Von ho tro co MT 3 2" xfId="15654"/>
    <cellStyle name="1_KH 2007 (theo doi)_DK bo tri lai (chinh thuc)_Hoan chinh KH 2012 Von ho tro co MT 3 3" xfId="15655"/>
    <cellStyle name="1_KH 2007 (theo doi)_DK bo tri lai (chinh thuc)_Hoan chinh KH 2012 Von ho tro co MT 3 4" xfId="15656"/>
    <cellStyle name="1_KH 2007 (theo doi)_DK bo tri lai (chinh thuc)_Hoan chinh KH 2012 Von ho tro co MT 4" xfId="15657"/>
    <cellStyle name="1_KH 2007 (theo doi)_DK bo tri lai (chinh thuc)_Hoan chinh KH 2012 Von ho tro co MT 4 2" xfId="15658"/>
    <cellStyle name="1_KH 2007 (theo doi)_DK bo tri lai (chinh thuc)_Hoan chinh KH 2012 Von ho tro co MT 4 3" xfId="15659"/>
    <cellStyle name="1_KH 2007 (theo doi)_DK bo tri lai (chinh thuc)_Hoan chinh KH 2012 Von ho tro co MT 4 4" xfId="15660"/>
    <cellStyle name="1_KH 2007 (theo doi)_DK bo tri lai (chinh thuc)_Hoan chinh KH 2012 Von ho tro co MT 5" xfId="15661"/>
    <cellStyle name="1_KH 2007 (theo doi)_DK bo tri lai (chinh thuc)_Hoan chinh KH 2012 Von ho tro co MT 5 2" xfId="15662"/>
    <cellStyle name="1_KH 2007 (theo doi)_DK bo tri lai (chinh thuc)_Hoan chinh KH 2012 Von ho tro co MT 5 3" xfId="15663"/>
    <cellStyle name="1_KH 2007 (theo doi)_DK bo tri lai (chinh thuc)_Hoan chinh KH 2012 Von ho tro co MT 5 4" xfId="15664"/>
    <cellStyle name="1_KH 2007 (theo doi)_DK bo tri lai (chinh thuc)_Hoan chinh KH 2012 Von ho tro co MT 6" xfId="15665"/>
    <cellStyle name="1_KH 2007 (theo doi)_DK bo tri lai (chinh thuc)_Hoan chinh KH 2012 Von ho tro co MT 6 2" xfId="15666"/>
    <cellStyle name="1_KH 2007 (theo doi)_DK bo tri lai (chinh thuc)_Hoan chinh KH 2012 Von ho tro co MT 6 3" xfId="15667"/>
    <cellStyle name="1_KH 2007 (theo doi)_DK bo tri lai (chinh thuc)_Hoan chinh KH 2012 Von ho tro co MT 6 4" xfId="15668"/>
    <cellStyle name="1_KH 2007 (theo doi)_DK bo tri lai (chinh thuc)_Hoan chinh KH 2012 Von ho tro co MT 7" xfId="15669"/>
    <cellStyle name="1_KH 2007 (theo doi)_DK bo tri lai (chinh thuc)_Hoan chinh KH 2012 Von ho tro co MT 7 2" xfId="15670"/>
    <cellStyle name="1_KH 2007 (theo doi)_DK bo tri lai (chinh thuc)_Hoan chinh KH 2012 Von ho tro co MT 7 3" xfId="15671"/>
    <cellStyle name="1_KH 2007 (theo doi)_DK bo tri lai (chinh thuc)_Hoan chinh KH 2012 Von ho tro co MT 7 4" xfId="15672"/>
    <cellStyle name="1_KH 2007 (theo doi)_DK bo tri lai (chinh thuc)_Hoan chinh KH 2012 Von ho tro co MT 8" xfId="15673"/>
    <cellStyle name="1_KH 2007 (theo doi)_DK bo tri lai (chinh thuc)_Hoan chinh KH 2012 Von ho tro co MT 8 2" xfId="15674"/>
    <cellStyle name="1_KH 2007 (theo doi)_DK bo tri lai (chinh thuc)_Hoan chinh KH 2012 Von ho tro co MT 8 3" xfId="15675"/>
    <cellStyle name="1_KH 2007 (theo doi)_DK bo tri lai (chinh thuc)_Hoan chinh KH 2012 Von ho tro co MT 8 4" xfId="15676"/>
    <cellStyle name="1_KH 2007 (theo doi)_DK bo tri lai (chinh thuc)_Hoan chinh KH 2012 Von ho tro co MT 9" xfId="15677"/>
    <cellStyle name="1_KH 2007 (theo doi)_DK bo tri lai (chinh thuc)_Hoan chinh KH 2012 Von ho tro co MT 9 2" xfId="15678"/>
    <cellStyle name="1_KH 2007 (theo doi)_DK bo tri lai (chinh thuc)_Hoan chinh KH 2012 Von ho tro co MT 9 3" xfId="15679"/>
    <cellStyle name="1_KH 2007 (theo doi)_DK bo tri lai (chinh thuc)_Hoan chinh KH 2012 Von ho tro co MT 9 4" xfId="15680"/>
    <cellStyle name="1_KH 2007 (theo doi)_DK bo tri lai (chinh thuc)_Hoan chinh KH 2012 Von ho tro co MT_Bao cao giai ngan quy I" xfId="2707"/>
    <cellStyle name="1_KH 2007 (theo doi)_DK bo tri lai (chinh thuc)_Hoan chinh KH 2012 Von ho tro co MT_Bao cao giai ngan quy I 2" xfId="2708"/>
    <cellStyle name="1_KH 2007 (theo doi)_DK bo tri lai (chinh thuc)_Hoan chinh KH 2012 Von ho tro co MT_Bao cao giai ngan quy I 2 2" xfId="15681"/>
    <cellStyle name="1_KH 2007 (theo doi)_DK bo tri lai (chinh thuc)_Hoan chinh KH 2012 Von ho tro co MT_Bao cao giai ngan quy I 2 3" xfId="15682"/>
    <cellStyle name="1_KH 2007 (theo doi)_DK bo tri lai (chinh thuc)_Hoan chinh KH 2012 Von ho tro co MT_Bao cao giai ngan quy I 2 4" xfId="15683"/>
    <cellStyle name="1_KH 2007 (theo doi)_DK bo tri lai (chinh thuc)_Hoan chinh KH 2012 Von ho tro co MT_Bao cao giai ngan quy I 3" xfId="15684"/>
    <cellStyle name="1_KH 2007 (theo doi)_DK bo tri lai (chinh thuc)_Hoan chinh KH 2012 Von ho tro co MT_Bao cao giai ngan quy I 3 2" xfId="15685"/>
    <cellStyle name="1_KH 2007 (theo doi)_DK bo tri lai (chinh thuc)_Hoan chinh KH 2012 Von ho tro co MT_Bao cao giai ngan quy I 3 3" xfId="15686"/>
    <cellStyle name="1_KH 2007 (theo doi)_DK bo tri lai (chinh thuc)_Hoan chinh KH 2012 Von ho tro co MT_Bao cao giai ngan quy I 3 4" xfId="15687"/>
    <cellStyle name="1_KH 2007 (theo doi)_DK bo tri lai (chinh thuc)_Hoan chinh KH 2012 Von ho tro co MT_Bao cao giai ngan quy I 4" xfId="15688"/>
    <cellStyle name="1_KH 2007 (theo doi)_DK bo tri lai (chinh thuc)_Hoan chinh KH 2012 Von ho tro co MT_Bao cao giai ngan quy I 5" xfId="15689"/>
    <cellStyle name="1_KH 2007 (theo doi)_DK bo tri lai (chinh thuc)_Hoan chinh KH 2012 Von ho tro co MT_Bao cao giai ngan quy I 6" xfId="15690"/>
    <cellStyle name="1_KH 2007 (theo doi)_DK bo tri lai (chinh thuc)_Hoan chinh KH 2012 Von ho tro co MT_BC von DTPT 6 thang 2012" xfId="2709"/>
    <cellStyle name="1_KH 2007 (theo doi)_DK bo tri lai (chinh thuc)_Hoan chinh KH 2012 Von ho tro co MT_BC von DTPT 6 thang 2012 2" xfId="2710"/>
    <cellStyle name="1_KH 2007 (theo doi)_DK bo tri lai (chinh thuc)_Hoan chinh KH 2012 Von ho tro co MT_BC von DTPT 6 thang 2012 2 2" xfId="15691"/>
    <cellStyle name="1_KH 2007 (theo doi)_DK bo tri lai (chinh thuc)_Hoan chinh KH 2012 Von ho tro co MT_BC von DTPT 6 thang 2012 2 3" xfId="15692"/>
    <cellStyle name="1_KH 2007 (theo doi)_DK bo tri lai (chinh thuc)_Hoan chinh KH 2012 Von ho tro co MT_BC von DTPT 6 thang 2012 2 4" xfId="15693"/>
    <cellStyle name="1_KH 2007 (theo doi)_DK bo tri lai (chinh thuc)_Hoan chinh KH 2012 Von ho tro co MT_BC von DTPT 6 thang 2012 3" xfId="15694"/>
    <cellStyle name="1_KH 2007 (theo doi)_DK bo tri lai (chinh thuc)_Hoan chinh KH 2012 Von ho tro co MT_BC von DTPT 6 thang 2012 3 2" xfId="15695"/>
    <cellStyle name="1_KH 2007 (theo doi)_DK bo tri lai (chinh thuc)_Hoan chinh KH 2012 Von ho tro co MT_BC von DTPT 6 thang 2012 3 3" xfId="15696"/>
    <cellStyle name="1_KH 2007 (theo doi)_DK bo tri lai (chinh thuc)_Hoan chinh KH 2012 Von ho tro co MT_BC von DTPT 6 thang 2012 3 4" xfId="15697"/>
    <cellStyle name="1_KH 2007 (theo doi)_DK bo tri lai (chinh thuc)_Hoan chinh KH 2012 Von ho tro co MT_BC von DTPT 6 thang 2012 4" xfId="15698"/>
    <cellStyle name="1_KH 2007 (theo doi)_DK bo tri lai (chinh thuc)_Hoan chinh KH 2012 Von ho tro co MT_BC von DTPT 6 thang 2012 5" xfId="15699"/>
    <cellStyle name="1_KH 2007 (theo doi)_DK bo tri lai (chinh thuc)_Hoan chinh KH 2012 Von ho tro co MT_BC von DTPT 6 thang 2012 6" xfId="15700"/>
    <cellStyle name="1_KH 2007 (theo doi)_DK bo tri lai (chinh thuc)_Hoan chinh KH 2012 Von ho tro co MT_Bieu du thao QD von ho tro co MT" xfId="2711"/>
    <cellStyle name="1_KH 2007 (theo doi)_DK bo tri lai (chinh thuc)_Hoan chinh KH 2012 Von ho tro co MT_Bieu du thao QD von ho tro co MT 2" xfId="2712"/>
    <cellStyle name="1_KH 2007 (theo doi)_DK bo tri lai (chinh thuc)_Hoan chinh KH 2012 Von ho tro co MT_Bieu du thao QD von ho tro co MT 2 2" xfId="15701"/>
    <cellStyle name="1_KH 2007 (theo doi)_DK bo tri lai (chinh thuc)_Hoan chinh KH 2012 Von ho tro co MT_Bieu du thao QD von ho tro co MT 2 3" xfId="15702"/>
    <cellStyle name="1_KH 2007 (theo doi)_DK bo tri lai (chinh thuc)_Hoan chinh KH 2012 Von ho tro co MT_Bieu du thao QD von ho tro co MT 2 4" xfId="15703"/>
    <cellStyle name="1_KH 2007 (theo doi)_DK bo tri lai (chinh thuc)_Hoan chinh KH 2012 Von ho tro co MT_Bieu du thao QD von ho tro co MT 3" xfId="15704"/>
    <cellStyle name="1_KH 2007 (theo doi)_DK bo tri lai (chinh thuc)_Hoan chinh KH 2012 Von ho tro co MT_Bieu du thao QD von ho tro co MT 3 2" xfId="15705"/>
    <cellStyle name="1_KH 2007 (theo doi)_DK bo tri lai (chinh thuc)_Hoan chinh KH 2012 Von ho tro co MT_Bieu du thao QD von ho tro co MT 3 3" xfId="15706"/>
    <cellStyle name="1_KH 2007 (theo doi)_DK bo tri lai (chinh thuc)_Hoan chinh KH 2012 Von ho tro co MT_Bieu du thao QD von ho tro co MT 3 4" xfId="15707"/>
    <cellStyle name="1_KH 2007 (theo doi)_DK bo tri lai (chinh thuc)_Hoan chinh KH 2012 Von ho tro co MT_Bieu du thao QD von ho tro co MT 4" xfId="15708"/>
    <cellStyle name="1_KH 2007 (theo doi)_DK bo tri lai (chinh thuc)_Hoan chinh KH 2012 Von ho tro co MT_Bieu du thao QD von ho tro co MT 5" xfId="15709"/>
    <cellStyle name="1_KH 2007 (theo doi)_DK bo tri lai (chinh thuc)_Hoan chinh KH 2012 Von ho tro co MT_Bieu du thao QD von ho tro co MT 6" xfId="15710"/>
    <cellStyle name="1_KH 2007 (theo doi)_DK bo tri lai (chinh thuc)_Hoan chinh KH 2012 Von ho tro co MT_Ke hoach 2012 theo doi (giai ngan 30.6.12)" xfId="2713"/>
    <cellStyle name="1_KH 2007 (theo doi)_DK bo tri lai (chinh thuc)_Hoan chinh KH 2012 Von ho tro co MT_Ke hoach 2012 theo doi (giai ngan 30.6.12) 2" xfId="2714"/>
    <cellStyle name="1_KH 2007 (theo doi)_DK bo tri lai (chinh thuc)_Hoan chinh KH 2012 Von ho tro co MT_Ke hoach 2012 theo doi (giai ngan 30.6.12) 2 2" xfId="15711"/>
    <cellStyle name="1_KH 2007 (theo doi)_DK bo tri lai (chinh thuc)_Hoan chinh KH 2012 Von ho tro co MT_Ke hoach 2012 theo doi (giai ngan 30.6.12) 2 3" xfId="15712"/>
    <cellStyle name="1_KH 2007 (theo doi)_DK bo tri lai (chinh thuc)_Hoan chinh KH 2012 Von ho tro co MT_Ke hoach 2012 theo doi (giai ngan 30.6.12) 2 4" xfId="15713"/>
    <cellStyle name="1_KH 2007 (theo doi)_DK bo tri lai (chinh thuc)_Hoan chinh KH 2012 Von ho tro co MT_Ke hoach 2012 theo doi (giai ngan 30.6.12) 3" xfId="15714"/>
    <cellStyle name="1_KH 2007 (theo doi)_DK bo tri lai (chinh thuc)_Hoan chinh KH 2012 Von ho tro co MT_Ke hoach 2012 theo doi (giai ngan 30.6.12) 3 2" xfId="15715"/>
    <cellStyle name="1_KH 2007 (theo doi)_DK bo tri lai (chinh thuc)_Hoan chinh KH 2012 Von ho tro co MT_Ke hoach 2012 theo doi (giai ngan 30.6.12) 3 3" xfId="15716"/>
    <cellStyle name="1_KH 2007 (theo doi)_DK bo tri lai (chinh thuc)_Hoan chinh KH 2012 Von ho tro co MT_Ke hoach 2012 theo doi (giai ngan 30.6.12) 3 4" xfId="15717"/>
    <cellStyle name="1_KH 2007 (theo doi)_DK bo tri lai (chinh thuc)_Hoan chinh KH 2012 Von ho tro co MT_Ke hoach 2012 theo doi (giai ngan 30.6.12) 4" xfId="15718"/>
    <cellStyle name="1_KH 2007 (theo doi)_DK bo tri lai (chinh thuc)_Hoan chinh KH 2012 Von ho tro co MT_Ke hoach 2012 theo doi (giai ngan 30.6.12) 5" xfId="15719"/>
    <cellStyle name="1_KH 2007 (theo doi)_DK bo tri lai (chinh thuc)_Hoan chinh KH 2012 Von ho tro co MT_Ke hoach 2012 theo doi (giai ngan 30.6.12) 6" xfId="15720"/>
    <cellStyle name="1_KH 2007 (theo doi)_DK bo tri lai (chinh thuc)_Ke hoach 2012 (theo doi)" xfId="2715"/>
    <cellStyle name="1_KH 2007 (theo doi)_DK bo tri lai (chinh thuc)_Ke hoach 2012 (theo doi) 2" xfId="2716"/>
    <cellStyle name="1_KH 2007 (theo doi)_DK bo tri lai (chinh thuc)_Ke hoach 2012 (theo doi) 2 2" xfId="15721"/>
    <cellStyle name="1_KH 2007 (theo doi)_DK bo tri lai (chinh thuc)_Ke hoach 2012 (theo doi) 2 3" xfId="15722"/>
    <cellStyle name="1_KH 2007 (theo doi)_DK bo tri lai (chinh thuc)_Ke hoach 2012 (theo doi) 2 4" xfId="15723"/>
    <cellStyle name="1_KH 2007 (theo doi)_DK bo tri lai (chinh thuc)_Ke hoach 2012 (theo doi) 3" xfId="15724"/>
    <cellStyle name="1_KH 2007 (theo doi)_DK bo tri lai (chinh thuc)_Ke hoach 2012 (theo doi) 3 2" xfId="15725"/>
    <cellStyle name="1_KH 2007 (theo doi)_DK bo tri lai (chinh thuc)_Ke hoach 2012 (theo doi) 3 3" xfId="15726"/>
    <cellStyle name="1_KH 2007 (theo doi)_DK bo tri lai (chinh thuc)_Ke hoach 2012 (theo doi) 3 4" xfId="15727"/>
    <cellStyle name="1_KH 2007 (theo doi)_DK bo tri lai (chinh thuc)_Ke hoach 2012 (theo doi) 4" xfId="15728"/>
    <cellStyle name="1_KH 2007 (theo doi)_DK bo tri lai (chinh thuc)_Ke hoach 2012 (theo doi) 5" xfId="15729"/>
    <cellStyle name="1_KH 2007 (theo doi)_DK bo tri lai (chinh thuc)_Ke hoach 2012 (theo doi) 6" xfId="15730"/>
    <cellStyle name="1_KH 2007 (theo doi)_DK bo tri lai (chinh thuc)_Ke hoach 2012 theo doi (giai ngan 30.6.12)" xfId="2717"/>
    <cellStyle name="1_KH 2007 (theo doi)_DK bo tri lai (chinh thuc)_Ke hoach 2012 theo doi (giai ngan 30.6.12) 2" xfId="2718"/>
    <cellStyle name="1_KH 2007 (theo doi)_DK bo tri lai (chinh thuc)_Ke hoach 2012 theo doi (giai ngan 30.6.12) 2 2" xfId="15731"/>
    <cellStyle name="1_KH 2007 (theo doi)_DK bo tri lai (chinh thuc)_Ke hoach 2012 theo doi (giai ngan 30.6.12) 2 3" xfId="15732"/>
    <cellStyle name="1_KH 2007 (theo doi)_DK bo tri lai (chinh thuc)_Ke hoach 2012 theo doi (giai ngan 30.6.12) 2 4" xfId="15733"/>
    <cellStyle name="1_KH 2007 (theo doi)_DK bo tri lai (chinh thuc)_Ke hoach 2012 theo doi (giai ngan 30.6.12) 3" xfId="15734"/>
    <cellStyle name="1_KH 2007 (theo doi)_DK bo tri lai (chinh thuc)_Ke hoach 2012 theo doi (giai ngan 30.6.12) 3 2" xfId="15735"/>
    <cellStyle name="1_KH 2007 (theo doi)_DK bo tri lai (chinh thuc)_Ke hoach 2012 theo doi (giai ngan 30.6.12) 3 3" xfId="15736"/>
    <cellStyle name="1_KH 2007 (theo doi)_DK bo tri lai (chinh thuc)_Ke hoach 2012 theo doi (giai ngan 30.6.12) 3 4" xfId="15737"/>
    <cellStyle name="1_KH 2007 (theo doi)_DK bo tri lai (chinh thuc)_Ke hoach 2012 theo doi (giai ngan 30.6.12) 4" xfId="15738"/>
    <cellStyle name="1_KH 2007 (theo doi)_DK bo tri lai (chinh thuc)_Ke hoach 2012 theo doi (giai ngan 30.6.12) 5" xfId="15739"/>
    <cellStyle name="1_KH 2007 (theo doi)_DK bo tri lai (chinh thuc)_Ke hoach 2012 theo doi (giai ngan 30.6.12) 6" xfId="15740"/>
    <cellStyle name="1_KH 2007 (theo doi)_Ke hoach 2010 (theo doi)" xfId="2719"/>
    <cellStyle name="1_KH 2007 (theo doi)_Ke hoach 2010 (theo doi) 2" xfId="15741"/>
    <cellStyle name="1_KH 2007 (theo doi)_Ke hoach 2010 (theo doi) 2 2" xfId="15742"/>
    <cellStyle name="1_KH 2007 (theo doi)_Ke hoach 2010 (theo doi) 2 3" xfId="15743"/>
    <cellStyle name="1_KH 2007 (theo doi)_Ke hoach 2010 (theo doi) 2 4" xfId="15744"/>
    <cellStyle name="1_KH 2007 (theo doi)_Ke hoach 2010 (theo doi) 3" xfId="15745"/>
    <cellStyle name="1_KH 2007 (theo doi)_Ke hoach 2010 (theo doi) 4" xfId="15746"/>
    <cellStyle name="1_KH 2007 (theo doi)_Ke hoach 2010 (theo doi) 5" xfId="15747"/>
    <cellStyle name="1_KH 2007 (theo doi)_Ke hoach 2010 (theo doi)_BC von DTPT 6 thang 2012" xfId="2720"/>
    <cellStyle name="1_KH 2007 (theo doi)_Ke hoach 2010 (theo doi)_BC von DTPT 6 thang 2012 2" xfId="15748"/>
    <cellStyle name="1_KH 2007 (theo doi)_Ke hoach 2010 (theo doi)_BC von DTPT 6 thang 2012 2 2" xfId="15749"/>
    <cellStyle name="1_KH 2007 (theo doi)_Ke hoach 2010 (theo doi)_BC von DTPT 6 thang 2012 2 3" xfId="15750"/>
    <cellStyle name="1_KH 2007 (theo doi)_Ke hoach 2010 (theo doi)_BC von DTPT 6 thang 2012 2 4" xfId="15751"/>
    <cellStyle name="1_KH 2007 (theo doi)_Ke hoach 2010 (theo doi)_BC von DTPT 6 thang 2012 3" xfId="15752"/>
    <cellStyle name="1_KH 2007 (theo doi)_Ke hoach 2010 (theo doi)_BC von DTPT 6 thang 2012 4" xfId="15753"/>
    <cellStyle name="1_KH 2007 (theo doi)_Ke hoach 2010 (theo doi)_BC von DTPT 6 thang 2012 5" xfId="15754"/>
    <cellStyle name="1_KH 2007 (theo doi)_Ke hoach 2010 (theo doi)_Bieu du thao QD von ho tro co MT" xfId="2721"/>
    <cellStyle name="1_KH 2007 (theo doi)_Ke hoach 2010 (theo doi)_Bieu du thao QD von ho tro co MT 2" xfId="15755"/>
    <cellStyle name="1_KH 2007 (theo doi)_Ke hoach 2010 (theo doi)_Bieu du thao QD von ho tro co MT 2 2" xfId="15756"/>
    <cellStyle name="1_KH 2007 (theo doi)_Ke hoach 2010 (theo doi)_Bieu du thao QD von ho tro co MT 2 3" xfId="15757"/>
    <cellStyle name="1_KH 2007 (theo doi)_Ke hoach 2010 (theo doi)_Bieu du thao QD von ho tro co MT 2 4" xfId="15758"/>
    <cellStyle name="1_KH 2007 (theo doi)_Ke hoach 2010 (theo doi)_Bieu du thao QD von ho tro co MT 3" xfId="15759"/>
    <cellStyle name="1_KH 2007 (theo doi)_Ke hoach 2010 (theo doi)_Bieu du thao QD von ho tro co MT 4" xfId="15760"/>
    <cellStyle name="1_KH 2007 (theo doi)_Ke hoach 2010 (theo doi)_Bieu du thao QD von ho tro co MT 5" xfId="15761"/>
    <cellStyle name="1_KH 2007 (theo doi)_Ke hoach 2010 (theo doi)_Ke hoach 2012 (theo doi)" xfId="2722"/>
    <cellStyle name="1_KH 2007 (theo doi)_Ke hoach 2010 (theo doi)_Ke hoach 2012 (theo doi) 2" xfId="15762"/>
    <cellStyle name="1_KH 2007 (theo doi)_Ke hoach 2010 (theo doi)_Ke hoach 2012 (theo doi) 2 2" xfId="15763"/>
    <cellStyle name="1_KH 2007 (theo doi)_Ke hoach 2010 (theo doi)_Ke hoach 2012 (theo doi) 2 3" xfId="15764"/>
    <cellStyle name="1_KH 2007 (theo doi)_Ke hoach 2010 (theo doi)_Ke hoach 2012 (theo doi) 2 4" xfId="15765"/>
    <cellStyle name="1_KH 2007 (theo doi)_Ke hoach 2010 (theo doi)_Ke hoach 2012 (theo doi) 3" xfId="15766"/>
    <cellStyle name="1_KH 2007 (theo doi)_Ke hoach 2010 (theo doi)_Ke hoach 2012 (theo doi) 4" xfId="15767"/>
    <cellStyle name="1_KH 2007 (theo doi)_Ke hoach 2010 (theo doi)_Ke hoach 2012 (theo doi) 5" xfId="15768"/>
    <cellStyle name="1_KH 2007 (theo doi)_Ke hoach 2010 (theo doi)_Ke hoach 2012 theo doi (giai ngan 30.6.12)" xfId="2723"/>
    <cellStyle name="1_KH 2007 (theo doi)_Ke hoach 2010 (theo doi)_Ke hoach 2012 theo doi (giai ngan 30.6.12) 2" xfId="15769"/>
    <cellStyle name="1_KH 2007 (theo doi)_Ke hoach 2010 (theo doi)_Ke hoach 2012 theo doi (giai ngan 30.6.12) 2 2" xfId="15770"/>
    <cellStyle name="1_KH 2007 (theo doi)_Ke hoach 2010 (theo doi)_Ke hoach 2012 theo doi (giai ngan 30.6.12) 2 3" xfId="15771"/>
    <cellStyle name="1_KH 2007 (theo doi)_Ke hoach 2010 (theo doi)_Ke hoach 2012 theo doi (giai ngan 30.6.12) 2 4" xfId="15772"/>
    <cellStyle name="1_KH 2007 (theo doi)_Ke hoach 2010 (theo doi)_Ke hoach 2012 theo doi (giai ngan 30.6.12) 3" xfId="15773"/>
    <cellStyle name="1_KH 2007 (theo doi)_Ke hoach 2010 (theo doi)_Ke hoach 2012 theo doi (giai ngan 30.6.12) 4" xfId="15774"/>
    <cellStyle name="1_KH 2007 (theo doi)_Ke hoach 2010 (theo doi)_Ke hoach 2012 theo doi (giai ngan 30.6.12) 5" xfId="15775"/>
    <cellStyle name="1_KH 2007 (theo doi)_Ke hoach 2012 (theo doi)" xfId="2724"/>
    <cellStyle name="1_KH 2007 (theo doi)_Ke hoach 2012 (theo doi) 2" xfId="15776"/>
    <cellStyle name="1_KH 2007 (theo doi)_Ke hoach 2012 (theo doi) 2 2" xfId="15777"/>
    <cellStyle name="1_KH 2007 (theo doi)_Ke hoach 2012 (theo doi) 2 3" xfId="15778"/>
    <cellStyle name="1_KH 2007 (theo doi)_Ke hoach 2012 (theo doi) 2 4" xfId="15779"/>
    <cellStyle name="1_KH 2007 (theo doi)_Ke hoach 2012 (theo doi) 3" xfId="15780"/>
    <cellStyle name="1_KH 2007 (theo doi)_Ke hoach 2012 (theo doi) 4" xfId="15781"/>
    <cellStyle name="1_KH 2007 (theo doi)_Ke hoach 2012 (theo doi) 5" xfId="15782"/>
    <cellStyle name="1_KH 2007 (theo doi)_Ke hoach 2012 theo doi (giai ngan 30.6.12)" xfId="2725"/>
    <cellStyle name="1_KH 2007 (theo doi)_Ke hoach 2012 theo doi (giai ngan 30.6.12) 2" xfId="15783"/>
    <cellStyle name="1_KH 2007 (theo doi)_Ke hoach 2012 theo doi (giai ngan 30.6.12) 2 2" xfId="15784"/>
    <cellStyle name="1_KH 2007 (theo doi)_Ke hoach 2012 theo doi (giai ngan 30.6.12) 2 3" xfId="15785"/>
    <cellStyle name="1_KH 2007 (theo doi)_Ke hoach 2012 theo doi (giai ngan 30.6.12) 2 4" xfId="15786"/>
    <cellStyle name="1_KH 2007 (theo doi)_Ke hoach 2012 theo doi (giai ngan 30.6.12) 3" xfId="15787"/>
    <cellStyle name="1_KH 2007 (theo doi)_Ke hoach 2012 theo doi (giai ngan 30.6.12) 4" xfId="15788"/>
    <cellStyle name="1_KH 2007 (theo doi)_Ke hoach 2012 theo doi (giai ngan 30.6.12) 5" xfId="15789"/>
    <cellStyle name="1_KH 2007 (theo doi)_Ke hoach nam 2013 nguon MT(theo doi) den 31-5-13" xfId="2726"/>
    <cellStyle name="1_KH 2007 (theo doi)_Ke hoach nam 2013 nguon MT(theo doi) den 31-5-13 2" xfId="15790"/>
    <cellStyle name="1_KH 2007 (theo doi)_Ke hoach nam 2013 nguon MT(theo doi) den 31-5-13 2 2" xfId="15791"/>
    <cellStyle name="1_KH 2007 (theo doi)_Ke hoach nam 2013 nguon MT(theo doi) den 31-5-13 2 3" xfId="15792"/>
    <cellStyle name="1_KH 2007 (theo doi)_Ke hoach nam 2013 nguon MT(theo doi) den 31-5-13 2 4" xfId="15793"/>
    <cellStyle name="1_KH 2007 (theo doi)_Ke hoach nam 2013 nguon MT(theo doi) den 31-5-13 3" xfId="15794"/>
    <cellStyle name="1_KH 2007 (theo doi)_Ke hoach nam 2013 nguon MT(theo doi) den 31-5-13 4" xfId="15795"/>
    <cellStyle name="1_KH 2007 (theo doi)_Ke hoach nam 2013 nguon MT(theo doi) den 31-5-13 5" xfId="15796"/>
    <cellStyle name="1_KH 2007 (theo doi)_pvhung.skhdt 20117113152041 Danh muc cong trinh trong diem" xfId="2727"/>
    <cellStyle name="1_KH 2007 (theo doi)_pvhung.skhdt 20117113152041 Danh muc cong trinh trong diem 2" xfId="2728"/>
    <cellStyle name="1_KH 2007 (theo doi)_pvhung.skhdt 20117113152041 Danh muc cong trinh trong diem 2 2" xfId="15797"/>
    <cellStyle name="1_KH 2007 (theo doi)_pvhung.skhdt 20117113152041 Danh muc cong trinh trong diem 2 2 2" xfId="15798"/>
    <cellStyle name="1_KH 2007 (theo doi)_pvhung.skhdt 20117113152041 Danh muc cong trinh trong diem 2 2 3" xfId="15799"/>
    <cellStyle name="1_KH 2007 (theo doi)_pvhung.skhdt 20117113152041 Danh muc cong trinh trong diem 2 2 4" xfId="15800"/>
    <cellStyle name="1_KH 2007 (theo doi)_pvhung.skhdt 20117113152041 Danh muc cong trinh trong diem 2 3" xfId="15801"/>
    <cellStyle name="1_KH 2007 (theo doi)_pvhung.skhdt 20117113152041 Danh muc cong trinh trong diem 2 4" xfId="15802"/>
    <cellStyle name="1_KH 2007 (theo doi)_pvhung.skhdt 20117113152041 Danh muc cong trinh trong diem 2 5" xfId="15803"/>
    <cellStyle name="1_KH 2007 (theo doi)_pvhung.skhdt 20117113152041 Danh muc cong trinh trong diem 3" xfId="15804"/>
    <cellStyle name="1_KH 2007 (theo doi)_pvhung.skhdt 20117113152041 Danh muc cong trinh trong diem 3 2" xfId="15805"/>
    <cellStyle name="1_KH 2007 (theo doi)_pvhung.skhdt 20117113152041 Danh muc cong trinh trong diem 3 3" xfId="15806"/>
    <cellStyle name="1_KH 2007 (theo doi)_pvhung.skhdt 20117113152041 Danh muc cong trinh trong diem 3 4" xfId="15807"/>
    <cellStyle name="1_KH 2007 (theo doi)_pvhung.skhdt 20117113152041 Danh muc cong trinh trong diem 4" xfId="15808"/>
    <cellStyle name="1_KH 2007 (theo doi)_pvhung.skhdt 20117113152041 Danh muc cong trinh trong diem 5" xfId="15809"/>
    <cellStyle name="1_KH 2007 (theo doi)_pvhung.skhdt 20117113152041 Danh muc cong trinh trong diem 6" xfId="15810"/>
    <cellStyle name="1_KH 2007 (theo doi)_pvhung.skhdt 20117113152041 Danh muc cong trinh trong diem_BC von DTPT 6 thang 2012" xfId="2729"/>
    <cellStyle name="1_KH 2007 (theo doi)_pvhung.skhdt 20117113152041 Danh muc cong trinh trong diem_BC von DTPT 6 thang 2012 2" xfId="2730"/>
    <cellStyle name="1_KH 2007 (theo doi)_pvhung.skhdt 20117113152041 Danh muc cong trinh trong diem_BC von DTPT 6 thang 2012 2 2" xfId="15811"/>
    <cellStyle name="1_KH 2007 (theo doi)_pvhung.skhdt 20117113152041 Danh muc cong trinh trong diem_BC von DTPT 6 thang 2012 2 2 2" xfId="15812"/>
    <cellStyle name="1_KH 2007 (theo doi)_pvhung.skhdt 20117113152041 Danh muc cong trinh trong diem_BC von DTPT 6 thang 2012 2 2 3" xfId="15813"/>
    <cellStyle name="1_KH 2007 (theo doi)_pvhung.skhdt 20117113152041 Danh muc cong trinh trong diem_BC von DTPT 6 thang 2012 2 2 4" xfId="15814"/>
    <cellStyle name="1_KH 2007 (theo doi)_pvhung.skhdt 20117113152041 Danh muc cong trinh trong diem_BC von DTPT 6 thang 2012 2 3" xfId="15815"/>
    <cellStyle name="1_KH 2007 (theo doi)_pvhung.skhdt 20117113152041 Danh muc cong trinh trong diem_BC von DTPT 6 thang 2012 2 4" xfId="15816"/>
    <cellStyle name="1_KH 2007 (theo doi)_pvhung.skhdt 20117113152041 Danh muc cong trinh trong diem_BC von DTPT 6 thang 2012 2 5" xfId="15817"/>
    <cellStyle name="1_KH 2007 (theo doi)_pvhung.skhdt 20117113152041 Danh muc cong trinh trong diem_BC von DTPT 6 thang 2012 3" xfId="15818"/>
    <cellStyle name="1_KH 2007 (theo doi)_pvhung.skhdt 20117113152041 Danh muc cong trinh trong diem_BC von DTPT 6 thang 2012 3 2" xfId="15819"/>
    <cellStyle name="1_KH 2007 (theo doi)_pvhung.skhdt 20117113152041 Danh muc cong trinh trong diem_BC von DTPT 6 thang 2012 3 3" xfId="15820"/>
    <cellStyle name="1_KH 2007 (theo doi)_pvhung.skhdt 20117113152041 Danh muc cong trinh trong diem_BC von DTPT 6 thang 2012 3 4" xfId="15821"/>
    <cellStyle name="1_KH 2007 (theo doi)_pvhung.skhdt 20117113152041 Danh muc cong trinh trong diem_BC von DTPT 6 thang 2012 4" xfId="15822"/>
    <cellStyle name="1_KH 2007 (theo doi)_pvhung.skhdt 20117113152041 Danh muc cong trinh trong diem_BC von DTPT 6 thang 2012 5" xfId="15823"/>
    <cellStyle name="1_KH 2007 (theo doi)_pvhung.skhdt 20117113152041 Danh muc cong trinh trong diem_BC von DTPT 6 thang 2012 6" xfId="15824"/>
    <cellStyle name="1_KH 2007 (theo doi)_pvhung.skhdt 20117113152041 Danh muc cong trinh trong diem_Bieu du thao QD von ho tro co MT" xfId="2731"/>
    <cellStyle name="1_KH 2007 (theo doi)_pvhung.skhdt 20117113152041 Danh muc cong trinh trong diem_Bieu du thao QD von ho tro co MT 2" xfId="2732"/>
    <cellStyle name="1_KH 2007 (theo doi)_pvhung.skhdt 20117113152041 Danh muc cong trinh trong diem_Bieu du thao QD von ho tro co MT 2 2" xfId="15825"/>
    <cellStyle name="1_KH 2007 (theo doi)_pvhung.skhdt 20117113152041 Danh muc cong trinh trong diem_Bieu du thao QD von ho tro co MT 2 2 2" xfId="15826"/>
    <cellStyle name="1_KH 2007 (theo doi)_pvhung.skhdt 20117113152041 Danh muc cong trinh trong diem_Bieu du thao QD von ho tro co MT 2 2 3" xfId="15827"/>
    <cellStyle name="1_KH 2007 (theo doi)_pvhung.skhdt 20117113152041 Danh muc cong trinh trong diem_Bieu du thao QD von ho tro co MT 2 2 4" xfId="15828"/>
    <cellStyle name="1_KH 2007 (theo doi)_pvhung.skhdt 20117113152041 Danh muc cong trinh trong diem_Bieu du thao QD von ho tro co MT 2 3" xfId="15829"/>
    <cellStyle name="1_KH 2007 (theo doi)_pvhung.skhdt 20117113152041 Danh muc cong trinh trong diem_Bieu du thao QD von ho tro co MT 2 4" xfId="15830"/>
    <cellStyle name="1_KH 2007 (theo doi)_pvhung.skhdt 20117113152041 Danh muc cong trinh trong diem_Bieu du thao QD von ho tro co MT 2 5" xfId="15831"/>
    <cellStyle name="1_KH 2007 (theo doi)_pvhung.skhdt 20117113152041 Danh muc cong trinh trong diem_Bieu du thao QD von ho tro co MT 3" xfId="15832"/>
    <cellStyle name="1_KH 2007 (theo doi)_pvhung.skhdt 20117113152041 Danh muc cong trinh trong diem_Bieu du thao QD von ho tro co MT 3 2" xfId="15833"/>
    <cellStyle name="1_KH 2007 (theo doi)_pvhung.skhdt 20117113152041 Danh muc cong trinh trong diem_Bieu du thao QD von ho tro co MT 3 3" xfId="15834"/>
    <cellStyle name="1_KH 2007 (theo doi)_pvhung.skhdt 20117113152041 Danh muc cong trinh trong diem_Bieu du thao QD von ho tro co MT 3 4" xfId="15835"/>
    <cellStyle name="1_KH 2007 (theo doi)_pvhung.skhdt 20117113152041 Danh muc cong trinh trong diem_Bieu du thao QD von ho tro co MT 4" xfId="15836"/>
    <cellStyle name="1_KH 2007 (theo doi)_pvhung.skhdt 20117113152041 Danh muc cong trinh trong diem_Bieu du thao QD von ho tro co MT 5" xfId="15837"/>
    <cellStyle name="1_KH 2007 (theo doi)_pvhung.skhdt 20117113152041 Danh muc cong trinh trong diem_Bieu du thao QD von ho tro co MT 6" xfId="15838"/>
    <cellStyle name="1_KH 2007 (theo doi)_pvhung.skhdt 20117113152041 Danh muc cong trinh trong diem_Ke hoach 2012 (theo doi)" xfId="2733"/>
    <cellStyle name="1_KH 2007 (theo doi)_pvhung.skhdt 20117113152041 Danh muc cong trinh trong diem_Ke hoach 2012 (theo doi) 2" xfId="2734"/>
    <cellStyle name="1_KH 2007 (theo doi)_pvhung.skhdt 20117113152041 Danh muc cong trinh trong diem_Ke hoach 2012 (theo doi) 2 2" xfId="15839"/>
    <cellStyle name="1_KH 2007 (theo doi)_pvhung.skhdt 20117113152041 Danh muc cong trinh trong diem_Ke hoach 2012 (theo doi) 2 2 2" xfId="15840"/>
    <cellStyle name="1_KH 2007 (theo doi)_pvhung.skhdt 20117113152041 Danh muc cong trinh trong diem_Ke hoach 2012 (theo doi) 2 2 3" xfId="15841"/>
    <cellStyle name="1_KH 2007 (theo doi)_pvhung.skhdt 20117113152041 Danh muc cong trinh trong diem_Ke hoach 2012 (theo doi) 2 2 4" xfId="15842"/>
    <cellStyle name="1_KH 2007 (theo doi)_pvhung.skhdt 20117113152041 Danh muc cong trinh trong diem_Ke hoach 2012 (theo doi) 2 3" xfId="15843"/>
    <cellStyle name="1_KH 2007 (theo doi)_pvhung.skhdt 20117113152041 Danh muc cong trinh trong diem_Ke hoach 2012 (theo doi) 2 4" xfId="15844"/>
    <cellStyle name="1_KH 2007 (theo doi)_pvhung.skhdt 20117113152041 Danh muc cong trinh trong diem_Ke hoach 2012 (theo doi) 2 5" xfId="15845"/>
    <cellStyle name="1_KH 2007 (theo doi)_pvhung.skhdt 20117113152041 Danh muc cong trinh trong diem_Ke hoach 2012 (theo doi) 3" xfId="15846"/>
    <cellStyle name="1_KH 2007 (theo doi)_pvhung.skhdt 20117113152041 Danh muc cong trinh trong diem_Ke hoach 2012 (theo doi) 3 2" xfId="15847"/>
    <cellStyle name="1_KH 2007 (theo doi)_pvhung.skhdt 20117113152041 Danh muc cong trinh trong diem_Ke hoach 2012 (theo doi) 3 3" xfId="15848"/>
    <cellStyle name="1_KH 2007 (theo doi)_pvhung.skhdt 20117113152041 Danh muc cong trinh trong diem_Ke hoach 2012 (theo doi) 3 4" xfId="15849"/>
    <cellStyle name="1_KH 2007 (theo doi)_pvhung.skhdt 20117113152041 Danh muc cong trinh trong diem_Ke hoach 2012 (theo doi) 4" xfId="15850"/>
    <cellStyle name="1_KH 2007 (theo doi)_pvhung.skhdt 20117113152041 Danh muc cong trinh trong diem_Ke hoach 2012 (theo doi) 5" xfId="15851"/>
    <cellStyle name="1_KH 2007 (theo doi)_pvhung.skhdt 20117113152041 Danh muc cong trinh trong diem_Ke hoach 2012 (theo doi) 6" xfId="15852"/>
    <cellStyle name="1_KH 2007 (theo doi)_pvhung.skhdt 20117113152041 Danh muc cong trinh trong diem_Ke hoach 2012 theo doi (giai ngan 30.6.12)" xfId="2735"/>
    <cellStyle name="1_KH 2007 (theo doi)_pvhung.skhdt 20117113152041 Danh muc cong trinh trong diem_Ke hoach 2012 theo doi (giai ngan 30.6.12) 2" xfId="2736"/>
    <cellStyle name="1_KH 2007 (theo doi)_pvhung.skhdt 20117113152041 Danh muc cong trinh trong diem_Ke hoach 2012 theo doi (giai ngan 30.6.12) 2 2" xfId="15853"/>
    <cellStyle name="1_KH 2007 (theo doi)_pvhung.skhdt 20117113152041 Danh muc cong trinh trong diem_Ke hoach 2012 theo doi (giai ngan 30.6.12) 2 2 2" xfId="15854"/>
    <cellStyle name="1_KH 2007 (theo doi)_pvhung.skhdt 20117113152041 Danh muc cong trinh trong diem_Ke hoach 2012 theo doi (giai ngan 30.6.12) 2 2 3" xfId="15855"/>
    <cellStyle name="1_KH 2007 (theo doi)_pvhung.skhdt 20117113152041 Danh muc cong trinh trong diem_Ke hoach 2012 theo doi (giai ngan 30.6.12) 2 2 4" xfId="15856"/>
    <cellStyle name="1_KH 2007 (theo doi)_pvhung.skhdt 20117113152041 Danh muc cong trinh trong diem_Ke hoach 2012 theo doi (giai ngan 30.6.12) 2 3" xfId="15857"/>
    <cellStyle name="1_KH 2007 (theo doi)_pvhung.skhdt 20117113152041 Danh muc cong trinh trong diem_Ke hoach 2012 theo doi (giai ngan 30.6.12) 2 4" xfId="15858"/>
    <cellStyle name="1_KH 2007 (theo doi)_pvhung.skhdt 20117113152041 Danh muc cong trinh trong diem_Ke hoach 2012 theo doi (giai ngan 30.6.12) 2 5" xfId="15859"/>
    <cellStyle name="1_KH 2007 (theo doi)_pvhung.skhdt 20117113152041 Danh muc cong trinh trong diem_Ke hoach 2012 theo doi (giai ngan 30.6.12) 3" xfId="15860"/>
    <cellStyle name="1_KH 2007 (theo doi)_pvhung.skhdt 20117113152041 Danh muc cong trinh trong diem_Ke hoach 2012 theo doi (giai ngan 30.6.12) 3 2" xfId="15861"/>
    <cellStyle name="1_KH 2007 (theo doi)_pvhung.skhdt 20117113152041 Danh muc cong trinh trong diem_Ke hoach 2012 theo doi (giai ngan 30.6.12) 3 3" xfId="15862"/>
    <cellStyle name="1_KH 2007 (theo doi)_pvhung.skhdt 20117113152041 Danh muc cong trinh trong diem_Ke hoach 2012 theo doi (giai ngan 30.6.12) 3 4" xfId="15863"/>
    <cellStyle name="1_KH 2007 (theo doi)_pvhung.skhdt 20117113152041 Danh muc cong trinh trong diem_Ke hoach 2012 theo doi (giai ngan 30.6.12) 4" xfId="15864"/>
    <cellStyle name="1_KH 2007 (theo doi)_pvhung.skhdt 20117113152041 Danh muc cong trinh trong diem_Ke hoach 2012 theo doi (giai ngan 30.6.12) 5" xfId="15865"/>
    <cellStyle name="1_KH 2007 (theo doi)_pvhung.skhdt 20117113152041 Danh muc cong trinh trong diem_Ke hoach 2012 theo doi (giai ngan 30.6.12) 6" xfId="15866"/>
    <cellStyle name="1_KH 2007 (theo doi)_Tong hop so lieu" xfId="2737"/>
    <cellStyle name="1_KH 2007 (theo doi)_Tong hop so lieu 2" xfId="15867"/>
    <cellStyle name="1_KH 2007 (theo doi)_Tong hop so lieu 2 2" xfId="15868"/>
    <cellStyle name="1_KH 2007 (theo doi)_Tong hop so lieu 2 3" xfId="15869"/>
    <cellStyle name="1_KH 2007 (theo doi)_Tong hop so lieu 2 4" xfId="15870"/>
    <cellStyle name="1_KH 2007 (theo doi)_Tong hop so lieu 3" xfId="15871"/>
    <cellStyle name="1_KH 2007 (theo doi)_Tong hop so lieu 4" xfId="15872"/>
    <cellStyle name="1_KH 2007 (theo doi)_Tong hop so lieu 5" xfId="15873"/>
    <cellStyle name="1_KH 2007 (theo doi)_Tong hop so lieu_BC cong trinh trong diem" xfId="2738"/>
    <cellStyle name="1_KH 2007 (theo doi)_Tong hop so lieu_BC cong trinh trong diem 2" xfId="15874"/>
    <cellStyle name="1_KH 2007 (theo doi)_Tong hop so lieu_BC cong trinh trong diem 2 2" xfId="15875"/>
    <cellStyle name="1_KH 2007 (theo doi)_Tong hop so lieu_BC cong trinh trong diem 2 3" xfId="15876"/>
    <cellStyle name="1_KH 2007 (theo doi)_Tong hop so lieu_BC cong trinh trong diem 2 4" xfId="15877"/>
    <cellStyle name="1_KH 2007 (theo doi)_Tong hop so lieu_BC cong trinh trong diem 3" xfId="15878"/>
    <cellStyle name="1_KH 2007 (theo doi)_Tong hop so lieu_BC cong trinh trong diem 4" xfId="15879"/>
    <cellStyle name="1_KH 2007 (theo doi)_Tong hop so lieu_BC cong trinh trong diem 5" xfId="15880"/>
    <cellStyle name="1_KH 2007 (theo doi)_Tong hop so lieu_BC cong trinh trong diem_BC von DTPT 6 thang 2012" xfId="2739"/>
    <cellStyle name="1_KH 2007 (theo doi)_Tong hop so lieu_BC cong trinh trong diem_BC von DTPT 6 thang 2012 2" xfId="15881"/>
    <cellStyle name="1_KH 2007 (theo doi)_Tong hop so lieu_BC cong trinh trong diem_BC von DTPT 6 thang 2012 2 2" xfId="15882"/>
    <cellStyle name="1_KH 2007 (theo doi)_Tong hop so lieu_BC cong trinh trong diem_BC von DTPT 6 thang 2012 2 3" xfId="15883"/>
    <cellStyle name="1_KH 2007 (theo doi)_Tong hop so lieu_BC cong trinh trong diem_BC von DTPT 6 thang 2012 2 4" xfId="15884"/>
    <cellStyle name="1_KH 2007 (theo doi)_Tong hop so lieu_BC cong trinh trong diem_BC von DTPT 6 thang 2012 3" xfId="15885"/>
    <cellStyle name="1_KH 2007 (theo doi)_Tong hop so lieu_BC cong trinh trong diem_BC von DTPT 6 thang 2012 4" xfId="15886"/>
    <cellStyle name="1_KH 2007 (theo doi)_Tong hop so lieu_BC cong trinh trong diem_BC von DTPT 6 thang 2012 5" xfId="15887"/>
    <cellStyle name="1_KH 2007 (theo doi)_Tong hop so lieu_BC cong trinh trong diem_Bieu du thao QD von ho tro co MT" xfId="2740"/>
    <cellStyle name="1_KH 2007 (theo doi)_Tong hop so lieu_BC cong trinh trong diem_Bieu du thao QD von ho tro co MT 2" xfId="15888"/>
    <cellStyle name="1_KH 2007 (theo doi)_Tong hop so lieu_BC cong trinh trong diem_Bieu du thao QD von ho tro co MT 2 2" xfId="15889"/>
    <cellStyle name="1_KH 2007 (theo doi)_Tong hop so lieu_BC cong trinh trong diem_Bieu du thao QD von ho tro co MT 2 3" xfId="15890"/>
    <cellStyle name="1_KH 2007 (theo doi)_Tong hop so lieu_BC cong trinh trong diem_Bieu du thao QD von ho tro co MT 2 4" xfId="15891"/>
    <cellStyle name="1_KH 2007 (theo doi)_Tong hop so lieu_BC cong trinh trong diem_Bieu du thao QD von ho tro co MT 3" xfId="15892"/>
    <cellStyle name="1_KH 2007 (theo doi)_Tong hop so lieu_BC cong trinh trong diem_Bieu du thao QD von ho tro co MT 4" xfId="15893"/>
    <cellStyle name="1_KH 2007 (theo doi)_Tong hop so lieu_BC cong trinh trong diem_Bieu du thao QD von ho tro co MT 5" xfId="15894"/>
    <cellStyle name="1_KH 2007 (theo doi)_Tong hop so lieu_BC cong trinh trong diem_Ke hoach 2012 (theo doi)" xfId="2741"/>
    <cellStyle name="1_KH 2007 (theo doi)_Tong hop so lieu_BC cong trinh trong diem_Ke hoach 2012 (theo doi) 2" xfId="15895"/>
    <cellStyle name="1_KH 2007 (theo doi)_Tong hop so lieu_BC cong trinh trong diem_Ke hoach 2012 (theo doi) 2 2" xfId="15896"/>
    <cellStyle name="1_KH 2007 (theo doi)_Tong hop so lieu_BC cong trinh trong diem_Ke hoach 2012 (theo doi) 2 3" xfId="15897"/>
    <cellStyle name="1_KH 2007 (theo doi)_Tong hop so lieu_BC cong trinh trong diem_Ke hoach 2012 (theo doi) 2 4" xfId="15898"/>
    <cellStyle name="1_KH 2007 (theo doi)_Tong hop so lieu_BC cong trinh trong diem_Ke hoach 2012 (theo doi) 3" xfId="15899"/>
    <cellStyle name="1_KH 2007 (theo doi)_Tong hop so lieu_BC cong trinh trong diem_Ke hoach 2012 (theo doi) 4" xfId="15900"/>
    <cellStyle name="1_KH 2007 (theo doi)_Tong hop so lieu_BC cong trinh trong diem_Ke hoach 2012 (theo doi) 5" xfId="15901"/>
    <cellStyle name="1_KH 2007 (theo doi)_Tong hop so lieu_BC cong trinh trong diem_Ke hoach 2012 theo doi (giai ngan 30.6.12)" xfId="2742"/>
    <cellStyle name="1_KH 2007 (theo doi)_Tong hop so lieu_BC cong trinh trong diem_Ke hoach 2012 theo doi (giai ngan 30.6.12) 2" xfId="15902"/>
    <cellStyle name="1_KH 2007 (theo doi)_Tong hop so lieu_BC cong trinh trong diem_Ke hoach 2012 theo doi (giai ngan 30.6.12) 2 2" xfId="15903"/>
    <cellStyle name="1_KH 2007 (theo doi)_Tong hop so lieu_BC cong trinh trong diem_Ke hoach 2012 theo doi (giai ngan 30.6.12) 2 3" xfId="15904"/>
    <cellStyle name="1_KH 2007 (theo doi)_Tong hop so lieu_BC cong trinh trong diem_Ke hoach 2012 theo doi (giai ngan 30.6.12) 2 4" xfId="15905"/>
    <cellStyle name="1_KH 2007 (theo doi)_Tong hop so lieu_BC cong trinh trong diem_Ke hoach 2012 theo doi (giai ngan 30.6.12) 3" xfId="15906"/>
    <cellStyle name="1_KH 2007 (theo doi)_Tong hop so lieu_BC cong trinh trong diem_Ke hoach 2012 theo doi (giai ngan 30.6.12) 4" xfId="15907"/>
    <cellStyle name="1_KH 2007 (theo doi)_Tong hop so lieu_BC cong trinh trong diem_Ke hoach 2012 theo doi (giai ngan 30.6.12) 5" xfId="15908"/>
    <cellStyle name="1_KH 2007 (theo doi)_Tong hop so lieu_BC von DTPT 6 thang 2012" xfId="2743"/>
    <cellStyle name="1_KH 2007 (theo doi)_Tong hop so lieu_BC von DTPT 6 thang 2012 2" xfId="15909"/>
    <cellStyle name="1_KH 2007 (theo doi)_Tong hop so lieu_BC von DTPT 6 thang 2012 2 2" xfId="15910"/>
    <cellStyle name="1_KH 2007 (theo doi)_Tong hop so lieu_BC von DTPT 6 thang 2012 2 3" xfId="15911"/>
    <cellStyle name="1_KH 2007 (theo doi)_Tong hop so lieu_BC von DTPT 6 thang 2012 2 4" xfId="15912"/>
    <cellStyle name="1_KH 2007 (theo doi)_Tong hop so lieu_BC von DTPT 6 thang 2012 3" xfId="15913"/>
    <cellStyle name="1_KH 2007 (theo doi)_Tong hop so lieu_BC von DTPT 6 thang 2012 4" xfId="15914"/>
    <cellStyle name="1_KH 2007 (theo doi)_Tong hop so lieu_BC von DTPT 6 thang 2012 5" xfId="15915"/>
    <cellStyle name="1_KH 2007 (theo doi)_Tong hop so lieu_Bieu du thao QD von ho tro co MT" xfId="2744"/>
    <cellStyle name="1_KH 2007 (theo doi)_Tong hop so lieu_Bieu du thao QD von ho tro co MT 2" xfId="15916"/>
    <cellStyle name="1_KH 2007 (theo doi)_Tong hop so lieu_Bieu du thao QD von ho tro co MT 2 2" xfId="15917"/>
    <cellStyle name="1_KH 2007 (theo doi)_Tong hop so lieu_Bieu du thao QD von ho tro co MT 2 3" xfId="15918"/>
    <cellStyle name="1_KH 2007 (theo doi)_Tong hop so lieu_Bieu du thao QD von ho tro co MT 2 4" xfId="15919"/>
    <cellStyle name="1_KH 2007 (theo doi)_Tong hop so lieu_Bieu du thao QD von ho tro co MT 3" xfId="15920"/>
    <cellStyle name="1_KH 2007 (theo doi)_Tong hop so lieu_Bieu du thao QD von ho tro co MT 4" xfId="15921"/>
    <cellStyle name="1_KH 2007 (theo doi)_Tong hop so lieu_Bieu du thao QD von ho tro co MT 5" xfId="15922"/>
    <cellStyle name="1_KH 2007 (theo doi)_Tong hop so lieu_Ke hoach 2012 (theo doi)" xfId="2745"/>
    <cellStyle name="1_KH 2007 (theo doi)_Tong hop so lieu_Ke hoach 2012 (theo doi) 2" xfId="15923"/>
    <cellStyle name="1_KH 2007 (theo doi)_Tong hop so lieu_Ke hoach 2012 (theo doi) 2 2" xfId="15924"/>
    <cellStyle name="1_KH 2007 (theo doi)_Tong hop so lieu_Ke hoach 2012 (theo doi) 2 3" xfId="15925"/>
    <cellStyle name="1_KH 2007 (theo doi)_Tong hop so lieu_Ke hoach 2012 (theo doi) 2 4" xfId="15926"/>
    <cellStyle name="1_KH 2007 (theo doi)_Tong hop so lieu_Ke hoach 2012 (theo doi) 3" xfId="15927"/>
    <cellStyle name="1_KH 2007 (theo doi)_Tong hop so lieu_Ke hoach 2012 (theo doi) 4" xfId="15928"/>
    <cellStyle name="1_KH 2007 (theo doi)_Tong hop so lieu_Ke hoach 2012 (theo doi) 5" xfId="15929"/>
    <cellStyle name="1_KH 2007 (theo doi)_Tong hop so lieu_Ke hoach 2012 theo doi (giai ngan 30.6.12)" xfId="2746"/>
    <cellStyle name="1_KH 2007 (theo doi)_Tong hop so lieu_Ke hoach 2012 theo doi (giai ngan 30.6.12) 2" xfId="15930"/>
    <cellStyle name="1_KH 2007 (theo doi)_Tong hop so lieu_Ke hoach 2012 theo doi (giai ngan 30.6.12) 2 2" xfId="15931"/>
    <cellStyle name="1_KH 2007 (theo doi)_Tong hop so lieu_Ke hoach 2012 theo doi (giai ngan 30.6.12) 2 3" xfId="15932"/>
    <cellStyle name="1_KH 2007 (theo doi)_Tong hop so lieu_Ke hoach 2012 theo doi (giai ngan 30.6.12) 2 4" xfId="15933"/>
    <cellStyle name="1_KH 2007 (theo doi)_Tong hop so lieu_Ke hoach 2012 theo doi (giai ngan 30.6.12) 3" xfId="15934"/>
    <cellStyle name="1_KH 2007 (theo doi)_Tong hop so lieu_Ke hoach 2012 theo doi (giai ngan 30.6.12) 4" xfId="15935"/>
    <cellStyle name="1_KH 2007 (theo doi)_Tong hop so lieu_Ke hoach 2012 theo doi (giai ngan 30.6.12) 5" xfId="15936"/>
    <cellStyle name="1_KH 2007 (theo doi)_Tong hop so lieu_pvhung.skhdt 20117113152041 Danh muc cong trinh trong diem" xfId="2747"/>
    <cellStyle name="1_KH 2007 (theo doi)_Tong hop so lieu_pvhung.skhdt 20117113152041 Danh muc cong trinh trong diem 2" xfId="15937"/>
    <cellStyle name="1_KH 2007 (theo doi)_Tong hop so lieu_pvhung.skhdt 20117113152041 Danh muc cong trinh trong diem 2 2" xfId="15938"/>
    <cellStyle name="1_KH 2007 (theo doi)_Tong hop so lieu_pvhung.skhdt 20117113152041 Danh muc cong trinh trong diem 2 3" xfId="15939"/>
    <cellStyle name="1_KH 2007 (theo doi)_Tong hop so lieu_pvhung.skhdt 20117113152041 Danh muc cong trinh trong diem 2 4" xfId="15940"/>
    <cellStyle name="1_KH 2007 (theo doi)_Tong hop so lieu_pvhung.skhdt 20117113152041 Danh muc cong trinh trong diem 3" xfId="15941"/>
    <cellStyle name="1_KH 2007 (theo doi)_Tong hop so lieu_pvhung.skhdt 20117113152041 Danh muc cong trinh trong diem 4" xfId="15942"/>
    <cellStyle name="1_KH 2007 (theo doi)_Tong hop so lieu_pvhung.skhdt 20117113152041 Danh muc cong trinh trong diem 5" xfId="15943"/>
    <cellStyle name="1_KH 2007 (theo doi)_Tong hop so lieu_pvhung.skhdt 20117113152041 Danh muc cong trinh trong diem_BC von DTPT 6 thang 2012" xfId="2748"/>
    <cellStyle name="1_KH 2007 (theo doi)_Tong hop so lieu_pvhung.skhdt 20117113152041 Danh muc cong trinh trong diem_BC von DTPT 6 thang 2012 2" xfId="15944"/>
    <cellStyle name="1_KH 2007 (theo doi)_Tong hop so lieu_pvhung.skhdt 20117113152041 Danh muc cong trinh trong diem_BC von DTPT 6 thang 2012 2 2" xfId="15945"/>
    <cellStyle name="1_KH 2007 (theo doi)_Tong hop so lieu_pvhung.skhdt 20117113152041 Danh muc cong trinh trong diem_BC von DTPT 6 thang 2012 2 3" xfId="15946"/>
    <cellStyle name="1_KH 2007 (theo doi)_Tong hop so lieu_pvhung.skhdt 20117113152041 Danh muc cong trinh trong diem_BC von DTPT 6 thang 2012 2 4" xfId="15947"/>
    <cellStyle name="1_KH 2007 (theo doi)_Tong hop so lieu_pvhung.skhdt 20117113152041 Danh muc cong trinh trong diem_BC von DTPT 6 thang 2012 3" xfId="15948"/>
    <cellStyle name="1_KH 2007 (theo doi)_Tong hop so lieu_pvhung.skhdt 20117113152041 Danh muc cong trinh trong diem_BC von DTPT 6 thang 2012 4" xfId="15949"/>
    <cellStyle name="1_KH 2007 (theo doi)_Tong hop so lieu_pvhung.skhdt 20117113152041 Danh muc cong trinh trong diem_BC von DTPT 6 thang 2012 5" xfId="15950"/>
    <cellStyle name="1_KH 2007 (theo doi)_Tong hop so lieu_pvhung.skhdt 20117113152041 Danh muc cong trinh trong diem_Bieu du thao QD von ho tro co MT" xfId="2749"/>
    <cellStyle name="1_KH 2007 (theo doi)_Tong hop so lieu_pvhung.skhdt 20117113152041 Danh muc cong trinh trong diem_Bieu du thao QD von ho tro co MT 2" xfId="15951"/>
    <cellStyle name="1_KH 2007 (theo doi)_Tong hop so lieu_pvhung.skhdt 20117113152041 Danh muc cong trinh trong diem_Bieu du thao QD von ho tro co MT 2 2" xfId="15952"/>
    <cellStyle name="1_KH 2007 (theo doi)_Tong hop so lieu_pvhung.skhdt 20117113152041 Danh muc cong trinh trong diem_Bieu du thao QD von ho tro co MT 2 3" xfId="15953"/>
    <cellStyle name="1_KH 2007 (theo doi)_Tong hop so lieu_pvhung.skhdt 20117113152041 Danh muc cong trinh trong diem_Bieu du thao QD von ho tro co MT 2 4" xfId="15954"/>
    <cellStyle name="1_KH 2007 (theo doi)_Tong hop so lieu_pvhung.skhdt 20117113152041 Danh muc cong trinh trong diem_Bieu du thao QD von ho tro co MT 3" xfId="15955"/>
    <cellStyle name="1_KH 2007 (theo doi)_Tong hop so lieu_pvhung.skhdt 20117113152041 Danh muc cong trinh trong diem_Bieu du thao QD von ho tro co MT 4" xfId="15956"/>
    <cellStyle name="1_KH 2007 (theo doi)_Tong hop so lieu_pvhung.skhdt 20117113152041 Danh muc cong trinh trong diem_Bieu du thao QD von ho tro co MT 5" xfId="15957"/>
    <cellStyle name="1_KH 2007 (theo doi)_Tong hop so lieu_pvhung.skhdt 20117113152041 Danh muc cong trinh trong diem_Ke hoach 2012 (theo doi)" xfId="2750"/>
    <cellStyle name="1_KH 2007 (theo doi)_Tong hop so lieu_pvhung.skhdt 20117113152041 Danh muc cong trinh trong diem_Ke hoach 2012 (theo doi) 2" xfId="15958"/>
    <cellStyle name="1_KH 2007 (theo doi)_Tong hop so lieu_pvhung.skhdt 20117113152041 Danh muc cong trinh trong diem_Ke hoach 2012 (theo doi) 2 2" xfId="15959"/>
    <cellStyle name="1_KH 2007 (theo doi)_Tong hop so lieu_pvhung.skhdt 20117113152041 Danh muc cong trinh trong diem_Ke hoach 2012 (theo doi) 2 3" xfId="15960"/>
    <cellStyle name="1_KH 2007 (theo doi)_Tong hop so lieu_pvhung.skhdt 20117113152041 Danh muc cong trinh trong diem_Ke hoach 2012 (theo doi) 2 4" xfId="15961"/>
    <cellStyle name="1_KH 2007 (theo doi)_Tong hop so lieu_pvhung.skhdt 20117113152041 Danh muc cong trinh trong diem_Ke hoach 2012 (theo doi) 3" xfId="15962"/>
    <cellStyle name="1_KH 2007 (theo doi)_Tong hop so lieu_pvhung.skhdt 20117113152041 Danh muc cong trinh trong diem_Ke hoach 2012 (theo doi) 4" xfId="15963"/>
    <cellStyle name="1_KH 2007 (theo doi)_Tong hop so lieu_pvhung.skhdt 20117113152041 Danh muc cong trinh trong diem_Ke hoach 2012 (theo doi) 5" xfId="15964"/>
    <cellStyle name="1_KH 2007 (theo doi)_Tong hop so lieu_pvhung.skhdt 20117113152041 Danh muc cong trinh trong diem_Ke hoach 2012 theo doi (giai ngan 30.6.12)" xfId="2751"/>
    <cellStyle name="1_KH 2007 (theo doi)_Tong hop so lieu_pvhung.skhdt 20117113152041 Danh muc cong trinh trong diem_Ke hoach 2012 theo doi (giai ngan 30.6.12) 2" xfId="15965"/>
    <cellStyle name="1_KH 2007 (theo doi)_Tong hop so lieu_pvhung.skhdt 20117113152041 Danh muc cong trinh trong diem_Ke hoach 2012 theo doi (giai ngan 30.6.12) 2 2" xfId="15966"/>
    <cellStyle name="1_KH 2007 (theo doi)_Tong hop so lieu_pvhung.skhdt 20117113152041 Danh muc cong trinh trong diem_Ke hoach 2012 theo doi (giai ngan 30.6.12) 2 3" xfId="15967"/>
    <cellStyle name="1_KH 2007 (theo doi)_Tong hop so lieu_pvhung.skhdt 20117113152041 Danh muc cong trinh trong diem_Ke hoach 2012 theo doi (giai ngan 30.6.12) 2 4" xfId="15968"/>
    <cellStyle name="1_KH 2007 (theo doi)_Tong hop so lieu_pvhung.skhdt 20117113152041 Danh muc cong trinh trong diem_Ke hoach 2012 theo doi (giai ngan 30.6.12) 3" xfId="15969"/>
    <cellStyle name="1_KH 2007 (theo doi)_Tong hop so lieu_pvhung.skhdt 20117113152041 Danh muc cong trinh trong diem_Ke hoach 2012 theo doi (giai ngan 30.6.12) 4" xfId="15970"/>
    <cellStyle name="1_KH 2007 (theo doi)_Tong hop so lieu_pvhung.skhdt 20117113152041 Danh muc cong trinh trong diem_Ke hoach 2012 theo doi (giai ngan 30.6.12) 5" xfId="15971"/>
    <cellStyle name="1_KH 2007 (theo doi)_Tong hop theo doi von TPCP (BC)" xfId="2752"/>
    <cellStyle name="1_KH 2007 (theo doi)_Tong hop theo doi von TPCP (BC) 2" xfId="15972"/>
    <cellStyle name="1_KH 2007 (theo doi)_Tong hop theo doi von TPCP (BC) 2 2" xfId="15973"/>
    <cellStyle name="1_KH 2007 (theo doi)_Tong hop theo doi von TPCP (BC) 2 3" xfId="15974"/>
    <cellStyle name="1_KH 2007 (theo doi)_Tong hop theo doi von TPCP (BC) 2 4" xfId="15975"/>
    <cellStyle name="1_KH 2007 (theo doi)_Tong hop theo doi von TPCP (BC) 3" xfId="15976"/>
    <cellStyle name="1_KH 2007 (theo doi)_Tong hop theo doi von TPCP (BC) 4" xfId="15977"/>
    <cellStyle name="1_KH 2007 (theo doi)_Tong hop theo doi von TPCP (BC) 5" xfId="15978"/>
    <cellStyle name="1_KH 2007 (theo doi)_Tong hop theo doi von TPCP (BC)_BC von DTPT 6 thang 2012" xfId="2753"/>
    <cellStyle name="1_KH 2007 (theo doi)_Tong hop theo doi von TPCP (BC)_BC von DTPT 6 thang 2012 2" xfId="15979"/>
    <cellStyle name="1_KH 2007 (theo doi)_Tong hop theo doi von TPCP (BC)_BC von DTPT 6 thang 2012 2 2" xfId="15980"/>
    <cellStyle name="1_KH 2007 (theo doi)_Tong hop theo doi von TPCP (BC)_BC von DTPT 6 thang 2012 2 3" xfId="15981"/>
    <cellStyle name="1_KH 2007 (theo doi)_Tong hop theo doi von TPCP (BC)_BC von DTPT 6 thang 2012 2 4" xfId="15982"/>
    <cellStyle name="1_KH 2007 (theo doi)_Tong hop theo doi von TPCP (BC)_BC von DTPT 6 thang 2012 3" xfId="15983"/>
    <cellStyle name="1_KH 2007 (theo doi)_Tong hop theo doi von TPCP (BC)_BC von DTPT 6 thang 2012 4" xfId="15984"/>
    <cellStyle name="1_KH 2007 (theo doi)_Tong hop theo doi von TPCP (BC)_BC von DTPT 6 thang 2012 5" xfId="15985"/>
    <cellStyle name="1_KH 2007 (theo doi)_Tong hop theo doi von TPCP (BC)_Bieu du thao QD von ho tro co MT" xfId="2754"/>
    <cellStyle name="1_KH 2007 (theo doi)_Tong hop theo doi von TPCP (BC)_Bieu du thao QD von ho tro co MT 2" xfId="15986"/>
    <cellStyle name="1_KH 2007 (theo doi)_Tong hop theo doi von TPCP (BC)_Bieu du thao QD von ho tro co MT 2 2" xfId="15987"/>
    <cellStyle name="1_KH 2007 (theo doi)_Tong hop theo doi von TPCP (BC)_Bieu du thao QD von ho tro co MT 2 3" xfId="15988"/>
    <cellStyle name="1_KH 2007 (theo doi)_Tong hop theo doi von TPCP (BC)_Bieu du thao QD von ho tro co MT 2 4" xfId="15989"/>
    <cellStyle name="1_KH 2007 (theo doi)_Tong hop theo doi von TPCP (BC)_Bieu du thao QD von ho tro co MT 3" xfId="15990"/>
    <cellStyle name="1_KH 2007 (theo doi)_Tong hop theo doi von TPCP (BC)_Bieu du thao QD von ho tro co MT 4" xfId="15991"/>
    <cellStyle name="1_KH 2007 (theo doi)_Tong hop theo doi von TPCP (BC)_Bieu du thao QD von ho tro co MT 5" xfId="15992"/>
    <cellStyle name="1_KH 2007 (theo doi)_Tong hop theo doi von TPCP (BC)_Ke hoach 2012 (theo doi)" xfId="2755"/>
    <cellStyle name="1_KH 2007 (theo doi)_Tong hop theo doi von TPCP (BC)_Ke hoach 2012 (theo doi) 2" xfId="15993"/>
    <cellStyle name="1_KH 2007 (theo doi)_Tong hop theo doi von TPCP (BC)_Ke hoach 2012 (theo doi) 2 2" xfId="15994"/>
    <cellStyle name="1_KH 2007 (theo doi)_Tong hop theo doi von TPCP (BC)_Ke hoach 2012 (theo doi) 2 3" xfId="15995"/>
    <cellStyle name="1_KH 2007 (theo doi)_Tong hop theo doi von TPCP (BC)_Ke hoach 2012 (theo doi) 2 4" xfId="15996"/>
    <cellStyle name="1_KH 2007 (theo doi)_Tong hop theo doi von TPCP (BC)_Ke hoach 2012 (theo doi) 3" xfId="15997"/>
    <cellStyle name="1_KH 2007 (theo doi)_Tong hop theo doi von TPCP (BC)_Ke hoach 2012 (theo doi) 4" xfId="15998"/>
    <cellStyle name="1_KH 2007 (theo doi)_Tong hop theo doi von TPCP (BC)_Ke hoach 2012 (theo doi) 5" xfId="15999"/>
    <cellStyle name="1_KH 2007 (theo doi)_Tong hop theo doi von TPCP (BC)_Ke hoach 2012 theo doi (giai ngan 30.6.12)" xfId="2756"/>
    <cellStyle name="1_KH 2007 (theo doi)_Tong hop theo doi von TPCP (BC)_Ke hoach 2012 theo doi (giai ngan 30.6.12) 2" xfId="16000"/>
    <cellStyle name="1_KH 2007 (theo doi)_Tong hop theo doi von TPCP (BC)_Ke hoach 2012 theo doi (giai ngan 30.6.12) 2 2" xfId="16001"/>
    <cellStyle name="1_KH 2007 (theo doi)_Tong hop theo doi von TPCP (BC)_Ke hoach 2012 theo doi (giai ngan 30.6.12) 2 3" xfId="16002"/>
    <cellStyle name="1_KH 2007 (theo doi)_Tong hop theo doi von TPCP (BC)_Ke hoach 2012 theo doi (giai ngan 30.6.12) 2 4" xfId="16003"/>
    <cellStyle name="1_KH 2007 (theo doi)_Tong hop theo doi von TPCP (BC)_Ke hoach 2012 theo doi (giai ngan 30.6.12) 3" xfId="16004"/>
    <cellStyle name="1_KH 2007 (theo doi)_Tong hop theo doi von TPCP (BC)_Ke hoach 2012 theo doi (giai ngan 30.6.12) 4" xfId="16005"/>
    <cellStyle name="1_KH 2007 (theo doi)_Tong hop theo doi von TPCP (BC)_Ke hoach 2012 theo doi (giai ngan 30.6.12) 5" xfId="16006"/>
    <cellStyle name="1_KH 2007 (theo doi)_Worksheet in D: My Documents Ke Hoach KH cac nam Nam 2014 Bao cao ve Ke hoach nam 2014 ( Hoan chinh sau TL voi Bo KH)" xfId="2757"/>
    <cellStyle name="1_KH 2007 (theo doi)_Worksheet in D: My Documents Ke Hoach KH cac nam Nam 2014 Bao cao ve Ke hoach nam 2014 ( Hoan chinh sau TL voi Bo KH) 2" xfId="16007"/>
    <cellStyle name="1_KH 2007 (theo doi)_Worksheet in D: My Documents Ke Hoach KH cac nam Nam 2014 Bao cao ve Ke hoach nam 2014 ( Hoan chinh sau TL voi Bo KH) 2 2" xfId="16008"/>
    <cellStyle name="1_KH 2007 (theo doi)_Worksheet in D: My Documents Ke Hoach KH cac nam Nam 2014 Bao cao ve Ke hoach nam 2014 ( Hoan chinh sau TL voi Bo KH) 2 3" xfId="16009"/>
    <cellStyle name="1_KH 2007 (theo doi)_Worksheet in D: My Documents Ke Hoach KH cac nam Nam 2014 Bao cao ve Ke hoach nam 2014 ( Hoan chinh sau TL voi Bo KH) 2 4" xfId="16010"/>
    <cellStyle name="1_KH 2007 (theo doi)_Worksheet in D: My Documents Ke Hoach KH cac nam Nam 2014 Bao cao ve Ke hoach nam 2014 ( Hoan chinh sau TL voi Bo KH) 3" xfId="16011"/>
    <cellStyle name="1_KH 2007 (theo doi)_Worksheet in D: My Documents Ke Hoach KH cac nam Nam 2014 Bao cao ve Ke hoach nam 2014 ( Hoan chinh sau TL voi Bo KH) 4" xfId="16012"/>
    <cellStyle name="1_KH 2007 (theo doi)_Worksheet in D: My Documents Ke Hoach KH cac nam Nam 2014 Bao cao ve Ke hoach nam 2014 ( Hoan chinh sau TL voi Bo KH) 5" xfId="16013"/>
    <cellStyle name="1_Kh ql62 (2010) 11-09" xfId="2758"/>
    <cellStyle name="1_KH TPCP vung TNB (03-1-2012)" xfId="2759"/>
    <cellStyle name="1_Khung 2012" xfId="2760"/>
    <cellStyle name="1_KlQdinhduyet" xfId="2761"/>
    <cellStyle name="1_KlQdinhduyet_!1 1 bao cao giao KH ve HTCMT vung TNB   12-12-2011" xfId="2762"/>
    <cellStyle name="1_KlQdinhduyet_Bieu4HTMT" xfId="2763"/>
    <cellStyle name="1_KlQdinhduyet_Bieu4HTMT_!1 1 bao cao giao KH ve HTCMT vung TNB   12-12-2011" xfId="2764"/>
    <cellStyle name="1_KlQdinhduyet_Bieu4HTMT_KH TPCP vung TNB (03-1-2012)" xfId="2765"/>
    <cellStyle name="1_KlQdinhduyet_KH TPCP vung TNB (03-1-2012)" xfId="2766"/>
    <cellStyle name="1_NTHOC" xfId="2767"/>
    <cellStyle name="1_NTHOC_1 Bieu 6 thang nam 2011" xfId="2768"/>
    <cellStyle name="1_NTHOC_1 Bieu 6 thang nam 2011 2" xfId="2769"/>
    <cellStyle name="1_NTHOC_1 Bieu 6 thang nam 2011_BC von DTPT 6 thang 2012" xfId="2770"/>
    <cellStyle name="1_NTHOC_1 Bieu 6 thang nam 2011_BC von DTPT 6 thang 2012 2" xfId="2771"/>
    <cellStyle name="1_NTHOC_1 Bieu 6 thang nam 2011_Bieu du thao QD von ho tro co MT" xfId="2772"/>
    <cellStyle name="1_NTHOC_1 Bieu 6 thang nam 2011_Bieu du thao QD von ho tro co MT 2" xfId="2773"/>
    <cellStyle name="1_NTHOC_1 Bieu 6 thang nam 2011_Ke hoach 2012 (theo doi)" xfId="2774"/>
    <cellStyle name="1_NTHOC_1 Bieu 6 thang nam 2011_Ke hoach 2012 (theo doi) 2" xfId="2775"/>
    <cellStyle name="1_NTHOC_1 Bieu 6 thang nam 2011_Ke hoach 2012 theo doi (giai ngan 30.6.12)" xfId="2776"/>
    <cellStyle name="1_NTHOC_1 Bieu 6 thang nam 2011_Ke hoach 2012 theo doi (giai ngan 30.6.12) 2" xfId="2777"/>
    <cellStyle name="1_NTHOC_Bao cao tinh hinh thuc hien KH 2009 den 31-01-10" xfId="2778"/>
    <cellStyle name="1_NTHOC_Bao cao tinh hinh thuc hien KH 2009 den 31-01-10 2" xfId="2779"/>
    <cellStyle name="1_NTHOC_Bao cao tinh hinh thuc hien KH 2009 den 31-01-10_BC von DTPT 6 thang 2012" xfId="2780"/>
    <cellStyle name="1_NTHOC_Bao cao tinh hinh thuc hien KH 2009 den 31-01-10_BC von DTPT 6 thang 2012 2" xfId="2781"/>
    <cellStyle name="1_NTHOC_Bao cao tinh hinh thuc hien KH 2009 den 31-01-10_Bieu du thao QD von ho tro co MT" xfId="2782"/>
    <cellStyle name="1_NTHOC_Bao cao tinh hinh thuc hien KH 2009 den 31-01-10_Bieu du thao QD von ho tro co MT 2" xfId="2783"/>
    <cellStyle name="1_NTHOC_Bao cao tinh hinh thuc hien KH 2009 den 31-01-10_Ke hoach 2012 (theo doi)" xfId="2784"/>
    <cellStyle name="1_NTHOC_Bao cao tinh hinh thuc hien KH 2009 den 31-01-10_Ke hoach 2012 (theo doi) 2" xfId="2785"/>
    <cellStyle name="1_NTHOC_Bao cao tinh hinh thuc hien KH 2009 den 31-01-10_Ke hoach 2012 theo doi (giai ngan 30.6.12)" xfId="2786"/>
    <cellStyle name="1_NTHOC_Bao cao tinh hinh thuc hien KH 2009 den 31-01-10_Ke hoach 2012 theo doi (giai ngan 30.6.12) 2" xfId="2787"/>
    <cellStyle name="1_NTHOC_BC cong trinh trong diem" xfId="2788"/>
    <cellStyle name="1_NTHOC_BC cong trinh trong diem 2" xfId="2789"/>
    <cellStyle name="1_NTHOC_BC cong trinh trong diem_BC von DTPT 6 thang 2012" xfId="2790"/>
    <cellStyle name="1_NTHOC_BC cong trinh trong diem_BC von DTPT 6 thang 2012 2" xfId="2791"/>
    <cellStyle name="1_NTHOC_BC cong trinh trong diem_Bieu du thao QD von ho tro co MT" xfId="2792"/>
    <cellStyle name="1_NTHOC_BC cong trinh trong diem_Bieu du thao QD von ho tro co MT 2" xfId="2793"/>
    <cellStyle name="1_NTHOC_BC cong trinh trong diem_Ke hoach 2012 (theo doi)" xfId="2794"/>
    <cellStyle name="1_NTHOC_BC cong trinh trong diem_Ke hoach 2012 (theo doi) 2" xfId="2795"/>
    <cellStyle name="1_NTHOC_BC cong trinh trong diem_Ke hoach 2012 theo doi (giai ngan 30.6.12)" xfId="2796"/>
    <cellStyle name="1_NTHOC_BC cong trinh trong diem_Ke hoach 2012 theo doi (giai ngan 30.6.12) 2" xfId="2797"/>
    <cellStyle name="1_NTHOC_BC von DTPT 6 thang 2012" xfId="2798"/>
    <cellStyle name="1_NTHOC_Bieu 01 UB(hung)" xfId="2799"/>
    <cellStyle name="1_NTHOC_Bieu 01 UB(hung) 2" xfId="2800"/>
    <cellStyle name="1_NTHOC_Bieu du thao QD von ho tro co MT" xfId="2801"/>
    <cellStyle name="1_NTHOC_Chi tieu 5 nam" xfId="2802"/>
    <cellStyle name="1_NTHOC_Chi tieu 5 nam_BC cong trinh trong diem" xfId="2803"/>
    <cellStyle name="1_NTHOC_Chi tieu 5 nam_BC cong trinh trong diem_BC von DTPT 6 thang 2012" xfId="2804"/>
    <cellStyle name="1_NTHOC_Chi tieu 5 nam_BC cong trinh trong diem_Bieu du thao QD von ho tro co MT" xfId="2805"/>
    <cellStyle name="1_NTHOC_Chi tieu 5 nam_BC cong trinh trong diem_Ke hoach 2012 (theo doi)" xfId="2806"/>
    <cellStyle name="1_NTHOC_Chi tieu 5 nam_BC cong trinh trong diem_Ke hoach 2012 theo doi (giai ngan 30.6.12)" xfId="2807"/>
    <cellStyle name="1_NTHOC_Chi tieu 5 nam_BC von DTPT 6 thang 2012" xfId="2808"/>
    <cellStyle name="1_NTHOC_Chi tieu 5 nam_Bieu du thao QD von ho tro co MT" xfId="2809"/>
    <cellStyle name="1_NTHOC_Chi tieu 5 nam_Ke hoach 2012 (theo doi)" xfId="2810"/>
    <cellStyle name="1_NTHOC_Chi tieu 5 nam_Ke hoach 2012 theo doi (giai ngan 30.6.12)" xfId="2811"/>
    <cellStyle name="1_NTHOC_Chi tieu 5 nam_pvhung.skhdt 20117113152041 Danh muc cong trinh trong diem" xfId="2812"/>
    <cellStyle name="1_NTHOC_Chi tieu 5 nam_pvhung.skhdt 20117113152041 Danh muc cong trinh trong diem_BC von DTPT 6 thang 2012" xfId="2813"/>
    <cellStyle name="1_NTHOC_Chi tieu 5 nam_pvhung.skhdt 20117113152041 Danh muc cong trinh trong diem_Bieu du thao QD von ho tro co MT" xfId="2814"/>
    <cellStyle name="1_NTHOC_Chi tieu 5 nam_pvhung.skhdt 20117113152041 Danh muc cong trinh trong diem_Ke hoach 2012 (theo doi)" xfId="2815"/>
    <cellStyle name="1_NTHOC_Chi tieu 5 nam_pvhung.skhdt 20117113152041 Danh muc cong trinh trong diem_Ke hoach 2012 theo doi (giai ngan 30.6.12)" xfId="2816"/>
    <cellStyle name="1_NTHOC_Dang ky phan khai von ODA (gui Bo)" xfId="2817"/>
    <cellStyle name="1_NTHOC_Dang ky phan khai von ODA (gui Bo)_BC von DTPT 6 thang 2012" xfId="2818"/>
    <cellStyle name="1_NTHOC_Dang ky phan khai von ODA (gui Bo)_Bieu du thao QD von ho tro co MT" xfId="2819"/>
    <cellStyle name="1_NTHOC_Dang ky phan khai von ODA (gui Bo)_Ke hoach 2012 theo doi (giai ngan 30.6.12)" xfId="2820"/>
    <cellStyle name="1_NTHOC_DK bo tri lai (chinh thuc)" xfId="2821"/>
    <cellStyle name="1_NTHOC_DK bo tri lai (chinh thuc)_BC von DTPT 6 thang 2012" xfId="2822"/>
    <cellStyle name="1_NTHOC_DK bo tri lai (chinh thuc)_Bieu du thao QD von ho tro co MT" xfId="2823"/>
    <cellStyle name="1_NTHOC_DK bo tri lai (chinh thuc)_Ke hoach 2012 (theo doi)" xfId="2824"/>
    <cellStyle name="1_NTHOC_DK bo tri lai (chinh thuc)_Ke hoach 2012 theo doi (giai ngan 30.6.12)" xfId="2825"/>
    <cellStyle name="1_NTHOC_Ke hoach 2012 (theo doi)" xfId="2826"/>
    <cellStyle name="1_NTHOC_Ke hoach 2012 theo doi (giai ngan 30.6.12)" xfId="2827"/>
    <cellStyle name="1_NTHOC_Ke hoach nam 2013 nguon MT(theo doi) den 31-5-13" xfId="2828"/>
    <cellStyle name="1_NTHOC_pvhung.skhdt 20117113152041 Danh muc cong trinh trong diem" xfId="2829"/>
    <cellStyle name="1_NTHOC_pvhung.skhdt 20117113152041 Danh muc cong trinh trong diem 2" xfId="2830"/>
    <cellStyle name="1_NTHOC_pvhung.skhdt 20117113152041 Danh muc cong trinh trong diem_BC von DTPT 6 thang 2012" xfId="2831"/>
    <cellStyle name="1_NTHOC_pvhung.skhdt 20117113152041 Danh muc cong trinh trong diem_BC von DTPT 6 thang 2012 2" xfId="2832"/>
    <cellStyle name="1_NTHOC_pvhung.skhdt 20117113152041 Danh muc cong trinh trong diem_Bieu du thao QD von ho tro co MT" xfId="2833"/>
    <cellStyle name="1_NTHOC_pvhung.skhdt 20117113152041 Danh muc cong trinh trong diem_Bieu du thao QD von ho tro co MT 2" xfId="2834"/>
    <cellStyle name="1_NTHOC_pvhung.skhdt 20117113152041 Danh muc cong trinh trong diem_Ke hoach 2012 (theo doi)" xfId="2835"/>
    <cellStyle name="1_NTHOC_pvhung.skhdt 20117113152041 Danh muc cong trinh trong diem_Ke hoach 2012 (theo doi) 2" xfId="2836"/>
    <cellStyle name="1_NTHOC_pvhung.skhdt 20117113152041 Danh muc cong trinh trong diem_Ke hoach 2012 theo doi (giai ngan 30.6.12)" xfId="2837"/>
    <cellStyle name="1_NTHOC_pvhung.skhdt 20117113152041 Danh muc cong trinh trong diem_Ke hoach 2012 theo doi (giai ngan 30.6.12) 2" xfId="2838"/>
    <cellStyle name="1_NTHOC_Ra soat KH 2009 (chinh thuc o nha)" xfId="2839"/>
    <cellStyle name="1_NTHOC_Ra soat KH 2009 (chinh thuc o nha)_BC von DTPT 6 thang 2012" xfId="2840"/>
    <cellStyle name="1_NTHOC_Ra soat KH 2009 (chinh thuc o nha)_Bieu du thao QD von ho tro co MT" xfId="2841"/>
    <cellStyle name="1_NTHOC_Ra soat KH 2009 (chinh thuc o nha)_Ke hoach 2012 (theo doi)" xfId="2842"/>
    <cellStyle name="1_NTHOC_Ra soat KH 2009 (chinh thuc o nha)_Ke hoach 2012 theo doi (giai ngan 30.6.12)" xfId="2843"/>
    <cellStyle name="1_NTHOC_Tong hop so lieu" xfId="2844"/>
    <cellStyle name="1_NTHOC_Tong hop so lieu_BC cong trinh trong diem" xfId="2845"/>
    <cellStyle name="1_NTHOC_Tong hop so lieu_BC cong trinh trong diem_BC von DTPT 6 thang 2012" xfId="2846"/>
    <cellStyle name="1_NTHOC_Tong hop so lieu_BC cong trinh trong diem_Bieu du thao QD von ho tro co MT" xfId="2847"/>
    <cellStyle name="1_NTHOC_Tong hop so lieu_BC cong trinh trong diem_Ke hoach 2012 (theo doi)" xfId="2848"/>
    <cellStyle name="1_NTHOC_Tong hop so lieu_BC cong trinh trong diem_Ke hoach 2012 theo doi (giai ngan 30.6.12)" xfId="2849"/>
    <cellStyle name="1_NTHOC_Tong hop so lieu_BC von DTPT 6 thang 2012" xfId="2850"/>
    <cellStyle name="1_NTHOC_Tong hop so lieu_Bieu du thao QD von ho tro co MT" xfId="2851"/>
    <cellStyle name="1_NTHOC_Tong hop so lieu_Ke hoach 2012 (theo doi)" xfId="2852"/>
    <cellStyle name="1_NTHOC_Tong hop so lieu_Ke hoach 2012 theo doi (giai ngan 30.6.12)" xfId="2853"/>
    <cellStyle name="1_NTHOC_Tong hop so lieu_pvhung.skhdt 20117113152041 Danh muc cong trinh trong diem" xfId="2854"/>
    <cellStyle name="1_NTHOC_Tong hop so lieu_pvhung.skhdt 20117113152041 Danh muc cong trinh trong diem_BC von DTPT 6 thang 2012" xfId="2855"/>
    <cellStyle name="1_NTHOC_Tong hop so lieu_pvhung.skhdt 20117113152041 Danh muc cong trinh trong diem_Bieu du thao QD von ho tro co MT" xfId="2856"/>
    <cellStyle name="1_NTHOC_Tong hop so lieu_pvhung.skhdt 20117113152041 Danh muc cong trinh trong diem_Ke hoach 2012 (theo doi)" xfId="2857"/>
    <cellStyle name="1_NTHOC_Tong hop so lieu_pvhung.skhdt 20117113152041 Danh muc cong trinh trong diem_Ke hoach 2012 theo doi (giai ngan 30.6.12)" xfId="2858"/>
    <cellStyle name="1_NTHOC_Tong hop theo doi von TPCP" xfId="2859"/>
    <cellStyle name="1_NTHOC_Tong hop theo doi von TPCP (BC)" xfId="2860"/>
    <cellStyle name="1_NTHOC_Tong hop theo doi von TPCP (BC)_BC von DTPT 6 thang 2012" xfId="2861"/>
    <cellStyle name="1_NTHOC_Tong hop theo doi von TPCP (BC)_Bieu du thao QD von ho tro co MT" xfId="2862"/>
    <cellStyle name="1_NTHOC_Tong hop theo doi von TPCP (BC)_Ke hoach 2012 (theo doi)" xfId="2863"/>
    <cellStyle name="1_NTHOC_Tong hop theo doi von TPCP (BC)_Ke hoach 2012 theo doi (giai ngan 30.6.12)" xfId="2864"/>
    <cellStyle name="1_NTHOC_Tong hop theo doi von TPCP_BC von DTPT 6 thang 2012" xfId="2865"/>
    <cellStyle name="1_NTHOC_Tong hop theo doi von TPCP_Bieu du thao QD von ho tro co MT" xfId="2866"/>
    <cellStyle name="1_NTHOC_Tong hop theo doi von TPCP_Dang ky phan khai von ODA (gui Bo)" xfId="2867"/>
    <cellStyle name="1_NTHOC_Tong hop theo doi von TPCP_Dang ky phan khai von ODA (gui Bo)_BC von DTPT 6 thang 2012" xfId="2868"/>
    <cellStyle name="1_NTHOC_Tong hop theo doi von TPCP_Dang ky phan khai von ODA (gui Bo)_Bieu du thao QD von ho tro co MT" xfId="2869"/>
    <cellStyle name="1_NTHOC_Tong hop theo doi von TPCP_Dang ky phan khai von ODA (gui Bo)_Ke hoach 2012 theo doi (giai ngan 30.6.12)" xfId="2870"/>
    <cellStyle name="1_NTHOC_Tong hop theo doi von TPCP_Ke hoach 2012 (theo doi)" xfId="2871"/>
    <cellStyle name="1_NTHOC_Tong hop theo doi von TPCP_Ke hoach 2012 theo doi (giai ngan 30.6.12)" xfId="2872"/>
    <cellStyle name="1_NTHOC_Worksheet in D: My Documents Ke Hoach KH cac nam Nam 2014 Bao cao ve Ke hoach nam 2014 ( Hoan chinh sau TL voi Bo KH)" xfId="2873"/>
    <cellStyle name="1_pvhung.skhdt 20117113152041 Danh muc cong trinh trong diem" xfId="2874"/>
    <cellStyle name="1_pvhung.skhdt 20117113152041 Danh muc cong trinh trong diem 2" xfId="2875"/>
    <cellStyle name="1_pvhung.skhdt 20117113152041 Danh muc cong trinh trong diem 2 2" xfId="16014"/>
    <cellStyle name="1_pvhung.skhdt 20117113152041 Danh muc cong trinh trong diem 2 2 2" xfId="16015"/>
    <cellStyle name="1_pvhung.skhdt 20117113152041 Danh muc cong trinh trong diem 2 2 3" xfId="16016"/>
    <cellStyle name="1_pvhung.skhdt 20117113152041 Danh muc cong trinh trong diem 2 2 4" xfId="16017"/>
    <cellStyle name="1_pvhung.skhdt 20117113152041 Danh muc cong trinh trong diem 2 3" xfId="16018"/>
    <cellStyle name="1_pvhung.skhdt 20117113152041 Danh muc cong trinh trong diem 2 4" xfId="16019"/>
    <cellStyle name="1_pvhung.skhdt 20117113152041 Danh muc cong trinh trong diem 2 5" xfId="16020"/>
    <cellStyle name="1_pvhung.skhdt 20117113152041 Danh muc cong trinh trong diem 3" xfId="16021"/>
    <cellStyle name="1_pvhung.skhdt 20117113152041 Danh muc cong trinh trong diem 3 2" xfId="16022"/>
    <cellStyle name="1_pvhung.skhdt 20117113152041 Danh muc cong trinh trong diem 3 3" xfId="16023"/>
    <cellStyle name="1_pvhung.skhdt 20117113152041 Danh muc cong trinh trong diem 3 4" xfId="16024"/>
    <cellStyle name="1_pvhung.skhdt 20117113152041 Danh muc cong trinh trong diem 4" xfId="16025"/>
    <cellStyle name="1_pvhung.skhdt 20117113152041 Danh muc cong trinh trong diem 5" xfId="16026"/>
    <cellStyle name="1_pvhung.skhdt 20117113152041 Danh muc cong trinh trong diem 6" xfId="16027"/>
    <cellStyle name="1_pvhung.skhdt 20117113152041 Danh muc cong trinh trong diem_BC von DTPT 6 thang 2012" xfId="2876"/>
    <cellStyle name="1_pvhung.skhdt 20117113152041 Danh muc cong trinh trong diem_BC von DTPT 6 thang 2012 2" xfId="2877"/>
    <cellStyle name="1_pvhung.skhdt 20117113152041 Danh muc cong trinh trong diem_BC von DTPT 6 thang 2012 2 2" xfId="16028"/>
    <cellStyle name="1_pvhung.skhdt 20117113152041 Danh muc cong trinh trong diem_BC von DTPT 6 thang 2012 2 2 2" xfId="16029"/>
    <cellStyle name="1_pvhung.skhdt 20117113152041 Danh muc cong trinh trong diem_BC von DTPT 6 thang 2012 2 2 3" xfId="16030"/>
    <cellStyle name="1_pvhung.skhdt 20117113152041 Danh muc cong trinh trong diem_BC von DTPT 6 thang 2012 2 2 4" xfId="16031"/>
    <cellStyle name="1_pvhung.skhdt 20117113152041 Danh muc cong trinh trong diem_BC von DTPT 6 thang 2012 2 3" xfId="16032"/>
    <cellStyle name="1_pvhung.skhdt 20117113152041 Danh muc cong trinh trong diem_BC von DTPT 6 thang 2012 2 4" xfId="16033"/>
    <cellStyle name="1_pvhung.skhdt 20117113152041 Danh muc cong trinh trong diem_BC von DTPT 6 thang 2012 2 5" xfId="16034"/>
    <cellStyle name="1_pvhung.skhdt 20117113152041 Danh muc cong trinh trong diem_BC von DTPT 6 thang 2012 3" xfId="16035"/>
    <cellStyle name="1_pvhung.skhdt 20117113152041 Danh muc cong trinh trong diem_BC von DTPT 6 thang 2012 3 2" xfId="16036"/>
    <cellStyle name="1_pvhung.skhdt 20117113152041 Danh muc cong trinh trong diem_BC von DTPT 6 thang 2012 3 3" xfId="16037"/>
    <cellStyle name="1_pvhung.skhdt 20117113152041 Danh muc cong trinh trong diem_BC von DTPT 6 thang 2012 3 4" xfId="16038"/>
    <cellStyle name="1_pvhung.skhdt 20117113152041 Danh muc cong trinh trong diem_BC von DTPT 6 thang 2012 4" xfId="16039"/>
    <cellStyle name="1_pvhung.skhdt 20117113152041 Danh muc cong trinh trong diem_BC von DTPT 6 thang 2012 5" xfId="16040"/>
    <cellStyle name="1_pvhung.skhdt 20117113152041 Danh muc cong trinh trong diem_BC von DTPT 6 thang 2012 6" xfId="16041"/>
    <cellStyle name="1_pvhung.skhdt 20117113152041 Danh muc cong trinh trong diem_Bieu du thao QD von ho tro co MT" xfId="2878"/>
    <cellStyle name="1_pvhung.skhdt 20117113152041 Danh muc cong trinh trong diem_Bieu du thao QD von ho tro co MT 2" xfId="2879"/>
    <cellStyle name="1_pvhung.skhdt 20117113152041 Danh muc cong trinh trong diem_Bieu du thao QD von ho tro co MT 2 2" xfId="16042"/>
    <cellStyle name="1_pvhung.skhdt 20117113152041 Danh muc cong trinh trong diem_Bieu du thao QD von ho tro co MT 2 2 2" xfId="16043"/>
    <cellStyle name="1_pvhung.skhdt 20117113152041 Danh muc cong trinh trong diem_Bieu du thao QD von ho tro co MT 2 2 3" xfId="16044"/>
    <cellStyle name="1_pvhung.skhdt 20117113152041 Danh muc cong trinh trong diem_Bieu du thao QD von ho tro co MT 2 2 4" xfId="16045"/>
    <cellStyle name="1_pvhung.skhdt 20117113152041 Danh muc cong trinh trong diem_Bieu du thao QD von ho tro co MT 2 3" xfId="16046"/>
    <cellStyle name="1_pvhung.skhdt 20117113152041 Danh muc cong trinh trong diem_Bieu du thao QD von ho tro co MT 2 4" xfId="16047"/>
    <cellStyle name="1_pvhung.skhdt 20117113152041 Danh muc cong trinh trong diem_Bieu du thao QD von ho tro co MT 2 5" xfId="16048"/>
    <cellStyle name="1_pvhung.skhdt 20117113152041 Danh muc cong trinh trong diem_Bieu du thao QD von ho tro co MT 3" xfId="16049"/>
    <cellStyle name="1_pvhung.skhdt 20117113152041 Danh muc cong trinh trong diem_Bieu du thao QD von ho tro co MT 3 2" xfId="16050"/>
    <cellStyle name="1_pvhung.skhdt 20117113152041 Danh muc cong trinh trong diem_Bieu du thao QD von ho tro co MT 3 3" xfId="16051"/>
    <cellStyle name="1_pvhung.skhdt 20117113152041 Danh muc cong trinh trong diem_Bieu du thao QD von ho tro co MT 3 4" xfId="16052"/>
    <cellStyle name="1_pvhung.skhdt 20117113152041 Danh muc cong trinh trong diem_Bieu du thao QD von ho tro co MT 4" xfId="16053"/>
    <cellStyle name="1_pvhung.skhdt 20117113152041 Danh muc cong trinh trong diem_Bieu du thao QD von ho tro co MT 5" xfId="16054"/>
    <cellStyle name="1_pvhung.skhdt 20117113152041 Danh muc cong trinh trong diem_Bieu du thao QD von ho tro co MT 6" xfId="16055"/>
    <cellStyle name="1_pvhung.skhdt 20117113152041 Danh muc cong trinh trong diem_Ke hoach 2012 (theo doi)" xfId="2880"/>
    <cellStyle name="1_pvhung.skhdt 20117113152041 Danh muc cong trinh trong diem_Ke hoach 2012 (theo doi) 2" xfId="2881"/>
    <cellStyle name="1_pvhung.skhdt 20117113152041 Danh muc cong trinh trong diem_Ke hoach 2012 (theo doi) 2 2" xfId="16056"/>
    <cellStyle name="1_pvhung.skhdt 20117113152041 Danh muc cong trinh trong diem_Ke hoach 2012 (theo doi) 2 2 2" xfId="16057"/>
    <cellStyle name="1_pvhung.skhdt 20117113152041 Danh muc cong trinh trong diem_Ke hoach 2012 (theo doi) 2 2 3" xfId="16058"/>
    <cellStyle name="1_pvhung.skhdt 20117113152041 Danh muc cong trinh trong diem_Ke hoach 2012 (theo doi) 2 2 4" xfId="16059"/>
    <cellStyle name="1_pvhung.skhdt 20117113152041 Danh muc cong trinh trong diem_Ke hoach 2012 (theo doi) 2 3" xfId="16060"/>
    <cellStyle name="1_pvhung.skhdt 20117113152041 Danh muc cong trinh trong diem_Ke hoach 2012 (theo doi) 2 4" xfId="16061"/>
    <cellStyle name="1_pvhung.skhdt 20117113152041 Danh muc cong trinh trong diem_Ke hoach 2012 (theo doi) 2 5" xfId="16062"/>
    <cellStyle name="1_pvhung.skhdt 20117113152041 Danh muc cong trinh trong diem_Ke hoach 2012 (theo doi) 3" xfId="16063"/>
    <cellStyle name="1_pvhung.skhdt 20117113152041 Danh muc cong trinh trong diem_Ke hoach 2012 (theo doi) 3 2" xfId="16064"/>
    <cellStyle name="1_pvhung.skhdt 20117113152041 Danh muc cong trinh trong diem_Ke hoach 2012 (theo doi) 3 3" xfId="16065"/>
    <cellStyle name="1_pvhung.skhdt 20117113152041 Danh muc cong trinh trong diem_Ke hoach 2012 (theo doi) 3 4" xfId="16066"/>
    <cellStyle name="1_pvhung.skhdt 20117113152041 Danh muc cong trinh trong diem_Ke hoach 2012 (theo doi) 4" xfId="16067"/>
    <cellStyle name="1_pvhung.skhdt 20117113152041 Danh muc cong trinh trong diem_Ke hoach 2012 (theo doi) 5" xfId="16068"/>
    <cellStyle name="1_pvhung.skhdt 20117113152041 Danh muc cong trinh trong diem_Ke hoach 2012 (theo doi) 6" xfId="16069"/>
    <cellStyle name="1_pvhung.skhdt 20117113152041 Danh muc cong trinh trong diem_Ke hoach 2012 theo doi (giai ngan 30.6.12)" xfId="2882"/>
    <cellStyle name="1_pvhung.skhdt 20117113152041 Danh muc cong trinh trong diem_Ke hoach 2012 theo doi (giai ngan 30.6.12) 2" xfId="2883"/>
    <cellStyle name="1_pvhung.skhdt 20117113152041 Danh muc cong trinh trong diem_Ke hoach 2012 theo doi (giai ngan 30.6.12) 2 2" xfId="16070"/>
    <cellStyle name="1_pvhung.skhdt 20117113152041 Danh muc cong trinh trong diem_Ke hoach 2012 theo doi (giai ngan 30.6.12) 2 2 2" xfId="16071"/>
    <cellStyle name="1_pvhung.skhdt 20117113152041 Danh muc cong trinh trong diem_Ke hoach 2012 theo doi (giai ngan 30.6.12) 2 2 3" xfId="16072"/>
    <cellStyle name="1_pvhung.skhdt 20117113152041 Danh muc cong trinh trong diem_Ke hoach 2012 theo doi (giai ngan 30.6.12) 2 2 4" xfId="16073"/>
    <cellStyle name="1_pvhung.skhdt 20117113152041 Danh muc cong trinh trong diem_Ke hoach 2012 theo doi (giai ngan 30.6.12) 2 3" xfId="16074"/>
    <cellStyle name="1_pvhung.skhdt 20117113152041 Danh muc cong trinh trong diem_Ke hoach 2012 theo doi (giai ngan 30.6.12) 2 4" xfId="16075"/>
    <cellStyle name="1_pvhung.skhdt 20117113152041 Danh muc cong trinh trong diem_Ke hoach 2012 theo doi (giai ngan 30.6.12) 2 5" xfId="16076"/>
    <cellStyle name="1_pvhung.skhdt 20117113152041 Danh muc cong trinh trong diem_Ke hoach 2012 theo doi (giai ngan 30.6.12) 3" xfId="16077"/>
    <cellStyle name="1_pvhung.skhdt 20117113152041 Danh muc cong trinh trong diem_Ke hoach 2012 theo doi (giai ngan 30.6.12) 3 2" xfId="16078"/>
    <cellStyle name="1_pvhung.skhdt 20117113152041 Danh muc cong trinh trong diem_Ke hoach 2012 theo doi (giai ngan 30.6.12) 3 3" xfId="16079"/>
    <cellStyle name="1_pvhung.skhdt 20117113152041 Danh muc cong trinh trong diem_Ke hoach 2012 theo doi (giai ngan 30.6.12) 3 4" xfId="16080"/>
    <cellStyle name="1_pvhung.skhdt 20117113152041 Danh muc cong trinh trong diem_Ke hoach 2012 theo doi (giai ngan 30.6.12) 4" xfId="16081"/>
    <cellStyle name="1_pvhung.skhdt 20117113152041 Danh muc cong trinh trong diem_Ke hoach 2012 theo doi (giai ngan 30.6.12) 5" xfId="16082"/>
    <cellStyle name="1_pvhung.skhdt 20117113152041 Danh muc cong trinh trong diem_Ke hoach 2012 theo doi (giai ngan 30.6.12) 6" xfId="16083"/>
    <cellStyle name="1_Ra soat Giai ngan 2007 (dang lam)" xfId="2884"/>
    <cellStyle name="1_Ra soat Giai ngan 2007 (dang lam) 2" xfId="16084"/>
    <cellStyle name="1_Ra soat Giai ngan 2007 (dang lam) 2 2" xfId="16085"/>
    <cellStyle name="1_Ra soat Giai ngan 2007 (dang lam) 2 3" xfId="16086"/>
    <cellStyle name="1_Ra soat Giai ngan 2007 (dang lam) 2 4" xfId="16087"/>
    <cellStyle name="1_Ra soat Giai ngan 2007 (dang lam) 3" xfId="16088"/>
    <cellStyle name="1_Ra soat Giai ngan 2007 (dang lam) 4" xfId="16089"/>
    <cellStyle name="1_Ra soat Giai ngan 2007 (dang lam) 5" xfId="16090"/>
    <cellStyle name="1_Ra soat Giai ngan 2007 (dang lam)_Bao cao tinh hinh thuc hien KH 2009 den 31-01-10" xfId="2885"/>
    <cellStyle name="1_Ra soat Giai ngan 2007 (dang lam)_Bao cao tinh hinh thuc hien KH 2009 den 31-01-10 2" xfId="2886"/>
    <cellStyle name="1_Ra soat Giai ngan 2007 (dang lam)_Bao cao tinh hinh thuc hien KH 2009 den 31-01-10 2 2" xfId="16091"/>
    <cellStyle name="1_Ra soat Giai ngan 2007 (dang lam)_Bao cao tinh hinh thuc hien KH 2009 den 31-01-10 2 2 2" xfId="16092"/>
    <cellStyle name="1_Ra soat Giai ngan 2007 (dang lam)_Bao cao tinh hinh thuc hien KH 2009 den 31-01-10 2 2 3" xfId="16093"/>
    <cellStyle name="1_Ra soat Giai ngan 2007 (dang lam)_Bao cao tinh hinh thuc hien KH 2009 den 31-01-10 2 2 4" xfId="16094"/>
    <cellStyle name="1_Ra soat Giai ngan 2007 (dang lam)_Bao cao tinh hinh thuc hien KH 2009 den 31-01-10 2 3" xfId="16095"/>
    <cellStyle name="1_Ra soat Giai ngan 2007 (dang lam)_Bao cao tinh hinh thuc hien KH 2009 den 31-01-10 2 4" xfId="16096"/>
    <cellStyle name="1_Ra soat Giai ngan 2007 (dang lam)_Bao cao tinh hinh thuc hien KH 2009 den 31-01-10 2 5" xfId="16097"/>
    <cellStyle name="1_Ra soat Giai ngan 2007 (dang lam)_Bao cao tinh hinh thuc hien KH 2009 den 31-01-10 3" xfId="16098"/>
    <cellStyle name="1_Ra soat Giai ngan 2007 (dang lam)_Bao cao tinh hinh thuc hien KH 2009 den 31-01-10 3 2" xfId="16099"/>
    <cellStyle name="1_Ra soat Giai ngan 2007 (dang lam)_Bao cao tinh hinh thuc hien KH 2009 den 31-01-10 3 3" xfId="16100"/>
    <cellStyle name="1_Ra soat Giai ngan 2007 (dang lam)_Bao cao tinh hinh thuc hien KH 2009 den 31-01-10 3 4" xfId="16101"/>
    <cellStyle name="1_Ra soat Giai ngan 2007 (dang lam)_Bao cao tinh hinh thuc hien KH 2009 den 31-01-10 4" xfId="16102"/>
    <cellStyle name="1_Ra soat Giai ngan 2007 (dang lam)_Bao cao tinh hinh thuc hien KH 2009 den 31-01-10 5" xfId="16103"/>
    <cellStyle name="1_Ra soat Giai ngan 2007 (dang lam)_Bao cao tinh hinh thuc hien KH 2009 den 31-01-10 6" xfId="16104"/>
    <cellStyle name="1_Ra soat Giai ngan 2007 (dang lam)_Bao cao tinh hinh thuc hien KH 2009 den 31-01-10_BC von DTPT 6 thang 2012" xfId="2887"/>
    <cellStyle name="1_Ra soat Giai ngan 2007 (dang lam)_Bao cao tinh hinh thuc hien KH 2009 den 31-01-10_BC von DTPT 6 thang 2012 2" xfId="2888"/>
    <cellStyle name="1_Ra soat Giai ngan 2007 (dang lam)_Bao cao tinh hinh thuc hien KH 2009 den 31-01-10_BC von DTPT 6 thang 2012 2 2" xfId="16105"/>
    <cellStyle name="1_Ra soat Giai ngan 2007 (dang lam)_Bao cao tinh hinh thuc hien KH 2009 den 31-01-10_BC von DTPT 6 thang 2012 2 2 2" xfId="16106"/>
    <cellStyle name="1_Ra soat Giai ngan 2007 (dang lam)_Bao cao tinh hinh thuc hien KH 2009 den 31-01-10_BC von DTPT 6 thang 2012 2 2 3" xfId="16107"/>
    <cellStyle name="1_Ra soat Giai ngan 2007 (dang lam)_Bao cao tinh hinh thuc hien KH 2009 den 31-01-10_BC von DTPT 6 thang 2012 2 2 4" xfId="16108"/>
    <cellStyle name="1_Ra soat Giai ngan 2007 (dang lam)_Bao cao tinh hinh thuc hien KH 2009 den 31-01-10_BC von DTPT 6 thang 2012 2 3" xfId="16109"/>
    <cellStyle name="1_Ra soat Giai ngan 2007 (dang lam)_Bao cao tinh hinh thuc hien KH 2009 den 31-01-10_BC von DTPT 6 thang 2012 2 4" xfId="16110"/>
    <cellStyle name="1_Ra soat Giai ngan 2007 (dang lam)_Bao cao tinh hinh thuc hien KH 2009 den 31-01-10_BC von DTPT 6 thang 2012 2 5" xfId="16111"/>
    <cellStyle name="1_Ra soat Giai ngan 2007 (dang lam)_Bao cao tinh hinh thuc hien KH 2009 den 31-01-10_BC von DTPT 6 thang 2012 3" xfId="16112"/>
    <cellStyle name="1_Ra soat Giai ngan 2007 (dang lam)_Bao cao tinh hinh thuc hien KH 2009 den 31-01-10_BC von DTPT 6 thang 2012 3 2" xfId="16113"/>
    <cellStyle name="1_Ra soat Giai ngan 2007 (dang lam)_Bao cao tinh hinh thuc hien KH 2009 den 31-01-10_BC von DTPT 6 thang 2012 3 3" xfId="16114"/>
    <cellStyle name="1_Ra soat Giai ngan 2007 (dang lam)_Bao cao tinh hinh thuc hien KH 2009 den 31-01-10_BC von DTPT 6 thang 2012 3 4" xfId="16115"/>
    <cellStyle name="1_Ra soat Giai ngan 2007 (dang lam)_Bao cao tinh hinh thuc hien KH 2009 den 31-01-10_BC von DTPT 6 thang 2012 4" xfId="16116"/>
    <cellStyle name="1_Ra soat Giai ngan 2007 (dang lam)_Bao cao tinh hinh thuc hien KH 2009 den 31-01-10_BC von DTPT 6 thang 2012 5" xfId="16117"/>
    <cellStyle name="1_Ra soat Giai ngan 2007 (dang lam)_Bao cao tinh hinh thuc hien KH 2009 den 31-01-10_BC von DTPT 6 thang 2012 6" xfId="16118"/>
    <cellStyle name="1_Ra soat Giai ngan 2007 (dang lam)_Bao cao tinh hinh thuc hien KH 2009 den 31-01-10_Bieu du thao QD von ho tro co MT" xfId="2889"/>
    <cellStyle name="1_Ra soat Giai ngan 2007 (dang lam)_Bao cao tinh hinh thuc hien KH 2009 den 31-01-10_Bieu du thao QD von ho tro co MT 2" xfId="2890"/>
    <cellStyle name="1_Ra soat Giai ngan 2007 (dang lam)_Bao cao tinh hinh thuc hien KH 2009 den 31-01-10_Bieu du thao QD von ho tro co MT 2 2" xfId="16119"/>
    <cellStyle name="1_Ra soat Giai ngan 2007 (dang lam)_Bao cao tinh hinh thuc hien KH 2009 den 31-01-10_Bieu du thao QD von ho tro co MT 2 2 2" xfId="16120"/>
    <cellStyle name="1_Ra soat Giai ngan 2007 (dang lam)_Bao cao tinh hinh thuc hien KH 2009 den 31-01-10_Bieu du thao QD von ho tro co MT 2 2 3" xfId="16121"/>
    <cellStyle name="1_Ra soat Giai ngan 2007 (dang lam)_Bao cao tinh hinh thuc hien KH 2009 den 31-01-10_Bieu du thao QD von ho tro co MT 2 2 4" xfId="16122"/>
    <cellStyle name="1_Ra soat Giai ngan 2007 (dang lam)_Bao cao tinh hinh thuc hien KH 2009 den 31-01-10_Bieu du thao QD von ho tro co MT 2 3" xfId="16123"/>
    <cellStyle name="1_Ra soat Giai ngan 2007 (dang lam)_Bao cao tinh hinh thuc hien KH 2009 den 31-01-10_Bieu du thao QD von ho tro co MT 2 4" xfId="16124"/>
    <cellStyle name="1_Ra soat Giai ngan 2007 (dang lam)_Bao cao tinh hinh thuc hien KH 2009 den 31-01-10_Bieu du thao QD von ho tro co MT 2 5" xfId="16125"/>
    <cellStyle name="1_Ra soat Giai ngan 2007 (dang lam)_Bao cao tinh hinh thuc hien KH 2009 den 31-01-10_Bieu du thao QD von ho tro co MT 3" xfId="16126"/>
    <cellStyle name="1_Ra soat Giai ngan 2007 (dang lam)_Bao cao tinh hinh thuc hien KH 2009 den 31-01-10_Bieu du thao QD von ho tro co MT 3 2" xfId="16127"/>
    <cellStyle name="1_Ra soat Giai ngan 2007 (dang lam)_Bao cao tinh hinh thuc hien KH 2009 den 31-01-10_Bieu du thao QD von ho tro co MT 3 3" xfId="16128"/>
    <cellStyle name="1_Ra soat Giai ngan 2007 (dang lam)_Bao cao tinh hinh thuc hien KH 2009 den 31-01-10_Bieu du thao QD von ho tro co MT 3 4" xfId="16129"/>
    <cellStyle name="1_Ra soat Giai ngan 2007 (dang lam)_Bao cao tinh hinh thuc hien KH 2009 den 31-01-10_Bieu du thao QD von ho tro co MT 4" xfId="16130"/>
    <cellStyle name="1_Ra soat Giai ngan 2007 (dang lam)_Bao cao tinh hinh thuc hien KH 2009 den 31-01-10_Bieu du thao QD von ho tro co MT 5" xfId="16131"/>
    <cellStyle name="1_Ra soat Giai ngan 2007 (dang lam)_Bao cao tinh hinh thuc hien KH 2009 den 31-01-10_Bieu du thao QD von ho tro co MT 6" xfId="16132"/>
    <cellStyle name="1_Ra soat Giai ngan 2007 (dang lam)_Bao cao tinh hinh thuc hien KH 2009 den 31-01-10_Ke hoach 2012 (theo doi)" xfId="2891"/>
    <cellStyle name="1_Ra soat Giai ngan 2007 (dang lam)_Bao cao tinh hinh thuc hien KH 2009 den 31-01-10_Ke hoach 2012 (theo doi) 2" xfId="2892"/>
    <cellStyle name="1_Ra soat Giai ngan 2007 (dang lam)_Bao cao tinh hinh thuc hien KH 2009 den 31-01-10_Ke hoach 2012 (theo doi) 2 2" xfId="16133"/>
    <cellStyle name="1_Ra soat Giai ngan 2007 (dang lam)_Bao cao tinh hinh thuc hien KH 2009 den 31-01-10_Ke hoach 2012 (theo doi) 2 2 2" xfId="16134"/>
    <cellStyle name="1_Ra soat Giai ngan 2007 (dang lam)_Bao cao tinh hinh thuc hien KH 2009 den 31-01-10_Ke hoach 2012 (theo doi) 2 2 3" xfId="16135"/>
    <cellStyle name="1_Ra soat Giai ngan 2007 (dang lam)_Bao cao tinh hinh thuc hien KH 2009 den 31-01-10_Ke hoach 2012 (theo doi) 2 2 4" xfId="16136"/>
    <cellStyle name="1_Ra soat Giai ngan 2007 (dang lam)_Bao cao tinh hinh thuc hien KH 2009 den 31-01-10_Ke hoach 2012 (theo doi) 2 3" xfId="16137"/>
    <cellStyle name="1_Ra soat Giai ngan 2007 (dang lam)_Bao cao tinh hinh thuc hien KH 2009 den 31-01-10_Ke hoach 2012 (theo doi) 2 4" xfId="16138"/>
    <cellStyle name="1_Ra soat Giai ngan 2007 (dang lam)_Bao cao tinh hinh thuc hien KH 2009 den 31-01-10_Ke hoach 2012 (theo doi) 2 5" xfId="16139"/>
    <cellStyle name="1_Ra soat Giai ngan 2007 (dang lam)_Bao cao tinh hinh thuc hien KH 2009 den 31-01-10_Ke hoach 2012 (theo doi) 3" xfId="16140"/>
    <cellStyle name="1_Ra soat Giai ngan 2007 (dang lam)_Bao cao tinh hinh thuc hien KH 2009 den 31-01-10_Ke hoach 2012 (theo doi) 3 2" xfId="16141"/>
    <cellStyle name="1_Ra soat Giai ngan 2007 (dang lam)_Bao cao tinh hinh thuc hien KH 2009 den 31-01-10_Ke hoach 2012 (theo doi) 3 3" xfId="16142"/>
    <cellStyle name="1_Ra soat Giai ngan 2007 (dang lam)_Bao cao tinh hinh thuc hien KH 2009 den 31-01-10_Ke hoach 2012 (theo doi) 3 4" xfId="16143"/>
    <cellStyle name="1_Ra soat Giai ngan 2007 (dang lam)_Bao cao tinh hinh thuc hien KH 2009 den 31-01-10_Ke hoach 2012 (theo doi) 4" xfId="16144"/>
    <cellStyle name="1_Ra soat Giai ngan 2007 (dang lam)_Bao cao tinh hinh thuc hien KH 2009 den 31-01-10_Ke hoach 2012 (theo doi) 5" xfId="16145"/>
    <cellStyle name="1_Ra soat Giai ngan 2007 (dang lam)_Bao cao tinh hinh thuc hien KH 2009 den 31-01-10_Ke hoach 2012 (theo doi) 6" xfId="16146"/>
    <cellStyle name="1_Ra soat Giai ngan 2007 (dang lam)_Bao cao tinh hinh thuc hien KH 2009 den 31-01-10_Ke hoach 2012 theo doi (giai ngan 30.6.12)" xfId="2893"/>
    <cellStyle name="1_Ra soat Giai ngan 2007 (dang lam)_Bao cao tinh hinh thuc hien KH 2009 den 31-01-10_Ke hoach 2012 theo doi (giai ngan 30.6.12) 2" xfId="2894"/>
    <cellStyle name="1_Ra soat Giai ngan 2007 (dang lam)_Bao cao tinh hinh thuc hien KH 2009 den 31-01-10_Ke hoach 2012 theo doi (giai ngan 30.6.12) 2 2" xfId="16147"/>
    <cellStyle name="1_Ra soat Giai ngan 2007 (dang lam)_Bao cao tinh hinh thuc hien KH 2009 den 31-01-10_Ke hoach 2012 theo doi (giai ngan 30.6.12) 2 2 2" xfId="16148"/>
    <cellStyle name="1_Ra soat Giai ngan 2007 (dang lam)_Bao cao tinh hinh thuc hien KH 2009 den 31-01-10_Ke hoach 2012 theo doi (giai ngan 30.6.12) 2 2 3" xfId="16149"/>
    <cellStyle name="1_Ra soat Giai ngan 2007 (dang lam)_Bao cao tinh hinh thuc hien KH 2009 den 31-01-10_Ke hoach 2012 theo doi (giai ngan 30.6.12) 2 2 4" xfId="16150"/>
    <cellStyle name="1_Ra soat Giai ngan 2007 (dang lam)_Bao cao tinh hinh thuc hien KH 2009 den 31-01-10_Ke hoach 2012 theo doi (giai ngan 30.6.12) 2 3" xfId="16151"/>
    <cellStyle name="1_Ra soat Giai ngan 2007 (dang lam)_Bao cao tinh hinh thuc hien KH 2009 den 31-01-10_Ke hoach 2012 theo doi (giai ngan 30.6.12) 2 4" xfId="16152"/>
    <cellStyle name="1_Ra soat Giai ngan 2007 (dang lam)_Bao cao tinh hinh thuc hien KH 2009 den 31-01-10_Ke hoach 2012 theo doi (giai ngan 30.6.12) 2 5" xfId="16153"/>
    <cellStyle name="1_Ra soat Giai ngan 2007 (dang lam)_Bao cao tinh hinh thuc hien KH 2009 den 31-01-10_Ke hoach 2012 theo doi (giai ngan 30.6.12) 3" xfId="16154"/>
    <cellStyle name="1_Ra soat Giai ngan 2007 (dang lam)_Bao cao tinh hinh thuc hien KH 2009 den 31-01-10_Ke hoach 2012 theo doi (giai ngan 30.6.12) 3 2" xfId="16155"/>
    <cellStyle name="1_Ra soat Giai ngan 2007 (dang lam)_Bao cao tinh hinh thuc hien KH 2009 den 31-01-10_Ke hoach 2012 theo doi (giai ngan 30.6.12) 3 3" xfId="16156"/>
    <cellStyle name="1_Ra soat Giai ngan 2007 (dang lam)_Bao cao tinh hinh thuc hien KH 2009 den 31-01-10_Ke hoach 2012 theo doi (giai ngan 30.6.12) 3 4" xfId="16157"/>
    <cellStyle name="1_Ra soat Giai ngan 2007 (dang lam)_Bao cao tinh hinh thuc hien KH 2009 den 31-01-10_Ke hoach 2012 theo doi (giai ngan 30.6.12) 4" xfId="16158"/>
    <cellStyle name="1_Ra soat Giai ngan 2007 (dang lam)_Bao cao tinh hinh thuc hien KH 2009 den 31-01-10_Ke hoach 2012 theo doi (giai ngan 30.6.12) 5" xfId="16159"/>
    <cellStyle name="1_Ra soat Giai ngan 2007 (dang lam)_Bao cao tinh hinh thuc hien KH 2009 den 31-01-10_Ke hoach 2012 theo doi (giai ngan 30.6.12) 6" xfId="16160"/>
    <cellStyle name="1_Ra soat Giai ngan 2007 (dang lam)_BC von DTPT 6 thang 2012" xfId="2895"/>
    <cellStyle name="1_Ra soat Giai ngan 2007 (dang lam)_BC von DTPT 6 thang 2012 2" xfId="16161"/>
    <cellStyle name="1_Ra soat Giai ngan 2007 (dang lam)_BC von DTPT 6 thang 2012 2 2" xfId="16162"/>
    <cellStyle name="1_Ra soat Giai ngan 2007 (dang lam)_BC von DTPT 6 thang 2012 2 3" xfId="16163"/>
    <cellStyle name="1_Ra soat Giai ngan 2007 (dang lam)_BC von DTPT 6 thang 2012 2 4" xfId="16164"/>
    <cellStyle name="1_Ra soat Giai ngan 2007 (dang lam)_BC von DTPT 6 thang 2012 3" xfId="16165"/>
    <cellStyle name="1_Ra soat Giai ngan 2007 (dang lam)_BC von DTPT 6 thang 2012 4" xfId="16166"/>
    <cellStyle name="1_Ra soat Giai ngan 2007 (dang lam)_BC von DTPT 6 thang 2012 5" xfId="16167"/>
    <cellStyle name="1_Ra soat Giai ngan 2007 (dang lam)_Bieu du thao QD von ho tro co MT" xfId="2896"/>
    <cellStyle name="1_Ra soat Giai ngan 2007 (dang lam)_Bieu du thao QD von ho tro co MT 2" xfId="16168"/>
    <cellStyle name="1_Ra soat Giai ngan 2007 (dang lam)_Bieu du thao QD von ho tro co MT 2 2" xfId="16169"/>
    <cellStyle name="1_Ra soat Giai ngan 2007 (dang lam)_Bieu du thao QD von ho tro co MT 2 3" xfId="16170"/>
    <cellStyle name="1_Ra soat Giai ngan 2007 (dang lam)_Bieu du thao QD von ho tro co MT 2 4" xfId="16171"/>
    <cellStyle name="1_Ra soat Giai ngan 2007 (dang lam)_Bieu du thao QD von ho tro co MT 3" xfId="16172"/>
    <cellStyle name="1_Ra soat Giai ngan 2007 (dang lam)_Bieu du thao QD von ho tro co MT 4" xfId="16173"/>
    <cellStyle name="1_Ra soat Giai ngan 2007 (dang lam)_Bieu du thao QD von ho tro co MT 5" xfId="16174"/>
    <cellStyle name="1_Ra soat Giai ngan 2007 (dang lam)_Book1" xfId="2897"/>
    <cellStyle name="1_Ra soat Giai ngan 2007 (dang lam)_Book1 2" xfId="2898"/>
    <cellStyle name="1_Ra soat Giai ngan 2007 (dang lam)_Book1 2 2" xfId="16175"/>
    <cellStyle name="1_Ra soat Giai ngan 2007 (dang lam)_Book1 2 3" xfId="16176"/>
    <cellStyle name="1_Ra soat Giai ngan 2007 (dang lam)_Book1 2 4" xfId="16177"/>
    <cellStyle name="1_Ra soat Giai ngan 2007 (dang lam)_Book1 3" xfId="16178"/>
    <cellStyle name="1_Ra soat Giai ngan 2007 (dang lam)_Book1 3 2" xfId="16179"/>
    <cellStyle name="1_Ra soat Giai ngan 2007 (dang lam)_Book1 3 3" xfId="16180"/>
    <cellStyle name="1_Ra soat Giai ngan 2007 (dang lam)_Book1 3 4" xfId="16181"/>
    <cellStyle name="1_Ra soat Giai ngan 2007 (dang lam)_Book1 4" xfId="16182"/>
    <cellStyle name="1_Ra soat Giai ngan 2007 (dang lam)_Book1 5" xfId="16183"/>
    <cellStyle name="1_Ra soat Giai ngan 2007 (dang lam)_Book1 6" xfId="16184"/>
    <cellStyle name="1_Ra soat Giai ngan 2007 (dang lam)_Book1_BC von DTPT 6 thang 2012" xfId="2899"/>
    <cellStyle name="1_Ra soat Giai ngan 2007 (dang lam)_Book1_BC von DTPT 6 thang 2012 2" xfId="2900"/>
    <cellStyle name="1_Ra soat Giai ngan 2007 (dang lam)_Book1_BC von DTPT 6 thang 2012 2 2" xfId="16185"/>
    <cellStyle name="1_Ra soat Giai ngan 2007 (dang lam)_Book1_BC von DTPT 6 thang 2012 2 3" xfId="16186"/>
    <cellStyle name="1_Ra soat Giai ngan 2007 (dang lam)_Book1_BC von DTPT 6 thang 2012 2 4" xfId="16187"/>
    <cellStyle name="1_Ra soat Giai ngan 2007 (dang lam)_Book1_BC von DTPT 6 thang 2012 3" xfId="16188"/>
    <cellStyle name="1_Ra soat Giai ngan 2007 (dang lam)_Book1_BC von DTPT 6 thang 2012 3 2" xfId="16189"/>
    <cellStyle name="1_Ra soat Giai ngan 2007 (dang lam)_Book1_BC von DTPT 6 thang 2012 3 3" xfId="16190"/>
    <cellStyle name="1_Ra soat Giai ngan 2007 (dang lam)_Book1_BC von DTPT 6 thang 2012 3 4" xfId="16191"/>
    <cellStyle name="1_Ra soat Giai ngan 2007 (dang lam)_Book1_BC von DTPT 6 thang 2012 4" xfId="16192"/>
    <cellStyle name="1_Ra soat Giai ngan 2007 (dang lam)_Book1_BC von DTPT 6 thang 2012 5" xfId="16193"/>
    <cellStyle name="1_Ra soat Giai ngan 2007 (dang lam)_Book1_BC von DTPT 6 thang 2012 6" xfId="16194"/>
    <cellStyle name="1_Ra soat Giai ngan 2007 (dang lam)_Book1_Bieu du thao QD von ho tro co MT" xfId="2901"/>
    <cellStyle name="1_Ra soat Giai ngan 2007 (dang lam)_Book1_Bieu du thao QD von ho tro co MT 2" xfId="2902"/>
    <cellStyle name="1_Ra soat Giai ngan 2007 (dang lam)_Book1_Bieu du thao QD von ho tro co MT 2 2" xfId="16195"/>
    <cellStyle name="1_Ra soat Giai ngan 2007 (dang lam)_Book1_Bieu du thao QD von ho tro co MT 2 3" xfId="16196"/>
    <cellStyle name="1_Ra soat Giai ngan 2007 (dang lam)_Book1_Bieu du thao QD von ho tro co MT 2 4" xfId="16197"/>
    <cellStyle name="1_Ra soat Giai ngan 2007 (dang lam)_Book1_Bieu du thao QD von ho tro co MT 3" xfId="16198"/>
    <cellStyle name="1_Ra soat Giai ngan 2007 (dang lam)_Book1_Bieu du thao QD von ho tro co MT 3 2" xfId="16199"/>
    <cellStyle name="1_Ra soat Giai ngan 2007 (dang lam)_Book1_Bieu du thao QD von ho tro co MT 3 3" xfId="16200"/>
    <cellStyle name="1_Ra soat Giai ngan 2007 (dang lam)_Book1_Bieu du thao QD von ho tro co MT 3 4" xfId="16201"/>
    <cellStyle name="1_Ra soat Giai ngan 2007 (dang lam)_Book1_Bieu du thao QD von ho tro co MT 4" xfId="16202"/>
    <cellStyle name="1_Ra soat Giai ngan 2007 (dang lam)_Book1_Bieu du thao QD von ho tro co MT 5" xfId="16203"/>
    <cellStyle name="1_Ra soat Giai ngan 2007 (dang lam)_Book1_Bieu du thao QD von ho tro co MT 6" xfId="16204"/>
    <cellStyle name="1_Ra soat Giai ngan 2007 (dang lam)_Book1_Hoan chinh KH 2012 (o nha)" xfId="2903"/>
    <cellStyle name="1_Ra soat Giai ngan 2007 (dang lam)_Book1_Hoan chinh KH 2012 (o nha) 2" xfId="2904"/>
    <cellStyle name="1_Ra soat Giai ngan 2007 (dang lam)_Book1_Hoan chinh KH 2012 (o nha) 2 2" xfId="16205"/>
    <cellStyle name="1_Ra soat Giai ngan 2007 (dang lam)_Book1_Hoan chinh KH 2012 (o nha) 2 3" xfId="16206"/>
    <cellStyle name="1_Ra soat Giai ngan 2007 (dang lam)_Book1_Hoan chinh KH 2012 (o nha) 2 4" xfId="16207"/>
    <cellStyle name="1_Ra soat Giai ngan 2007 (dang lam)_Book1_Hoan chinh KH 2012 (o nha) 3" xfId="16208"/>
    <cellStyle name="1_Ra soat Giai ngan 2007 (dang lam)_Book1_Hoan chinh KH 2012 (o nha) 3 2" xfId="16209"/>
    <cellStyle name="1_Ra soat Giai ngan 2007 (dang lam)_Book1_Hoan chinh KH 2012 (o nha) 3 3" xfId="16210"/>
    <cellStyle name="1_Ra soat Giai ngan 2007 (dang lam)_Book1_Hoan chinh KH 2012 (o nha) 3 4" xfId="16211"/>
    <cellStyle name="1_Ra soat Giai ngan 2007 (dang lam)_Book1_Hoan chinh KH 2012 (o nha) 4" xfId="16212"/>
    <cellStyle name="1_Ra soat Giai ngan 2007 (dang lam)_Book1_Hoan chinh KH 2012 (o nha) 5" xfId="16213"/>
    <cellStyle name="1_Ra soat Giai ngan 2007 (dang lam)_Book1_Hoan chinh KH 2012 (o nha) 6" xfId="16214"/>
    <cellStyle name="1_Ra soat Giai ngan 2007 (dang lam)_Book1_Hoan chinh KH 2012 (o nha)_Bao cao giai ngan quy I" xfId="2905"/>
    <cellStyle name="1_Ra soat Giai ngan 2007 (dang lam)_Book1_Hoan chinh KH 2012 (o nha)_Bao cao giai ngan quy I 2" xfId="2906"/>
    <cellStyle name="1_Ra soat Giai ngan 2007 (dang lam)_Book1_Hoan chinh KH 2012 (o nha)_Bao cao giai ngan quy I 2 2" xfId="16215"/>
    <cellStyle name="1_Ra soat Giai ngan 2007 (dang lam)_Book1_Hoan chinh KH 2012 (o nha)_Bao cao giai ngan quy I 2 3" xfId="16216"/>
    <cellStyle name="1_Ra soat Giai ngan 2007 (dang lam)_Book1_Hoan chinh KH 2012 (o nha)_Bao cao giai ngan quy I 2 4" xfId="16217"/>
    <cellStyle name="1_Ra soat Giai ngan 2007 (dang lam)_Book1_Hoan chinh KH 2012 (o nha)_Bao cao giai ngan quy I 3" xfId="16218"/>
    <cellStyle name="1_Ra soat Giai ngan 2007 (dang lam)_Book1_Hoan chinh KH 2012 (o nha)_Bao cao giai ngan quy I 3 2" xfId="16219"/>
    <cellStyle name="1_Ra soat Giai ngan 2007 (dang lam)_Book1_Hoan chinh KH 2012 (o nha)_Bao cao giai ngan quy I 3 3" xfId="16220"/>
    <cellStyle name="1_Ra soat Giai ngan 2007 (dang lam)_Book1_Hoan chinh KH 2012 (o nha)_Bao cao giai ngan quy I 3 4" xfId="16221"/>
    <cellStyle name="1_Ra soat Giai ngan 2007 (dang lam)_Book1_Hoan chinh KH 2012 (o nha)_Bao cao giai ngan quy I 4" xfId="16222"/>
    <cellStyle name="1_Ra soat Giai ngan 2007 (dang lam)_Book1_Hoan chinh KH 2012 (o nha)_Bao cao giai ngan quy I 5" xfId="16223"/>
    <cellStyle name="1_Ra soat Giai ngan 2007 (dang lam)_Book1_Hoan chinh KH 2012 (o nha)_Bao cao giai ngan quy I 6" xfId="16224"/>
    <cellStyle name="1_Ra soat Giai ngan 2007 (dang lam)_Book1_Hoan chinh KH 2012 (o nha)_BC von DTPT 6 thang 2012" xfId="2907"/>
    <cellStyle name="1_Ra soat Giai ngan 2007 (dang lam)_Book1_Hoan chinh KH 2012 (o nha)_BC von DTPT 6 thang 2012 2" xfId="2908"/>
    <cellStyle name="1_Ra soat Giai ngan 2007 (dang lam)_Book1_Hoan chinh KH 2012 (o nha)_BC von DTPT 6 thang 2012 2 2" xfId="16225"/>
    <cellStyle name="1_Ra soat Giai ngan 2007 (dang lam)_Book1_Hoan chinh KH 2012 (o nha)_BC von DTPT 6 thang 2012 2 3" xfId="16226"/>
    <cellStyle name="1_Ra soat Giai ngan 2007 (dang lam)_Book1_Hoan chinh KH 2012 (o nha)_BC von DTPT 6 thang 2012 2 4" xfId="16227"/>
    <cellStyle name="1_Ra soat Giai ngan 2007 (dang lam)_Book1_Hoan chinh KH 2012 (o nha)_BC von DTPT 6 thang 2012 3" xfId="16228"/>
    <cellStyle name="1_Ra soat Giai ngan 2007 (dang lam)_Book1_Hoan chinh KH 2012 (o nha)_BC von DTPT 6 thang 2012 3 2" xfId="16229"/>
    <cellStyle name="1_Ra soat Giai ngan 2007 (dang lam)_Book1_Hoan chinh KH 2012 (o nha)_BC von DTPT 6 thang 2012 3 3" xfId="16230"/>
    <cellStyle name="1_Ra soat Giai ngan 2007 (dang lam)_Book1_Hoan chinh KH 2012 (o nha)_BC von DTPT 6 thang 2012 3 4" xfId="16231"/>
    <cellStyle name="1_Ra soat Giai ngan 2007 (dang lam)_Book1_Hoan chinh KH 2012 (o nha)_BC von DTPT 6 thang 2012 4" xfId="16232"/>
    <cellStyle name="1_Ra soat Giai ngan 2007 (dang lam)_Book1_Hoan chinh KH 2012 (o nha)_BC von DTPT 6 thang 2012 5" xfId="16233"/>
    <cellStyle name="1_Ra soat Giai ngan 2007 (dang lam)_Book1_Hoan chinh KH 2012 (o nha)_BC von DTPT 6 thang 2012 6" xfId="16234"/>
    <cellStyle name="1_Ra soat Giai ngan 2007 (dang lam)_Book1_Hoan chinh KH 2012 (o nha)_Bieu du thao QD von ho tro co MT" xfId="2909"/>
    <cellStyle name="1_Ra soat Giai ngan 2007 (dang lam)_Book1_Hoan chinh KH 2012 (o nha)_Bieu du thao QD von ho tro co MT 2" xfId="2910"/>
    <cellStyle name="1_Ra soat Giai ngan 2007 (dang lam)_Book1_Hoan chinh KH 2012 (o nha)_Bieu du thao QD von ho tro co MT 2 2" xfId="16235"/>
    <cellStyle name="1_Ra soat Giai ngan 2007 (dang lam)_Book1_Hoan chinh KH 2012 (o nha)_Bieu du thao QD von ho tro co MT 2 3" xfId="16236"/>
    <cellStyle name="1_Ra soat Giai ngan 2007 (dang lam)_Book1_Hoan chinh KH 2012 (o nha)_Bieu du thao QD von ho tro co MT 2 4" xfId="16237"/>
    <cellStyle name="1_Ra soat Giai ngan 2007 (dang lam)_Book1_Hoan chinh KH 2012 (o nha)_Bieu du thao QD von ho tro co MT 3" xfId="16238"/>
    <cellStyle name="1_Ra soat Giai ngan 2007 (dang lam)_Book1_Hoan chinh KH 2012 (o nha)_Bieu du thao QD von ho tro co MT 3 2" xfId="16239"/>
    <cellStyle name="1_Ra soat Giai ngan 2007 (dang lam)_Book1_Hoan chinh KH 2012 (o nha)_Bieu du thao QD von ho tro co MT 3 3" xfId="16240"/>
    <cellStyle name="1_Ra soat Giai ngan 2007 (dang lam)_Book1_Hoan chinh KH 2012 (o nha)_Bieu du thao QD von ho tro co MT 3 4" xfId="16241"/>
    <cellStyle name="1_Ra soat Giai ngan 2007 (dang lam)_Book1_Hoan chinh KH 2012 (o nha)_Bieu du thao QD von ho tro co MT 4" xfId="16242"/>
    <cellStyle name="1_Ra soat Giai ngan 2007 (dang lam)_Book1_Hoan chinh KH 2012 (o nha)_Bieu du thao QD von ho tro co MT 5" xfId="16243"/>
    <cellStyle name="1_Ra soat Giai ngan 2007 (dang lam)_Book1_Hoan chinh KH 2012 (o nha)_Bieu du thao QD von ho tro co MT 6" xfId="16244"/>
    <cellStyle name="1_Ra soat Giai ngan 2007 (dang lam)_Book1_Hoan chinh KH 2012 (o nha)_Ke hoach 2012 theo doi (giai ngan 30.6.12)" xfId="2911"/>
    <cellStyle name="1_Ra soat Giai ngan 2007 (dang lam)_Book1_Hoan chinh KH 2012 (o nha)_Ke hoach 2012 theo doi (giai ngan 30.6.12) 2" xfId="2912"/>
    <cellStyle name="1_Ra soat Giai ngan 2007 (dang lam)_Book1_Hoan chinh KH 2012 (o nha)_Ke hoach 2012 theo doi (giai ngan 30.6.12) 2 2" xfId="16245"/>
    <cellStyle name="1_Ra soat Giai ngan 2007 (dang lam)_Book1_Hoan chinh KH 2012 (o nha)_Ke hoach 2012 theo doi (giai ngan 30.6.12) 2 3" xfId="16246"/>
    <cellStyle name="1_Ra soat Giai ngan 2007 (dang lam)_Book1_Hoan chinh KH 2012 (o nha)_Ke hoach 2012 theo doi (giai ngan 30.6.12) 2 4" xfId="16247"/>
    <cellStyle name="1_Ra soat Giai ngan 2007 (dang lam)_Book1_Hoan chinh KH 2012 (o nha)_Ke hoach 2012 theo doi (giai ngan 30.6.12) 3" xfId="16248"/>
    <cellStyle name="1_Ra soat Giai ngan 2007 (dang lam)_Book1_Hoan chinh KH 2012 (o nha)_Ke hoach 2012 theo doi (giai ngan 30.6.12) 3 2" xfId="16249"/>
    <cellStyle name="1_Ra soat Giai ngan 2007 (dang lam)_Book1_Hoan chinh KH 2012 (o nha)_Ke hoach 2012 theo doi (giai ngan 30.6.12) 3 3" xfId="16250"/>
    <cellStyle name="1_Ra soat Giai ngan 2007 (dang lam)_Book1_Hoan chinh KH 2012 (o nha)_Ke hoach 2012 theo doi (giai ngan 30.6.12) 3 4" xfId="16251"/>
    <cellStyle name="1_Ra soat Giai ngan 2007 (dang lam)_Book1_Hoan chinh KH 2012 (o nha)_Ke hoach 2012 theo doi (giai ngan 30.6.12) 4" xfId="16252"/>
    <cellStyle name="1_Ra soat Giai ngan 2007 (dang lam)_Book1_Hoan chinh KH 2012 (o nha)_Ke hoach 2012 theo doi (giai ngan 30.6.12) 5" xfId="16253"/>
    <cellStyle name="1_Ra soat Giai ngan 2007 (dang lam)_Book1_Hoan chinh KH 2012 (o nha)_Ke hoach 2012 theo doi (giai ngan 30.6.12) 6" xfId="16254"/>
    <cellStyle name="1_Ra soat Giai ngan 2007 (dang lam)_Book1_Hoan chinh KH 2012 Von ho tro co MT" xfId="2913"/>
    <cellStyle name="1_Ra soat Giai ngan 2007 (dang lam)_Book1_Hoan chinh KH 2012 Von ho tro co MT (chi tiet)" xfId="2914"/>
    <cellStyle name="1_Ra soat Giai ngan 2007 (dang lam)_Book1_Hoan chinh KH 2012 Von ho tro co MT (chi tiet) 2" xfId="2915"/>
    <cellStyle name="1_Ra soat Giai ngan 2007 (dang lam)_Book1_Hoan chinh KH 2012 Von ho tro co MT (chi tiet) 2 2" xfId="16255"/>
    <cellStyle name="1_Ra soat Giai ngan 2007 (dang lam)_Book1_Hoan chinh KH 2012 Von ho tro co MT (chi tiet) 2 3" xfId="16256"/>
    <cellStyle name="1_Ra soat Giai ngan 2007 (dang lam)_Book1_Hoan chinh KH 2012 Von ho tro co MT (chi tiet) 2 4" xfId="16257"/>
    <cellStyle name="1_Ra soat Giai ngan 2007 (dang lam)_Book1_Hoan chinh KH 2012 Von ho tro co MT (chi tiet) 3" xfId="16258"/>
    <cellStyle name="1_Ra soat Giai ngan 2007 (dang lam)_Book1_Hoan chinh KH 2012 Von ho tro co MT (chi tiet) 3 2" xfId="16259"/>
    <cellStyle name="1_Ra soat Giai ngan 2007 (dang lam)_Book1_Hoan chinh KH 2012 Von ho tro co MT (chi tiet) 3 3" xfId="16260"/>
    <cellStyle name="1_Ra soat Giai ngan 2007 (dang lam)_Book1_Hoan chinh KH 2012 Von ho tro co MT (chi tiet) 3 4" xfId="16261"/>
    <cellStyle name="1_Ra soat Giai ngan 2007 (dang lam)_Book1_Hoan chinh KH 2012 Von ho tro co MT (chi tiet) 4" xfId="16262"/>
    <cellStyle name="1_Ra soat Giai ngan 2007 (dang lam)_Book1_Hoan chinh KH 2012 Von ho tro co MT (chi tiet) 5" xfId="16263"/>
    <cellStyle name="1_Ra soat Giai ngan 2007 (dang lam)_Book1_Hoan chinh KH 2012 Von ho tro co MT (chi tiet) 6" xfId="16264"/>
    <cellStyle name="1_Ra soat Giai ngan 2007 (dang lam)_Book1_Hoan chinh KH 2012 Von ho tro co MT 10" xfId="16265"/>
    <cellStyle name="1_Ra soat Giai ngan 2007 (dang lam)_Book1_Hoan chinh KH 2012 Von ho tro co MT 10 2" xfId="16266"/>
    <cellStyle name="1_Ra soat Giai ngan 2007 (dang lam)_Book1_Hoan chinh KH 2012 Von ho tro co MT 10 3" xfId="16267"/>
    <cellStyle name="1_Ra soat Giai ngan 2007 (dang lam)_Book1_Hoan chinh KH 2012 Von ho tro co MT 10 4" xfId="16268"/>
    <cellStyle name="1_Ra soat Giai ngan 2007 (dang lam)_Book1_Hoan chinh KH 2012 Von ho tro co MT 11" xfId="16269"/>
    <cellStyle name="1_Ra soat Giai ngan 2007 (dang lam)_Book1_Hoan chinh KH 2012 Von ho tro co MT 11 2" xfId="16270"/>
    <cellStyle name="1_Ra soat Giai ngan 2007 (dang lam)_Book1_Hoan chinh KH 2012 Von ho tro co MT 11 3" xfId="16271"/>
    <cellStyle name="1_Ra soat Giai ngan 2007 (dang lam)_Book1_Hoan chinh KH 2012 Von ho tro co MT 11 4" xfId="16272"/>
    <cellStyle name="1_Ra soat Giai ngan 2007 (dang lam)_Book1_Hoan chinh KH 2012 Von ho tro co MT 12" xfId="16273"/>
    <cellStyle name="1_Ra soat Giai ngan 2007 (dang lam)_Book1_Hoan chinh KH 2012 Von ho tro co MT 12 2" xfId="16274"/>
    <cellStyle name="1_Ra soat Giai ngan 2007 (dang lam)_Book1_Hoan chinh KH 2012 Von ho tro co MT 12 3" xfId="16275"/>
    <cellStyle name="1_Ra soat Giai ngan 2007 (dang lam)_Book1_Hoan chinh KH 2012 Von ho tro co MT 12 4" xfId="16276"/>
    <cellStyle name="1_Ra soat Giai ngan 2007 (dang lam)_Book1_Hoan chinh KH 2012 Von ho tro co MT 13" xfId="16277"/>
    <cellStyle name="1_Ra soat Giai ngan 2007 (dang lam)_Book1_Hoan chinh KH 2012 Von ho tro co MT 13 2" xfId="16278"/>
    <cellStyle name="1_Ra soat Giai ngan 2007 (dang lam)_Book1_Hoan chinh KH 2012 Von ho tro co MT 13 3" xfId="16279"/>
    <cellStyle name="1_Ra soat Giai ngan 2007 (dang lam)_Book1_Hoan chinh KH 2012 Von ho tro co MT 13 4" xfId="16280"/>
    <cellStyle name="1_Ra soat Giai ngan 2007 (dang lam)_Book1_Hoan chinh KH 2012 Von ho tro co MT 14" xfId="16281"/>
    <cellStyle name="1_Ra soat Giai ngan 2007 (dang lam)_Book1_Hoan chinh KH 2012 Von ho tro co MT 14 2" xfId="16282"/>
    <cellStyle name="1_Ra soat Giai ngan 2007 (dang lam)_Book1_Hoan chinh KH 2012 Von ho tro co MT 14 3" xfId="16283"/>
    <cellStyle name="1_Ra soat Giai ngan 2007 (dang lam)_Book1_Hoan chinh KH 2012 Von ho tro co MT 14 4" xfId="16284"/>
    <cellStyle name="1_Ra soat Giai ngan 2007 (dang lam)_Book1_Hoan chinh KH 2012 Von ho tro co MT 15" xfId="16285"/>
    <cellStyle name="1_Ra soat Giai ngan 2007 (dang lam)_Book1_Hoan chinh KH 2012 Von ho tro co MT 15 2" xfId="16286"/>
    <cellStyle name="1_Ra soat Giai ngan 2007 (dang lam)_Book1_Hoan chinh KH 2012 Von ho tro co MT 15 3" xfId="16287"/>
    <cellStyle name="1_Ra soat Giai ngan 2007 (dang lam)_Book1_Hoan chinh KH 2012 Von ho tro co MT 15 4" xfId="16288"/>
    <cellStyle name="1_Ra soat Giai ngan 2007 (dang lam)_Book1_Hoan chinh KH 2012 Von ho tro co MT 16" xfId="16289"/>
    <cellStyle name="1_Ra soat Giai ngan 2007 (dang lam)_Book1_Hoan chinh KH 2012 Von ho tro co MT 16 2" xfId="16290"/>
    <cellStyle name="1_Ra soat Giai ngan 2007 (dang lam)_Book1_Hoan chinh KH 2012 Von ho tro co MT 16 3" xfId="16291"/>
    <cellStyle name="1_Ra soat Giai ngan 2007 (dang lam)_Book1_Hoan chinh KH 2012 Von ho tro co MT 16 4" xfId="16292"/>
    <cellStyle name="1_Ra soat Giai ngan 2007 (dang lam)_Book1_Hoan chinh KH 2012 Von ho tro co MT 17" xfId="16293"/>
    <cellStyle name="1_Ra soat Giai ngan 2007 (dang lam)_Book1_Hoan chinh KH 2012 Von ho tro co MT 17 2" xfId="16294"/>
    <cellStyle name="1_Ra soat Giai ngan 2007 (dang lam)_Book1_Hoan chinh KH 2012 Von ho tro co MT 17 3" xfId="16295"/>
    <cellStyle name="1_Ra soat Giai ngan 2007 (dang lam)_Book1_Hoan chinh KH 2012 Von ho tro co MT 17 4" xfId="16296"/>
    <cellStyle name="1_Ra soat Giai ngan 2007 (dang lam)_Book1_Hoan chinh KH 2012 Von ho tro co MT 18" xfId="16297"/>
    <cellStyle name="1_Ra soat Giai ngan 2007 (dang lam)_Book1_Hoan chinh KH 2012 Von ho tro co MT 19" xfId="16298"/>
    <cellStyle name="1_Ra soat Giai ngan 2007 (dang lam)_Book1_Hoan chinh KH 2012 Von ho tro co MT 2" xfId="2916"/>
    <cellStyle name="1_Ra soat Giai ngan 2007 (dang lam)_Book1_Hoan chinh KH 2012 Von ho tro co MT 2 2" xfId="16299"/>
    <cellStyle name="1_Ra soat Giai ngan 2007 (dang lam)_Book1_Hoan chinh KH 2012 Von ho tro co MT 2 3" xfId="16300"/>
    <cellStyle name="1_Ra soat Giai ngan 2007 (dang lam)_Book1_Hoan chinh KH 2012 Von ho tro co MT 2 4" xfId="16301"/>
    <cellStyle name="1_Ra soat Giai ngan 2007 (dang lam)_Book1_Hoan chinh KH 2012 Von ho tro co MT 20" xfId="16302"/>
    <cellStyle name="1_Ra soat Giai ngan 2007 (dang lam)_Book1_Hoan chinh KH 2012 Von ho tro co MT 3" xfId="16303"/>
    <cellStyle name="1_Ra soat Giai ngan 2007 (dang lam)_Book1_Hoan chinh KH 2012 Von ho tro co MT 3 2" xfId="16304"/>
    <cellStyle name="1_Ra soat Giai ngan 2007 (dang lam)_Book1_Hoan chinh KH 2012 Von ho tro co MT 3 3" xfId="16305"/>
    <cellStyle name="1_Ra soat Giai ngan 2007 (dang lam)_Book1_Hoan chinh KH 2012 Von ho tro co MT 3 4" xfId="16306"/>
    <cellStyle name="1_Ra soat Giai ngan 2007 (dang lam)_Book1_Hoan chinh KH 2012 Von ho tro co MT 4" xfId="16307"/>
    <cellStyle name="1_Ra soat Giai ngan 2007 (dang lam)_Book1_Hoan chinh KH 2012 Von ho tro co MT 4 2" xfId="16308"/>
    <cellStyle name="1_Ra soat Giai ngan 2007 (dang lam)_Book1_Hoan chinh KH 2012 Von ho tro co MT 4 3" xfId="16309"/>
    <cellStyle name="1_Ra soat Giai ngan 2007 (dang lam)_Book1_Hoan chinh KH 2012 Von ho tro co MT 4 4" xfId="16310"/>
    <cellStyle name="1_Ra soat Giai ngan 2007 (dang lam)_Book1_Hoan chinh KH 2012 Von ho tro co MT 5" xfId="16311"/>
    <cellStyle name="1_Ra soat Giai ngan 2007 (dang lam)_Book1_Hoan chinh KH 2012 Von ho tro co MT 5 2" xfId="16312"/>
    <cellStyle name="1_Ra soat Giai ngan 2007 (dang lam)_Book1_Hoan chinh KH 2012 Von ho tro co MT 5 3" xfId="16313"/>
    <cellStyle name="1_Ra soat Giai ngan 2007 (dang lam)_Book1_Hoan chinh KH 2012 Von ho tro co MT 5 4" xfId="16314"/>
    <cellStyle name="1_Ra soat Giai ngan 2007 (dang lam)_Book1_Hoan chinh KH 2012 Von ho tro co MT 6" xfId="16315"/>
    <cellStyle name="1_Ra soat Giai ngan 2007 (dang lam)_Book1_Hoan chinh KH 2012 Von ho tro co MT 6 2" xfId="16316"/>
    <cellStyle name="1_Ra soat Giai ngan 2007 (dang lam)_Book1_Hoan chinh KH 2012 Von ho tro co MT 6 3" xfId="16317"/>
    <cellStyle name="1_Ra soat Giai ngan 2007 (dang lam)_Book1_Hoan chinh KH 2012 Von ho tro co MT 6 4" xfId="16318"/>
    <cellStyle name="1_Ra soat Giai ngan 2007 (dang lam)_Book1_Hoan chinh KH 2012 Von ho tro co MT 7" xfId="16319"/>
    <cellStyle name="1_Ra soat Giai ngan 2007 (dang lam)_Book1_Hoan chinh KH 2012 Von ho tro co MT 7 2" xfId="16320"/>
    <cellStyle name="1_Ra soat Giai ngan 2007 (dang lam)_Book1_Hoan chinh KH 2012 Von ho tro co MT 7 3" xfId="16321"/>
    <cellStyle name="1_Ra soat Giai ngan 2007 (dang lam)_Book1_Hoan chinh KH 2012 Von ho tro co MT 7 4" xfId="16322"/>
    <cellStyle name="1_Ra soat Giai ngan 2007 (dang lam)_Book1_Hoan chinh KH 2012 Von ho tro co MT 8" xfId="16323"/>
    <cellStyle name="1_Ra soat Giai ngan 2007 (dang lam)_Book1_Hoan chinh KH 2012 Von ho tro co MT 8 2" xfId="16324"/>
    <cellStyle name="1_Ra soat Giai ngan 2007 (dang lam)_Book1_Hoan chinh KH 2012 Von ho tro co MT 8 3" xfId="16325"/>
    <cellStyle name="1_Ra soat Giai ngan 2007 (dang lam)_Book1_Hoan chinh KH 2012 Von ho tro co MT 8 4" xfId="16326"/>
    <cellStyle name="1_Ra soat Giai ngan 2007 (dang lam)_Book1_Hoan chinh KH 2012 Von ho tro co MT 9" xfId="16327"/>
    <cellStyle name="1_Ra soat Giai ngan 2007 (dang lam)_Book1_Hoan chinh KH 2012 Von ho tro co MT 9 2" xfId="16328"/>
    <cellStyle name="1_Ra soat Giai ngan 2007 (dang lam)_Book1_Hoan chinh KH 2012 Von ho tro co MT 9 3" xfId="16329"/>
    <cellStyle name="1_Ra soat Giai ngan 2007 (dang lam)_Book1_Hoan chinh KH 2012 Von ho tro co MT 9 4" xfId="16330"/>
    <cellStyle name="1_Ra soat Giai ngan 2007 (dang lam)_Book1_Hoan chinh KH 2012 Von ho tro co MT_Bao cao giai ngan quy I" xfId="2917"/>
    <cellStyle name="1_Ra soat Giai ngan 2007 (dang lam)_Book1_Hoan chinh KH 2012 Von ho tro co MT_Bao cao giai ngan quy I 2" xfId="2918"/>
    <cellStyle name="1_Ra soat Giai ngan 2007 (dang lam)_Book1_Hoan chinh KH 2012 Von ho tro co MT_Bao cao giai ngan quy I 2 2" xfId="16331"/>
    <cellStyle name="1_Ra soat Giai ngan 2007 (dang lam)_Book1_Hoan chinh KH 2012 Von ho tro co MT_Bao cao giai ngan quy I 2 3" xfId="16332"/>
    <cellStyle name="1_Ra soat Giai ngan 2007 (dang lam)_Book1_Hoan chinh KH 2012 Von ho tro co MT_Bao cao giai ngan quy I 2 4" xfId="16333"/>
    <cellStyle name="1_Ra soat Giai ngan 2007 (dang lam)_Book1_Hoan chinh KH 2012 Von ho tro co MT_Bao cao giai ngan quy I 3" xfId="16334"/>
    <cellStyle name="1_Ra soat Giai ngan 2007 (dang lam)_Book1_Hoan chinh KH 2012 Von ho tro co MT_Bao cao giai ngan quy I 3 2" xfId="16335"/>
    <cellStyle name="1_Ra soat Giai ngan 2007 (dang lam)_Book1_Hoan chinh KH 2012 Von ho tro co MT_Bao cao giai ngan quy I 3 3" xfId="16336"/>
    <cellStyle name="1_Ra soat Giai ngan 2007 (dang lam)_Book1_Hoan chinh KH 2012 Von ho tro co MT_Bao cao giai ngan quy I 3 4" xfId="16337"/>
    <cellStyle name="1_Ra soat Giai ngan 2007 (dang lam)_Book1_Hoan chinh KH 2012 Von ho tro co MT_Bao cao giai ngan quy I 4" xfId="16338"/>
    <cellStyle name="1_Ra soat Giai ngan 2007 (dang lam)_Book1_Hoan chinh KH 2012 Von ho tro co MT_Bao cao giai ngan quy I 5" xfId="16339"/>
    <cellStyle name="1_Ra soat Giai ngan 2007 (dang lam)_Book1_Hoan chinh KH 2012 Von ho tro co MT_Bao cao giai ngan quy I 6" xfId="16340"/>
    <cellStyle name="1_Ra soat Giai ngan 2007 (dang lam)_Book1_Hoan chinh KH 2012 Von ho tro co MT_BC von DTPT 6 thang 2012" xfId="2919"/>
    <cellStyle name="1_Ra soat Giai ngan 2007 (dang lam)_Book1_Hoan chinh KH 2012 Von ho tro co MT_BC von DTPT 6 thang 2012 2" xfId="2920"/>
    <cellStyle name="1_Ra soat Giai ngan 2007 (dang lam)_Book1_Hoan chinh KH 2012 Von ho tro co MT_BC von DTPT 6 thang 2012 2 2" xfId="16341"/>
    <cellStyle name="1_Ra soat Giai ngan 2007 (dang lam)_Book1_Hoan chinh KH 2012 Von ho tro co MT_BC von DTPT 6 thang 2012 2 3" xfId="16342"/>
    <cellStyle name="1_Ra soat Giai ngan 2007 (dang lam)_Book1_Hoan chinh KH 2012 Von ho tro co MT_BC von DTPT 6 thang 2012 2 4" xfId="16343"/>
    <cellStyle name="1_Ra soat Giai ngan 2007 (dang lam)_Book1_Hoan chinh KH 2012 Von ho tro co MT_BC von DTPT 6 thang 2012 3" xfId="16344"/>
    <cellStyle name="1_Ra soat Giai ngan 2007 (dang lam)_Book1_Hoan chinh KH 2012 Von ho tro co MT_BC von DTPT 6 thang 2012 3 2" xfId="16345"/>
    <cellStyle name="1_Ra soat Giai ngan 2007 (dang lam)_Book1_Hoan chinh KH 2012 Von ho tro co MT_BC von DTPT 6 thang 2012 3 3" xfId="16346"/>
    <cellStyle name="1_Ra soat Giai ngan 2007 (dang lam)_Book1_Hoan chinh KH 2012 Von ho tro co MT_BC von DTPT 6 thang 2012 3 4" xfId="16347"/>
    <cellStyle name="1_Ra soat Giai ngan 2007 (dang lam)_Book1_Hoan chinh KH 2012 Von ho tro co MT_BC von DTPT 6 thang 2012 4" xfId="16348"/>
    <cellStyle name="1_Ra soat Giai ngan 2007 (dang lam)_Book1_Hoan chinh KH 2012 Von ho tro co MT_BC von DTPT 6 thang 2012 5" xfId="16349"/>
    <cellStyle name="1_Ra soat Giai ngan 2007 (dang lam)_Book1_Hoan chinh KH 2012 Von ho tro co MT_BC von DTPT 6 thang 2012 6" xfId="16350"/>
    <cellStyle name="1_Ra soat Giai ngan 2007 (dang lam)_Book1_Hoan chinh KH 2012 Von ho tro co MT_Bieu du thao QD von ho tro co MT" xfId="2921"/>
    <cellStyle name="1_Ra soat Giai ngan 2007 (dang lam)_Book1_Hoan chinh KH 2012 Von ho tro co MT_Bieu du thao QD von ho tro co MT 2" xfId="2922"/>
    <cellStyle name="1_Ra soat Giai ngan 2007 (dang lam)_Book1_Hoan chinh KH 2012 Von ho tro co MT_Bieu du thao QD von ho tro co MT 2 2" xfId="16351"/>
    <cellStyle name="1_Ra soat Giai ngan 2007 (dang lam)_Book1_Hoan chinh KH 2012 Von ho tro co MT_Bieu du thao QD von ho tro co MT 2 3" xfId="16352"/>
    <cellStyle name="1_Ra soat Giai ngan 2007 (dang lam)_Book1_Hoan chinh KH 2012 Von ho tro co MT_Bieu du thao QD von ho tro co MT 2 4" xfId="16353"/>
    <cellStyle name="1_Ra soat Giai ngan 2007 (dang lam)_Book1_Hoan chinh KH 2012 Von ho tro co MT_Bieu du thao QD von ho tro co MT 3" xfId="16354"/>
    <cellStyle name="1_Ra soat Giai ngan 2007 (dang lam)_Book1_Hoan chinh KH 2012 Von ho tro co MT_Bieu du thao QD von ho tro co MT 3 2" xfId="16355"/>
    <cellStyle name="1_Ra soat Giai ngan 2007 (dang lam)_Book1_Hoan chinh KH 2012 Von ho tro co MT_Bieu du thao QD von ho tro co MT 3 3" xfId="16356"/>
    <cellStyle name="1_Ra soat Giai ngan 2007 (dang lam)_Book1_Hoan chinh KH 2012 Von ho tro co MT_Bieu du thao QD von ho tro co MT 3 4" xfId="16357"/>
    <cellStyle name="1_Ra soat Giai ngan 2007 (dang lam)_Book1_Hoan chinh KH 2012 Von ho tro co MT_Bieu du thao QD von ho tro co MT 4" xfId="16358"/>
    <cellStyle name="1_Ra soat Giai ngan 2007 (dang lam)_Book1_Hoan chinh KH 2012 Von ho tro co MT_Bieu du thao QD von ho tro co MT 5" xfId="16359"/>
    <cellStyle name="1_Ra soat Giai ngan 2007 (dang lam)_Book1_Hoan chinh KH 2012 Von ho tro co MT_Bieu du thao QD von ho tro co MT 6" xfId="16360"/>
    <cellStyle name="1_Ra soat Giai ngan 2007 (dang lam)_Book1_Hoan chinh KH 2012 Von ho tro co MT_Ke hoach 2012 theo doi (giai ngan 30.6.12)" xfId="2923"/>
    <cellStyle name="1_Ra soat Giai ngan 2007 (dang lam)_Book1_Hoan chinh KH 2012 Von ho tro co MT_Ke hoach 2012 theo doi (giai ngan 30.6.12) 2" xfId="2924"/>
    <cellStyle name="1_Ra soat Giai ngan 2007 (dang lam)_Book1_Hoan chinh KH 2012 Von ho tro co MT_Ke hoach 2012 theo doi (giai ngan 30.6.12) 2 2" xfId="16361"/>
    <cellStyle name="1_Ra soat Giai ngan 2007 (dang lam)_Book1_Hoan chinh KH 2012 Von ho tro co MT_Ke hoach 2012 theo doi (giai ngan 30.6.12) 2 3" xfId="16362"/>
    <cellStyle name="1_Ra soat Giai ngan 2007 (dang lam)_Book1_Hoan chinh KH 2012 Von ho tro co MT_Ke hoach 2012 theo doi (giai ngan 30.6.12) 2 4" xfId="16363"/>
    <cellStyle name="1_Ra soat Giai ngan 2007 (dang lam)_Book1_Hoan chinh KH 2012 Von ho tro co MT_Ke hoach 2012 theo doi (giai ngan 30.6.12) 3" xfId="16364"/>
    <cellStyle name="1_Ra soat Giai ngan 2007 (dang lam)_Book1_Hoan chinh KH 2012 Von ho tro co MT_Ke hoach 2012 theo doi (giai ngan 30.6.12) 3 2" xfId="16365"/>
    <cellStyle name="1_Ra soat Giai ngan 2007 (dang lam)_Book1_Hoan chinh KH 2012 Von ho tro co MT_Ke hoach 2012 theo doi (giai ngan 30.6.12) 3 3" xfId="16366"/>
    <cellStyle name="1_Ra soat Giai ngan 2007 (dang lam)_Book1_Hoan chinh KH 2012 Von ho tro co MT_Ke hoach 2012 theo doi (giai ngan 30.6.12) 3 4" xfId="16367"/>
    <cellStyle name="1_Ra soat Giai ngan 2007 (dang lam)_Book1_Hoan chinh KH 2012 Von ho tro co MT_Ke hoach 2012 theo doi (giai ngan 30.6.12) 4" xfId="16368"/>
    <cellStyle name="1_Ra soat Giai ngan 2007 (dang lam)_Book1_Hoan chinh KH 2012 Von ho tro co MT_Ke hoach 2012 theo doi (giai ngan 30.6.12) 5" xfId="16369"/>
    <cellStyle name="1_Ra soat Giai ngan 2007 (dang lam)_Book1_Hoan chinh KH 2012 Von ho tro co MT_Ke hoach 2012 theo doi (giai ngan 30.6.12) 6" xfId="16370"/>
    <cellStyle name="1_Ra soat Giai ngan 2007 (dang lam)_Book1_Ke hoach 2012 (theo doi)" xfId="2925"/>
    <cellStyle name="1_Ra soat Giai ngan 2007 (dang lam)_Book1_Ke hoach 2012 (theo doi) 2" xfId="2926"/>
    <cellStyle name="1_Ra soat Giai ngan 2007 (dang lam)_Book1_Ke hoach 2012 (theo doi) 2 2" xfId="16371"/>
    <cellStyle name="1_Ra soat Giai ngan 2007 (dang lam)_Book1_Ke hoach 2012 (theo doi) 2 3" xfId="16372"/>
    <cellStyle name="1_Ra soat Giai ngan 2007 (dang lam)_Book1_Ke hoach 2012 (theo doi) 2 4" xfId="16373"/>
    <cellStyle name="1_Ra soat Giai ngan 2007 (dang lam)_Book1_Ke hoach 2012 (theo doi) 3" xfId="16374"/>
    <cellStyle name="1_Ra soat Giai ngan 2007 (dang lam)_Book1_Ke hoach 2012 (theo doi) 3 2" xfId="16375"/>
    <cellStyle name="1_Ra soat Giai ngan 2007 (dang lam)_Book1_Ke hoach 2012 (theo doi) 3 3" xfId="16376"/>
    <cellStyle name="1_Ra soat Giai ngan 2007 (dang lam)_Book1_Ke hoach 2012 (theo doi) 3 4" xfId="16377"/>
    <cellStyle name="1_Ra soat Giai ngan 2007 (dang lam)_Book1_Ke hoach 2012 (theo doi) 4" xfId="16378"/>
    <cellStyle name="1_Ra soat Giai ngan 2007 (dang lam)_Book1_Ke hoach 2012 (theo doi) 5" xfId="16379"/>
    <cellStyle name="1_Ra soat Giai ngan 2007 (dang lam)_Book1_Ke hoach 2012 (theo doi) 6" xfId="16380"/>
    <cellStyle name="1_Ra soat Giai ngan 2007 (dang lam)_Book1_Ke hoach 2012 theo doi (giai ngan 30.6.12)" xfId="2927"/>
    <cellStyle name="1_Ra soat Giai ngan 2007 (dang lam)_Book1_Ke hoach 2012 theo doi (giai ngan 30.6.12) 2" xfId="2928"/>
    <cellStyle name="1_Ra soat Giai ngan 2007 (dang lam)_Book1_Ke hoach 2012 theo doi (giai ngan 30.6.12) 2 2" xfId="16381"/>
    <cellStyle name="1_Ra soat Giai ngan 2007 (dang lam)_Book1_Ke hoach 2012 theo doi (giai ngan 30.6.12) 2 3" xfId="16382"/>
    <cellStyle name="1_Ra soat Giai ngan 2007 (dang lam)_Book1_Ke hoach 2012 theo doi (giai ngan 30.6.12) 2 4" xfId="16383"/>
    <cellStyle name="1_Ra soat Giai ngan 2007 (dang lam)_Book1_Ke hoach 2012 theo doi (giai ngan 30.6.12) 3" xfId="16384"/>
    <cellStyle name="1_Ra soat Giai ngan 2007 (dang lam)_Book1_Ke hoach 2012 theo doi (giai ngan 30.6.12) 3 2" xfId="16385"/>
    <cellStyle name="1_Ra soat Giai ngan 2007 (dang lam)_Book1_Ke hoach 2012 theo doi (giai ngan 30.6.12) 3 3" xfId="16386"/>
    <cellStyle name="1_Ra soat Giai ngan 2007 (dang lam)_Book1_Ke hoach 2012 theo doi (giai ngan 30.6.12) 3 4" xfId="16387"/>
    <cellStyle name="1_Ra soat Giai ngan 2007 (dang lam)_Book1_Ke hoach 2012 theo doi (giai ngan 30.6.12) 4" xfId="16388"/>
    <cellStyle name="1_Ra soat Giai ngan 2007 (dang lam)_Book1_Ke hoach 2012 theo doi (giai ngan 30.6.12) 5" xfId="16389"/>
    <cellStyle name="1_Ra soat Giai ngan 2007 (dang lam)_Book1_Ke hoach 2012 theo doi (giai ngan 30.6.12) 6" xfId="16390"/>
    <cellStyle name="1_Ra soat Giai ngan 2007 (dang lam)_Dang ky phan khai von ODA (gui Bo)" xfId="2929"/>
    <cellStyle name="1_Ra soat Giai ngan 2007 (dang lam)_Dang ky phan khai von ODA (gui Bo) 2" xfId="16391"/>
    <cellStyle name="1_Ra soat Giai ngan 2007 (dang lam)_Dang ky phan khai von ODA (gui Bo) 2 2" xfId="16392"/>
    <cellStyle name="1_Ra soat Giai ngan 2007 (dang lam)_Dang ky phan khai von ODA (gui Bo) 2 3" xfId="16393"/>
    <cellStyle name="1_Ra soat Giai ngan 2007 (dang lam)_Dang ky phan khai von ODA (gui Bo) 2 4" xfId="16394"/>
    <cellStyle name="1_Ra soat Giai ngan 2007 (dang lam)_Dang ky phan khai von ODA (gui Bo) 3" xfId="16395"/>
    <cellStyle name="1_Ra soat Giai ngan 2007 (dang lam)_Dang ky phan khai von ODA (gui Bo) 4" xfId="16396"/>
    <cellStyle name="1_Ra soat Giai ngan 2007 (dang lam)_Dang ky phan khai von ODA (gui Bo) 5" xfId="16397"/>
    <cellStyle name="1_Ra soat Giai ngan 2007 (dang lam)_Dang ky phan khai von ODA (gui Bo)_BC von DTPT 6 thang 2012" xfId="2930"/>
    <cellStyle name="1_Ra soat Giai ngan 2007 (dang lam)_Dang ky phan khai von ODA (gui Bo)_BC von DTPT 6 thang 2012 2" xfId="16398"/>
    <cellStyle name="1_Ra soat Giai ngan 2007 (dang lam)_Dang ky phan khai von ODA (gui Bo)_BC von DTPT 6 thang 2012 2 2" xfId="16399"/>
    <cellStyle name="1_Ra soat Giai ngan 2007 (dang lam)_Dang ky phan khai von ODA (gui Bo)_BC von DTPT 6 thang 2012 2 3" xfId="16400"/>
    <cellStyle name="1_Ra soat Giai ngan 2007 (dang lam)_Dang ky phan khai von ODA (gui Bo)_BC von DTPT 6 thang 2012 2 4" xfId="16401"/>
    <cellStyle name="1_Ra soat Giai ngan 2007 (dang lam)_Dang ky phan khai von ODA (gui Bo)_BC von DTPT 6 thang 2012 3" xfId="16402"/>
    <cellStyle name="1_Ra soat Giai ngan 2007 (dang lam)_Dang ky phan khai von ODA (gui Bo)_BC von DTPT 6 thang 2012 4" xfId="16403"/>
    <cellStyle name="1_Ra soat Giai ngan 2007 (dang lam)_Dang ky phan khai von ODA (gui Bo)_BC von DTPT 6 thang 2012 5" xfId="16404"/>
    <cellStyle name="1_Ra soat Giai ngan 2007 (dang lam)_Dang ky phan khai von ODA (gui Bo)_Bieu du thao QD von ho tro co MT" xfId="2931"/>
    <cellStyle name="1_Ra soat Giai ngan 2007 (dang lam)_Dang ky phan khai von ODA (gui Bo)_Bieu du thao QD von ho tro co MT 2" xfId="16405"/>
    <cellStyle name="1_Ra soat Giai ngan 2007 (dang lam)_Dang ky phan khai von ODA (gui Bo)_Bieu du thao QD von ho tro co MT 2 2" xfId="16406"/>
    <cellStyle name="1_Ra soat Giai ngan 2007 (dang lam)_Dang ky phan khai von ODA (gui Bo)_Bieu du thao QD von ho tro co MT 2 3" xfId="16407"/>
    <cellStyle name="1_Ra soat Giai ngan 2007 (dang lam)_Dang ky phan khai von ODA (gui Bo)_Bieu du thao QD von ho tro co MT 2 4" xfId="16408"/>
    <cellStyle name="1_Ra soat Giai ngan 2007 (dang lam)_Dang ky phan khai von ODA (gui Bo)_Bieu du thao QD von ho tro co MT 3" xfId="16409"/>
    <cellStyle name="1_Ra soat Giai ngan 2007 (dang lam)_Dang ky phan khai von ODA (gui Bo)_Bieu du thao QD von ho tro co MT 4" xfId="16410"/>
    <cellStyle name="1_Ra soat Giai ngan 2007 (dang lam)_Dang ky phan khai von ODA (gui Bo)_Bieu du thao QD von ho tro co MT 5" xfId="16411"/>
    <cellStyle name="1_Ra soat Giai ngan 2007 (dang lam)_Dang ky phan khai von ODA (gui Bo)_Ke hoach 2012 theo doi (giai ngan 30.6.12)" xfId="2932"/>
    <cellStyle name="1_Ra soat Giai ngan 2007 (dang lam)_Dang ky phan khai von ODA (gui Bo)_Ke hoach 2012 theo doi (giai ngan 30.6.12) 2" xfId="16412"/>
    <cellStyle name="1_Ra soat Giai ngan 2007 (dang lam)_Dang ky phan khai von ODA (gui Bo)_Ke hoach 2012 theo doi (giai ngan 30.6.12) 2 2" xfId="16413"/>
    <cellStyle name="1_Ra soat Giai ngan 2007 (dang lam)_Dang ky phan khai von ODA (gui Bo)_Ke hoach 2012 theo doi (giai ngan 30.6.12) 2 3" xfId="16414"/>
    <cellStyle name="1_Ra soat Giai ngan 2007 (dang lam)_Dang ky phan khai von ODA (gui Bo)_Ke hoach 2012 theo doi (giai ngan 30.6.12) 2 4" xfId="16415"/>
    <cellStyle name="1_Ra soat Giai ngan 2007 (dang lam)_Dang ky phan khai von ODA (gui Bo)_Ke hoach 2012 theo doi (giai ngan 30.6.12) 3" xfId="16416"/>
    <cellStyle name="1_Ra soat Giai ngan 2007 (dang lam)_Dang ky phan khai von ODA (gui Bo)_Ke hoach 2012 theo doi (giai ngan 30.6.12) 4" xfId="16417"/>
    <cellStyle name="1_Ra soat Giai ngan 2007 (dang lam)_Dang ky phan khai von ODA (gui Bo)_Ke hoach 2012 theo doi (giai ngan 30.6.12) 5" xfId="16418"/>
    <cellStyle name="1_Ra soat Giai ngan 2007 (dang lam)_Ke hoach 2012 (theo doi)" xfId="2933"/>
    <cellStyle name="1_Ra soat Giai ngan 2007 (dang lam)_Ke hoach 2012 (theo doi) 2" xfId="16419"/>
    <cellStyle name="1_Ra soat Giai ngan 2007 (dang lam)_Ke hoach 2012 (theo doi) 2 2" xfId="16420"/>
    <cellStyle name="1_Ra soat Giai ngan 2007 (dang lam)_Ke hoach 2012 (theo doi) 2 3" xfId="16421"/>
    <cellStyle name="1_Ra soat Giai ngan 2007 (dang lam)_Ke hoach 2012 (theo doi) 2 4" xfId="16422"/>
    <cellStyle name="1_Ra soat Giai ngan 2007 (dang lam)_Ke hoach 2012 (theo doi) 3" xfId="16423"/>
    <cellStyle name="1_Ra soat Giai ngan 2007 (dang lam)_Ke hoach 2012 (theo doi) 4" xfId="16424"/>
    <cellStyle name="1_Ra soat Giai ngan 2007 (dang lam)_Ke hoach 2012 (theo doi) 5" xfId="16425"/>
    <cellStyle name="1_Ra soat Giai ngan 2007 (dang lam)_Ke hoach 2012 theo doi (giai ngan 30.6.12)" xfId="2934"/>
    <cellStyle name="1_Ra soat Giai ngan 2007 (dang lam)_Ke hoach 2012 theo doi (giai ngan 30.6.12) 2" xfId="16426"/>
    <cellStyle name="1_Ra soat Giai ngan 2007 (dang lam)_Ke hoach 2012 theo doi (giai ngan 30.6.12) 2 2" xfId="16427"/>
    <cellStyle name="1_Ra soat Giai ngan 2007 (dang lam)_Ke hoach 2012 theo doi (giai ngan 30.6.12) 2 3" xfId="16428"/>
    <cellStyle name="1_Ra soat Giai ngan 2007 (dang lam)_Ke hoach 2012 theo doi (giai ngan 30.6.12) 2 4" xfId="16429"/>
    <cellStyle name="1_Ra soat Giai ngan 2007 (dang lam)_Ke hoach 2012 theo doi (giai ngan 30.6.12) 3" xfId="16430"/>
    <cellStyle name="1_Ra soat Giai ngan 2007 (dang lam)_Ke hoach 2012 theo doi (giai ngan 30.6.12) 4" xfId="16431"/>
    <cellStyle name="1_Ra soat Giai ngan 2007 (dang lam)_Ke hoach 2012 theo doi (giai ngan 30.6.12) 5" xfId="16432"/>
    <cellStyle name="1_Ra soat Giai ngan 2007 (dang lam)_Tong hop theo doi von TPCP (BC)" xfId="2935"/>
    <cellStyle name="1_Ra soat Giai ngan 2007 (dang lam)_Tong hop theo doi von TPCP (BC) 2" xfId="16433"/>
    <cellStyle name="1_Ra soat Giai ngan 2007 (dang lam)_Tong hop theo doi von TPCP (BC) 2 2" xfId="16434"/>
    <cellStyle name="1_Ra soat Giai ngan 2007 (dang lam)_Tong hop theo doi von TPCP (BC) 2 3" xfId="16435"/>
    <cellStyle name="1_Ra soat Giai ngan 2007 (dang lam)_Tong hop theo doi von TPCP (BC) 2 4" xfId="16436"/>
    <cellStyle name="1_Ra soat Giai ngan 2007 (dang lam)_Tong hop theo doi von TPCP (BC) 3" xfId="16437"/>
    <cellStyle name="1_Ra soat Giai ngan 2007 (dang lam)_Tong hop theo doi von TPCP (BC) 4" xfId="16438"/>
    <cellStyle name="1_Ra soat Giai ngan 2007 (dang lam)_Tong hop theo doi von TPCP (BC) 5" xfId="16439"/>
    <cellStyle name="1_Ra soat Giai ngan 2007 (dang lam)_Tong hop theo doi von TPCP (BC)_BC von DTPT 6 thang 2012" xfId="2936"/>
    <cellStyle name="1_Ra soat Giai ngan 2007 (dang lam)_Tong hop theo doi von TPCP (BC)_BC von DTPT 6 thang 2012 2" xfId="16440"/>
    <cellStyle name="1_Ra soat Giai ngan 2007 (dang lam)_Tong hop theo doi von TPCP (BC)_BC von DTPT 6 thang 2012 2 2" xfId="16441"/>
    <cellStyle name="1_Ra soat Giai ngan 2007 (dang lam)_Tong hop theo doi von TPCP (BC)_BC von DTPT 6 thang 2012 2 3" xfId="16442"/>
    <cellStyle name="1_Ra soat Giai ngan 2007 (dang lam)_Tong hop theo doi von TPCP (BC)_BC von DTPT 6 thang 2012 2 4" xfId="16443"/>
    <cellStyle name="1_Ra soat Giai ngan 2007 (dang lam)_Tong hop theo doi von TPCP (BC)_BC von DTPT 6 thang 2012 3" xfId="16444"/>
    <cellStyle name="1_Ra soat Giai ngan 2007 (dang lam)_Tong hop theo doi von TPCP (BC)_BC von DTPT 6 thang 2012 4" xfId="16445"/>
    <cellStyle name="1_Ra soat Giai ngan 2007 (dang lam)_Tong hop theo doi von TPCP (BC)_BC von DTPT 6 thang 2012 5" xfId="16446"/>
    <cellStyle name="1_Ra soat Giai ngan 2007 (dang lam)_Tong hop theo doi von TPCP (BC)_Bieu du thao QD von ho tro co MT" xfId="2937"/>
    <cellStyle name="1_Ra soat Giai ngan 2007 (dang lam)_Tong hop theo doi von TPCP (BC)_Bieu du thao QD von ho tro co MT 2" xfId="16447"/>
    <cellStyle name="1_Ra soat Giai ngan 2007 (dang lam)_Tong hop theo doi von TPCP (BC)_Bieu du thao QD von ho tro co MT 2 2" xfId="16448"/>
    <cellStyle name="1_Ra soat Giai ngan 2007 (dang lam)_Tong hop theo doi von TPCP (BC)_Bieu du thao QD von ho tro co MT 2 3" xfId="16449"/>
    <cellStyle name="1_Ra soat Giai ngan 2007 (dang lam)_Tong hop theo doi von TPCP (BC)_Bieu du thao QD von ho tro co MT 2 4" xfId="16450"/>
    <cellStyle name="1_Ra soat Giai ngan 2007 (dang lam)_Tong hop theo doi von TPCP (BC)_Bieu du thao QD von ho tro co MT 3" xfId="16451"/>
    <cellStyle name="1_Ra soat Giai ngan 2007 (dang lam)_Tong hop theo doi von TPCP (BC)_Bieu du thao QD von ho tro co MT 4" xfId="16452"/>
    <cellStyle name="1_Ra soat Giai ngan 2007 (dang lam)_Tong hop theo doi von TPCP (BC)_Bieu du thao QD von ho tro co MT 5" xfId="16453"/>
    <cellStyle name="1_Ra soat Giai ngan 2007 (dang lam)_Tong hop theo doi von TPCP (BC)_Ke hoach 2012 (theo doi)" xfId="2938"/>
    <cellStyle name="1_Ra soat Giai ngan 2007 (dang lam)_Tong hop theo doi von TPCP (BC)_Ke hoach 2012 (theo doi) 2" xfId="16454"/>
    <cellStyle name="1_Ra soat Giai ngan 2007 (dang lam)_Tong hop theo doi von TPCP (BC)_Ke hoach 2012 (theo doi) 2 2" xfId="16455"/>
    <cellStyle name="1_Ra soat Giai ngan 2007 (dang lam)_Tong hop theo doi von TPCP (BC)_Ke hoach 2012 (theo doi) 2 3" xfId="16456"/>
    <cellStyle name="1_Ra soat Giai ngan 2007 (dang lam)_Tong hop theo doi von TPCP (BC)_Ke hoach 2012 (theo doi) 2 4" xfId="16457"/>
    <cellStyle name="1_Ra soat Giai ngan 2007 (dang lam)_Tong hop theo doi von TPCP (BC)_Ke hoach 2012 (theo doi) 3" xfId="16458"/>
    <cellStyle name="1_Ra soat Giai ngan 2007 (dang lam)_Tong hop theo doi von TPCP (BC)_Ke hoach 2012 (theo doi) 4" xfId="16459"/>
    <cellStyle name="1_Ra soat Giai ngan 2007 (dang lam)_Tong hop theo doi von TPCP (BC)_Ke hoach 2012 (theo doi) 5" xfId="16460"/>
    <cellStyle name="1_Ra soat Giai ngan 2007 (dang lam)_Tong hop theo doi von TPCP (BC)_Ke hoach 2012 theo doi (giai ngan 30.6.12)" xfId="2939"/>
    <cellStyle name="1_Ra soat Giai ngan 2007 (dang lam)_Tong hop theo doi von TPCP (BC)_Ke hoach 2012 theo doi (giai ngan 30.6.12) 2" xfId="16461"/>
    <cellStyle name="1_Ra soat Giai ngan 2007 (dang lam)_Tong hop theo doi von TPCP (BC)_Ke hoach 2012 theo doi (giai ngan 30.6.12) 2 2" xfId="16462"/>
    <cellStyle name="1_Ra soat Giai ngan 2007 (dang lam)_Tong hop theo doi von TPCP (BC)_Ke hoach 2012 theo doi (giai ngan 30.6.12) 2 3" xfId="16463"/>
    <cellStyle name="1_Ra soat Giai ngan 2007 (dang lam)_Tong hop theo doi von TPCP (BC)_Ke hoach 2012 theo doi (giai ngan 30.6.12) 2 4" xfId="16464"/>
    <cellStyle name="1_Ra soat Giai ngan 2007 (dang lam)_Tong hop theo doi von TPCP (BC)_Ke hoach 2012 theo doi (giai ngan 30.6.12) 3" xfId="16465"/>
    <cellStyle name="1_Ra soat Giai ngan 2007 (dang lam)_Tong hop theo doi von TPCP (BC)_Ke hoach 2012 theo doi (giai ngan 30.6.12) 4" xfId="16466"/>
    <cellStyle name="1_Ra soat Giai ngan 2007 (dang lam)_Tong hop theo doi von TPCP (BC)_Ke hoach 2012 theo doi (giai ngan 30.6.12) 5" xfId="16467"/>
    <cellStyle name="1_Theo doi von TPCP (dang lam)" xfId="2940"/>
    <cellStyle name="1_Theo doi von TPCP (dang lam) 2" xfId="16468"/>
    <cellStyle name="1_Theo doi von TPCP (dang lam) 2 2" xfId="16469"/>
    <cellStyle name="1_Theo doi von TPCP (dang lam) 2 3" xfId="16470"/>
    <cellStyle name="1_Theo doi von TPCP (dang lam) 2 4" xfId="16471"/>
    <cellStyle name="1_Theo doi von TPCP (dang lam) 3" xfId="16472"/>
    <cellStyle name="1_Theo doi von TPCP (dang lam) 4" xfId="16473"/>
    <cellStyle name="1_Theo doi von TPCP (dang lam) 5" xfId="16474"/>
    <cellStyle name="1_Theo doi von TPCP (dang lam)_Bao cao tinh hinh thuc hien KH 2009 den 31-01-10" xfId="2941"/>
    <cellStyle name="1_Theo doi von TPCP (dang lam)_Bao cao tinh hinh thuc hien KH 2009 den 31-01-10 2" xfId="2942"/>
    <cellStyle name="1_Theo doi von TPCP (dang lam)_Bao cao tinh hinh thuc hien KH 2009 den 31-01-10 2 2" xfId="16475"/>
    <cellStyle name="1_Theo doi von TPCP (dang lam)_Bao cao tinh hinh thuc hien KH 2009 den 31-01-10 2 2 2" xfId="16476"/>
    <cellStyle name="1_Theo doi von TPCP (dang lam)_Bao cao tinh hinh thuc hien KH 2009 den 31-01-10 2 2 3" xfId="16477"/>
    <cellStyle name="1_Theo doi von TPCP (dang lam)_Bao cao tinh hinh thuc hien KH 2009 den 31-01-10 2 2 4" xfId="16478"/>
    <cellStyle name="1_Theo doi von TPCP (dang lam)_Bao cao tinh hinh thuc hien KH 2009 den 31-01-10 2 3" xfId="16479"/>
    <cellStyle name="1_Theo doi von TPCP (dang lam)_Bao cao tinh hinh thuc hien KH 2009 den 31-01-10 2 4" xfId="16480"/>
    <cellStyle name="1_Theo doi von TPCP (dang lam)_Bao cao tinh hinh thuc hien KH 2009 den 31-01-10 2 5" xfId="16481"/>
    <cellStyle name="1_Theo doi von TPCP (dang lam)_Bao cao tinh hinh thuc hien KH 2009 den 31-01-10 3" xfId="16482"/>
    <cellStyle name="1_Theo doi von TPCP (dang lam)_Bao cao tinh hinh thuc hien KH 2009 den 31-01-10 3 2" xfId="16483"/>
    <cellStyle name="1_Theo doi von TPCP (dang lam)_Bao cao tinh hinh thuc hien KH 2009 den 31-01-10 3 3" xfId="16484"/>
    <cellStyle name="1_Theo doi von TPCP (dang lam)_Bao cao tinh hinh thuc hien KH 2009 den 31-01-10 3 4" xfId="16485"/>
    <cellStyle name="1_Theo doi von TPCP (dang lam)_Bao cao tinh hinh thuc hien KH 2009 den 31-01-10 4" xfId="16486"/>
    <cellStyle name="1_Theo doi von TPCP (dang lam)_Bao cao tinh hinh thuc hien KH 2009 den 31-01-10 5" xfId="16487"/>
    <cellStyle name="1_Theo doi von TPCP (dang lam)_Bao cao tinh hinh thuc hien KH 2009 den 31-01-10 6" xfId="16488"/>
    <cellStyle name="1_Theo doi von TPCP (dang lam)_Bao cao tinh hinh thuc hien KH 2009 den 31-01-10_BC von DTPT 6 thang 2012" xfId="2943"/>
    <cellStyle name="1_Theo doi von TPCP (dang lam)_Bao cao tinh hinh thuc hien KH 2009 den 31-01-10_BC von DTPT 6 thang 2012 2" xfId="2944"/>
    <cellStyle name="1_Theo doi von TPCP (dang lam)_Bao cao tinh hinh thuc hien KH 2009 den 31-01-10_BC von DTPT 6 thang 2012 2 2" xfId="16489"/>
    <cellStyle name="1_Theo doi von TPCP (dang lam)_Bao cao tinh hinh thuc hien KH 2009 den 31-01-10_BC von DTPT 6 thang 2012 2 2 2" xfId="16490"/>
    <cellStyle name="1_Theo doi von TPCP (dang lam)_Bao cao tinh hinh thuc hien KH 2009 den 31-01-10_BC von DTPT 6 thang 2012 2 2 3" xfId="16491"/>
    <cellStyle name="1_Theo doi von TPCP (dang lam)_Bao cao tinh hinh thuc hien KH 2009 den 31-01-10_BC von DTPT 6 thang 2012 2 2 4" xfId="16492"/>
    <cellStyle name="1_Theo doi von TPCP (dang lam)_Bao cao tinh hinh thuc hien KH 2009 den 31-01-10_BC von DTPT 6 thang 2012 2 3" xfId="16493"/>
    <cellStyle name="1_Theo doi von TPCP (dang lam)_Bao cao tinh hinh thuc hien KH 2009 den 31-01-10_BC von DTPT 6 thang 2012 2 4" xfId="16494"/>
    <cellStyle name="1_Theo doi von TPCP (dang lam)_Bao cao tinh hinh thuc hien KH 2009 den 31-01-10_BC von DTPT 6 thang 2012 2 5" xfId="16495"/>
    <cellStyle name="1_Theo doi von TPCP (dang lam)_Bao cao tinh hinh thuc hien KH 2009 den 31-01-10_BC von DTPT 6 thang 2012 3" xfId="16496"/>
    <cellStyle name="1_Theo doi von TPCP (dang lam)_Bao cao tinh hinh thuc hien KH 2009 den 31-01-10_BC von DTPT 6 thang 2012 3 2" xfId="16497"/>
    <cellStyle name="1_Theo doi von TPCP (dang lam)_Bao cao tinh hinh thuc hien KH 2009 den 31-01-10_BC von DTPT 6 thang 2012 3 3" xfId="16498"/>
    <cellStyle name="1_Theo doi von TPCP (dang lam)_Bao cao tinh hinh thuc hien KH 2009 den 31-01-10_BC von DTPT 6 thang 2012 3 4" xfId="16499"/>
    <cellStyle name="1_Theo doi von TPCP (dang lam)_Bao cao tinh hinh thuc hien KH 2009 den 31-01-10_BC von DTPT 6 thang 2012 4" xfId="16500"/>
    <cellStyle name="1_Theo doi von TPCP (dang lam)_Bao cao tinh hinh thuc hien KH 2009 den 31-01-10_BC von DTPT 6 thang 2012 5" xfId="16501"/>
    <cellStyle name="1_Theo doi von TPCP (dang lam)_Bao cao tinh hinh thuc hien KH 2009 den 31-01-10_BC von DTPT 6 thang 2012 6" xfId="16502"/>
    <cellStyle name="1_Theo doi von TPCP (dang lam)_Bao cao tinh hinh thuc hien KH 2009 den 31-01-10_Bieu du thao QD von ho tro co MT" xfId="2945"/>
    <cellStyle name="1_Theo doi von TPCP (dang lam)_Bao cao tinh hinh thuc hien KH 2009 den 31-01-10_Bieu du thao QD von ho tro co MT 2" xfId="2946"/>
    <cellStyle name="1_Theo doi von TPCP (dang lam)_Bao cao tinh hinh thuc hien KH 2009 den 31-01-10_Bieu du thao QD von ho tro co MT 2 2" xfId="16503"/>
    <cellStyle name="1_Theo doi von TPCP (dang lam)_Bao cao tinh hinh thuc hien KH 2009 den 31-01-10_Bieu du thao QD von ho tro co MT 2 2 2" xfId="16504"/>
    <cellStyle name="1_Theo doi von TPCP (dang lam)_Bao cao tinh hinh thuc hien KH 2009 den 31-01-10_Bieu du thao QD von ho tro co MT 2 2 3" xfId="16505"/>
    <cellStyle name="1_Theo doi von TPCP (dang lam)_Bao cao tinh hinh thuc hien KH 2009 den 31-01-10_Bieu du thao QD von ho tro co MT 2 2 4" xfId="16506"/>
    <cellStyle name="1_Theo doi von TPCP (dang lam)_Bao cao tinh hinh thuc hien KH 2009 den 31-01-10_Bieu du thao QD von ho tro co MT 2 3" xfId="16507"/>
    <cellStyle name="1_Theo doi von TPCP (dang lam)_Bao cao tinh hinh thuc hien KH 2009 den 31-01-10_Bieu du thao QD von ho tro co MT 2 4" xfId="16508"/>
    <cellStyle name="1_Theo doi von TPCP (dang lam)_Bao cao tinh hinh thuc hien KH 2009 den 31-01-10_Bieu du thao QD von ho tro co MT 2 5" xfId="16509"/>
    <cellStyle name="1_Theo doi von TPCP (dang lam)_Bao cao tinh hinh thuc hien KH 2009 den 31-01-10_Bieu du thao QD von ho tro co MT 3" xfId="16510"/>
    <cellStyle name="1_Theo doi von TPCP (dang lam)_Bao cao tinh hinh thuc hien KH 2009 den 31-01-10_Bieu du thao QD von ho tro co MT 3 2" xfId="16511"/>
    <cellStyle name="1_Theo doi von TPCP (dang lam)_Bao cao tinh hinh thuc hien KH 2009 den 31-01-10_Bieu du thao QD von ho tro co MT 3 3" xfId="16512"/>
    <cellStyle name="1_Theo doi von TPCP (dang lam)_Bao cao tinh hinh thuc hien KH 2009 den 31-01-10_Bieu du thao QD von ho tro co MT 3 4" xfId="16513"/>
    <cellStyle name="1_Theo doi von TPCP (dang lam)_Bao cao tinh hinh thuc hien KH 2009 den 31-01-10_Bieu du thao QD von ho tro co MT 4" xfId="16514"/>
    <cellStyle name="1_Theo doi von TPCP (dang lam)_Bao cao tinh hinh thuc hien KH 2009 den 31-01-10_Bieu du thao QD von ho tro co MT 5" xfId="16515"/>
    <cellStyle name="1_Theo doi von TPCP (dang lam)_Bao cao tinh hinh thuc hien KH 2009 den 31-01-10_Bieu du thao QD von ho tro co MT 6" xfId="16516"/>
    <cellStyle name="1_Theo doi von TPCP (dang lam)_Bao cao tinh hinh thuc hien KH 2009 den 31-01-10_Ke hoach 2012 (theo doi)" xfId="2947"/>
    <cellStyle name="1_Theo doi von TPCP (dang lam)_Bao cao tinh hinh thuc hien KH 2009 den 31-01-10_Ke hoach 2012 (theo doi) 2" xfId="2948"/>
    <cellStyle name="1_Theo doi von TPCP (dang lam)_Bao cao tinh hinh thuc hien KH 2009 den 31-01-10_Ke hoach 2012 (theo doi) 2 2" xfId="16517"/>
    <cellStyle name="1_Theo doi von TPCP (dang lam)_Bao cao tinh hinh thuc hien KH 2009 den 31-01-10_Ke hoach 2012 (theo doi) 2 2 2" xfId="16518"/>
    <cellStyle name="1_Theo doi von TPCP (dang lam)_Bao cao tinh hinh thuc hien KH 2009 den 31-01-10_Ke hoach 2012 (theo doi) 2 2 3" xfId="16519"/>
    <cellStyle name="1_Theo doi von TPCP (dang lam)_Bao cao tinh hinh thuc hien KH 2009 den 31-01-10_Ke hoach 2012 (theo doi) 2 2 4" xfId="16520"/>
    <cellStyle name="1_Theo doi von TPCP (dang lam)_Bao cao tinh hinh thuc hien KH 2009 den 31-01-10_Ke hoach 2012 (theo doi) 2 3" xfId="16521"/>
    <cellStyle name="1_Theo doi von TPCP (dang lam)_Bao cao tinh hinh thuc hien KH 2009 den 31-01-10_Ke hoach 2012 (theo doi) 2 4" xfId="16522"/>
    <cellStyle name="1_Theo doi von TPCP (dang lam)_Bao cao tinh hinh thuc hien KH 2009 den 31-01-10_Ke hoach 2012 (theo doi) 2 5" xfId="16523"/>
    <cellStyle name="1_Theo doi von TPCP (dang lam)_Bao cao tinh hinh thuc hien KH 2009 den 31-01-10_Ke hoach 2012 (theo doi) 3" xfId="16524"/>
    <cellStyle name="1_Theo doi von TPCP (dang lam)_Bao cao tinh hinh thuc hien KH 2009 den 31-01-10_Ke hoach 2012 (theo doi) 3 2" xfId="16525"/>
    <cellStyle name="1_Theo doi von TPCP (dang lam)_Bao cao tinh hinh thuc hien KH 2009 den 31-01-10_Ke hoach 2012 (theo doi) 3 3" xfId="16526"/>
    <cellStyle name="1_Theo doi von TPCP (dang lam)_Bao cao tinh hinh thuc hien KH 2009 den 31-01-10_Ke hoach 2012 (theo doi) 3 4" xfId="16527"/>
    <cellStyle name="1_Theo doi von TPCP (dang lam)_Bao cao tinh hinh thuc hien KH 2009 den 31-01-10_Ke hoach 2012 (theo doi) 4" xfId="16528"/>
    <cellStyle name="1_Theo doi von TPCP (dang lam)_Bao cao tinh hinh thuc hien KH 2009 den 31-01-10_Ke hoach 2012 (theo doi) 5" xfId="16529"/>
    <cellStyle name="1_Theo doi von TPCP (dang lam)_Bao cao tinh hinh thuc hien KH 2009 den 31-01-10_Ke hoach 2012 (theo doi) 6" xfId="16530"/>
    <cellStyle name="1_Theo doi von TPCP (dang lam)_Bao cao tinh hinh thuc hien KH 2009 den 31-01-10_Ke hoach 2012 theo doi (giai ngan 30.6.12)" xfId="2949"/>
    <cellStyle name="1_Theo doi von TPCP (dang lam)_Bao cao tinh hinh thuc hien KH 2009 den 31-01-10_Ke hoach 2012 theo doi (giai ngan 30.6.12) 2" xfId="2950"/>
    <cellStyle name="1_Theo doi von TPCP (dang lam)_Bao cao tinh hinh thuc hien KH 2009 den 31-01-10_Ke hoach 2012 theo doi (giai ngan 30.6.12) 2 2" xfId="16531"/>
    <cellStyle name="1_Theo doi von TPCP (dang lam)_Bao cao tinh hinh thuc hien KH 2009 den 31-01-10_Ke hoach 2012 theo doi (giai ngan 30.6.12) 2 2 2" xfId="16532"/>
    <cellStyle name="1_Theo doi von TPCP (dang lam)_Bao cao tinh hinh thuc hien KH 2009 den 31-01-10_Ke hoach 2012 theo doi (giai ngan 30.6.12) 2 2 3" xfId="16533"/>
    <cellStyle name="1_Theo doi von TPCP (dang lam)_Bao cao tinh hinh thuc hien KH 2009 den 31-01-10_Ke hoach 2012 theo doi (giai ngan 30.6.12) 2 2 4" xfId="16534"/>
    <cellStyle name="1_Theo doi von TPCP (dang lam)_Bao cao tinh hinh thuc hien KH 2009 den 31-01-10_Ke hoach 2012 theo doi (giai ngan 30.6.12) 2 3" xfId="16535"/>
    <cellStyle name="1_Theo doi von TPCP (dang lam)_Bao cao tinh hinh thuc hien KH 2009 den 31-01-10_Ke hoach 2012 theo doi (giai ngan 30.6.12) 2 4" xfId="16536"/>
    <cellStyle name="1_Theo doi von TPCP (dang lam)_Bao cao tinh hinh thuc hien KH 2009 den 31-01-10_Ke hoach 2012 theo doi (giai ngan 30.6.12) 2 5" xfId="16537"/>
    <cellStyle name="1_Theo doi von TPCP (dang lam)_Bao cao tinh hinh thuc hien KH 2009 den 31-01-10_Ke hoach 2012 theo doi (giai ngan 30.6.12) 3" xfId="16538"/>
    <cellStyle name="1_Theo doi von TPCP (dang lam)_Bao cao tinh hinh thuc hien KH 2009 den 31-01-10_Ke hoach 2012 theo doi (giai ngan 30.6.12) 3 2" xfId="16539"/>
    <cellStyle name="1_Theo doi von TPCP (dang lam)_Bao cao tinh hinh thuc hien KH 2009 den 31-01-10_Ke hoach 2012 theo doi (giai ngan 30.6.12) 3 3" xfId="16540"/>
    <cellStyle name="1_Theo doi von TPCP (dang lam)_Bao cao tinh hinh thuc hien KH 2009 den 31-01-10_Ke hoach 2012 theo doi (giai ngan 30.6.12) 3 4" xfId="16541"/>
    <cellStyle name="1_Theo doi von TPCP (dang lam)_Bao cao tinh hinh thuc hien KH 2009 den 31-01-10_Ke hoach 2012 theo doi (giai ngan 30.6.12) 4" xfId="16542"/>
    <cellStyle name="1_Theo doi von TPCP (dang lam)_Bao cao tinh hinh thuc hien KH 2009 den 31-01-10_Ke hoach 2012 theo doi (giai ngan 30.6.12) 5" xfId="16543"/>
    <cellStyle name="1_Theo doi von TPCP (dang lam)_Bao cao tinh hinh thuc hien KH 2009 den 31-01-10_Ke hoach 2012 theo doi (giai ngan 30.6.12) 6" xfId="16544"/>
    <cellStyle name="1_Theo doi von TPCP (dang lam)_BC von DTPT 6 thang 2012" xfId="2951"/>
    <cellStyle name="1_Theo doi von TPCP (dang lam)_BC von DTPT 6 thang 2012 2" xfId="16545"/>
    <cellStyle name="1_Theo doi von TPCP (dang lam)_BC von DTPT 6 thang 2012 2 2" xfId="16546"/>
    <cellStyle name="1_Theo doi von TPCP (dang lam)_BC von DTPT 6 thang 2012 2 3" xfId="16547"/>
    <cellStyle name="1_Theo doi von TPCP (dang lam)_BC von DTPT 6 thang 2012 2 4" xfId="16548"/>
    <cellStyle name="1_Theo doi von TPCP (dang lam)_BC von DTPT 6 thang 2012 3" xfId="16549"/>
    <cellStyle name="1_Theo doi von TPCP (dang lam)_BC von DTPT 6 thang 2012 4" xfId="16550"/>
    <cellStyle name="1_Theo doi von TPCP (dang lam)_BC von DTPT 6 thang 2012 5" xfId="16551"/>
    <cellStyle name="1_Theo doi von TPCP (dang lam)_Bieu du thao QD von ho tro co MT" xfId="2952"/>
    <cellStyle name="1_Theo doi von TPCP (dang lam)_Bieu du thao QD von ho tro co MT 2" xfId="16552"/>
    <cellStyle name="1_Theo doi von TPCP (dang lam)_Bieu du thao QD von ho tro co MT 2 2" xfId="16553"/>
    <cellStyle name="1_Theo doi von TPCP (dang lam)_Bieu du thao QD von ho tro co MT 2 3" xfId="16554"/>
    <cellStyle name="1_Theo doi von TPCP (dang lam)_Bieu du thao QD von ho tro co MT 2 4" xfId="16555"/>
    <cellStyle name="1_Theo doi von TPCP (dang lam)_Bieu du thao QD von ho tro co MT 3" xfId="16556"/>
    <cellStyle name="1_Theo doi von TPCP (dang lam)_Bieu du thao QD von ho tro co MT 4" xfId="16557"/>
    <cellStyle name="1_Theo doi von TPCP (dang lam)_Bieu du thao QD von ho tro co MT 5" xfId="16558"/>
    <cellStyle name="1_Theo doi von TPCP (dang lam)_Book1" xfId="2953"/>
    <cellStyle name="1_Theo doi von TPCP (dang lam)_Book1 2" xfId="2954"/>
    <cellStyle name="1_Theo doi von TPCP (dang lam)_Book1 2 2" xfId="16559"/>
    <cellStyle name="1_Theo doi von TPCP (dang lam)_Book1 2 3" xfId="16560"/>
    <cellStyle name="1_Theo doi von TPCP (dang lam)_Book1 2 4" xfId="16561"/>
    <cellStyle name="1_Theo doi von TPCP (dang lam)_Book1 3" xfId="16562"/>
    <cellStyle name="1_Theo doi von TPCP (dang lam)_Book1 3 2" xfId="16563"/>
    <cellStyle name="1_Theo doi von TPCP (dang lam)_Book1 3 3" xfId="16564"/>
    <cellStyle name="1_Theo doi von TPCP (dang lam)_Book1 3 4" xfId="16565"/>
    <cellStyle name="1_Theo doi von TPCP (dang lam)_Book1 4" xfId="16566"/>
    <cellStyle name="1_Theo doi von TPCP (dang lam)_Book1 5" xfId="16567"/>
    <cellStyle name="1_Theo doi von TPCP (dang lam)_Book1 6" xfId="16568"/>
    <cellStyle name="1_Theo doi von TPCP (dang lam)_Book1_BC von DTPT 6 thang 2012" xfId="2955"/>
    <cellStyle name="1_Theo doi von TPCP (dang lam)_Book1_BC von DTPT 6 thang 2012 2" xfId="2956"/>
    <cellStyle name="1_Theo doi von TPCP (dang lam)_Book1_BC von DTPT 6 thang 2012 2 2" xfId="16569"/>
    <cellStyle name="1_Theo doi von TPCP (dang lam)_Book1_BC von DTPT 6 thang 2012 2 3" xfId="16570"/>
    <cellStyle name="1_Theo doi von TPCP (dang lam)_Book1_BC von DTPT 6 thang 2012 2 4" xfId="16571"/>
    <cellStyle name="1_Theo doi von TPCP (dang lam)_Book1_BC von DTPT 6 thang 2012 3" xfId="16572"/>
    <cellStyle name="1_Theo doi von TPCP (dang lam)_Book1_BC von DTPT 6 thang 2012 3 2" xfId="16573"/>
    <cellStyle name="1_Theo doi von TPCP (dang lam)_Book1_BC von DTPT 6 thang 2012 3 3" xfId="16574"/>
    <cellStyle name="1_Theo doi von TPCP (dang lam)_Book1_BC von DTPT 6 thang 2012 3 4" xfId="16575"/>
    <cellStyle name="1_Theo doi von TPCP (dang lam)_Book1_BC von DTPT 6 thang 2012 4" xfId="16576"/>
    <cellStyle name="1_Theo doi von TPCP (dang lam)_Book1_BC von DTPT 6 thang 2012 5" xfId="16577"/>
    <cellStyle name="1_Theo doi von TPCP (dang lam)_Book1_BC von DTPT 6 thang 2012 6" xfId="16578"/>
    <cellStyle name="1_Theo doi von TPCP (dang lam)_Book1_Bieu du thao QD von ho tro co MT" xfId="2957"/>
    <cellStyle name="1_Theo doi von TPCP (dang lam)_Book1_Bieu du thao QD von ho tro co MT 2" xfId="2958"/>
    <cellStyle name="1_Theo doi von TPCP (dang lam)_Book1_Bieu du thao QD von ho tro co MT 2 2" xfId="16579"/>
    <cellStyle name="1_Theo doi von TPCP (dang lam)_Book1_Bieu du thao QD von ho tro co MT 2 3" xfId="16580"/>
    <cellStyle name="1_Theo doi von TPCP (dang lam)_Book1_Bieu du thao QD von ho tro co MT 2 4" xfId="16581"/>
    <cellStyle name="1_Theo doi von TPCP (dang lam)_Book1_Bieu du thao QD von ho tro co MT 3" xfId="16582"/>
    <cellStyle name="1_Theo doi von TPCP (dang lam)_Book1_Bieu du thao QD von ho tro co MT 3 2" xfId="16583"/>
    <cellStyle name="1_Theo doi von TPCP (dang lam)_Book1_Bieu du thao QD von ho tro co MT 3 3" xfId="16584"/>
    <cellStyle name="1_Theo doi von TPCP (dang lam)_Book1_Bieu du thao QD von ho tro co MT 3 4" xfId="16585"/>
    <cellStyle name="1_Theo doi von TPCP (dang lam)_Book1_Bieu du thao QD von ho tro co MT 4" xfId="16586"/>
    <cellStyle name="1_Theo doi von TPCP (dang lam)_Book1_Bieu du thao QD von ho tro co MT 5" xfId="16587"/>
    <cellStyle name="1_Theo doi von TPCP (dang lam)_Book1_Bieu du thao QD von ho tro co MT 6" xfId="16588"/>
    <cellStyle name="1_Theo doi von TPCP (dang lam)_Book1_Hoan chinh KH 2012 (o nha)" xfId="2959"/>
    <cellStyle name="1_Theo doi von TPCP (dang lam)_Book1_Hoan chinh KH 2012 (o nha) 2" xfId="2960"/>
    <cellStyle name="1_Theo doi von TPCP (dang lam)_Book1_Hoan chinh KH 2012 (o nha) 2 2" xfId="16589"/>
    <cellStyle name="1_Theo doi von TPCP (dang lam)_Book1_Hoan chinh KH 2012 (o nha) 2 3" xfId="16590"/>
    <cellStyle name="1_Theo doi von TPCP (dang lam)_Book1_Hoan chinh KH 2012 (o nha) 2 4" xfId="16591"/>
    <cellStyle name="1_Theo doi von TPCP (dang lam)_Book1_Hoan chinh KH 2012 (o nha) 3" xfId="16592"/>
    <cellStyle name="1_Theo doi von TPCP (dang lam)_Book1_Hoan chinh KH 2012 (o nha) 3 2" xfId="16593"/>
    <cellStyle name="1_Theo doi von TPCP (dang lam)_Book1_Hoan chinh KH 2012 (o nha) 3 3" xfId="16594"/>
    <cellStyle name="1_Theo doi von TPCP (dang lam)_Book1_Hoan chinh KH 2012 (o nha) 3 4" xfId="16595"/>
    <cellStyle name="1_Theo doi von TPCP (dang lam)_Book1_Hoan chinh KH 2012 (o nha) 4" xfId="16596"/>
    <cellStyle name="1_Theo doi von TPCP (dang lam)_Book1_Hoan chinh KH 2012 (o nha) 5" xfId="16597"/>
    <cellStyle name="1_Theo doi von TPCP (dang lam)_Book1_Hoan chinh KH 2012 (o nha) 6" xfId="16598"/>
    <cellStyle name="1_Theo doi von TPCP (dang lam)_Book1_Hoan chinh KH 2012 (o nha)_Bao cao giai ngan quy I" xfId="2961"/>
    <cellStyle name="1_Theo doi von TPCP (dang lam)_Book1_Hoan chinh KH 2012 (o nha)_Bao cao giai ngan quy I 2" xfId="2962"/>
    <cellStyle name="1_Theo doi von TPCP (dang lam)_Book1_Hoan chinh KH 2012 (o nha)_Bao cao giai ngan quy I 2 2" xfId="16599"/>
    <cellStyle name="1_Theo doi von TPCP (dang lam)_Book1_Hoan chinh KH 2012 (o nha)_Bao cao giai ngan quy I 2 3" xfId="16600"/>
    <cellStyle name="1_Theo doi von TPCP (dang lam)_Book1_Hoan chinh KH 2012 (o nha)_Bao cao giai ngan quy I 2 4" xfId="16601"/>
    <cellStyle name="1_Theo doi von TPCP (dang lam)_Book1_Hoan chinh KH 2012 (o nha)_Bao cao giai ngan quy I 3" xfId="16602"/>
    <cellStyle name="1_Theo doi von TPCP (dang lam)_Book1_Hoan chinh KH 2012 (o nha)_Bao cao giai ngan quy I 3 2" xfId="16603"/>
    <cellStyle name="1_Theo doi von TPCP (dang lam)_Book1_Hoan chinh KH 2012 (o nha)_Bao cao giai ngan quy I 3 3" xfId="16604"/>
    <cellStyle name="1_Theo doi von TPCP (dang lam)_Book1_Hoan chinh KH 2012 (o nha)_Bao cao giai ngan quy I 3 4" xfId="16605"/>
    <cellStyle name="1_Theo doi von TPCP (dang lam)_Book1_Hoan chinh KH 2012 (o nha)_Bao cao giai ngan quy I 4" xfId="16606"/>
    <cellStyle name="1_Theo doi von TPCP (dang lam)_Book1_Hoan chinh KH 2012 (o nha)_Bao cao giai ngan quy I 5" xfId="16607"/>
    <cellStyle name="1_Theo doi von TPCP (dang lam)_Book1_Hoan chinh KH 2012 (o nha)_Bao cao giai ngan quy I 6" xfId="16608"/>
    <cellStyle name="1_Theo doi von TPCP (dang lam)_Book1_Hoan chinh KH 2012 (o nha)_BC von DTPT 6 thang 2012" xfId="2963"/>
    <cellStyle name="1_Theo doi von TPCP (dang lam)_Book1_Hoan chinh KH 2012 (o nha)_BC von DTPT 6 thang 2012 2" xfId="2964"/>
    <cellStyle name="1_Theo doi von TPCP (dang lam)_Book1_Hoan chinh KH 2012 (o nha)_BC von DTPT 6 thang 2012 2 2" xfId="16609"/>
    <cellStyle name="1_Theo doi von TPCP (dang lam)_Book1_Hoan chinh KH 2012 (o nha)_BC von DTPT 6 thang 2012 2 3" xfId="16610"/>
    <cellStyle name="1_Theo doi von TPCP (dang lam)_Book1_Hoan chinh KH 2012 (o nha)_BC von DTPT 6 thang 2012 2 4" xfId="16611"/>
    <cellStyle name="1_Theo doi von TPCP (dang lam)_Book1_Hoan chinh KH 2012 (o nha)_BC von DTPT 6 thang 2012 3" xfId="16612"/>
    <cellStyle name="1_Theo doi von TPCP (dang lam)_Book1_Hoan chinh KH 2012 (o nha)_BC von DTPT 6 thang 2012 3 2" xfId="16613"/>
    <cellStyle name="1_Theo doi von TPCP (dang lam)_Book1_Hoan chinh KH 2012 (o nha)_BC von DTPT 6 thang 2012 3 3" xfId="16614"/>
    <cellStyle name="1_Theo doi von TPCP (dang lam)_Book1_Hoan chinh KH 2012 (o nha)_BC von DTPT 6 thang 2012 3 4" xfId="16615"/>
    <cellStyle name="1_Theo doi von TPCP (dang lam)_Book1_Hoan chinh KH 2012 (o nha)_BC von DTPT 6 thang 2012 4" xfId="16616"/>
    <cellStyle name="1_Theo doi von TPCP (dang lam)_Book1_Hoan chinh KH 2012 (o nha)_BC von DTPT 6 thang 2012 5" xfId="16617"/>
    <cellStyle name="1_Theo doi von TPCP (dang lam)_Book1_Hoan chinh KH 2012 (o nha)_BC von DTPT 6 thang 2012 6" xfId="16618"/>
    <cellStyle name="1_Theo doi von TPCP (dang lam)_Book1_Hoan chinh KH 2012 (o nha)_Bieu du thao QD von ho tro co MT" xfId="2965"/>
    <cellStyle name="1_Theo doi von TPCP (dang lam)_Book1_Hoan chinh KH 2012 (o nha)_Bieu du thao QD von ho tro co MT 2" xfId="2966"/>
    <cellStyle name="1_Theo doi von TPCP (dang lam)_Book1_Hoan chinh KH 2012 (o nha)_Bieu du thao QD von ho tro co MT 2 2" xfId="16619"/>
    <cellStyle name="1_Theo doi von TPCP (dang lam)_Book1_Hoan chinh KH 2012 (o nha)_Bieu du thao QD von ho tro co MT 2 3" xfId="16620"/>
    <cellStyle name="1_Theo doi von TPCP (dang lam)_Book1_Hoan chinh KH 2012 (o nha)_Bieu du thao QD von ho tro co MT 2 4" xfId="16621"/>
    <cellStyle name="1_Theo doi von TPCP (dang lam)_Book1_Hoan chinh KH 2012 (o nha)_Bieu du thao QD von ho tro co MT 3" xfId="16622"/>
    <cellStyle name="1_Theo doi von TPCP (dang lam)_Book1_Hoan chinh KH 2012 (o nha)_Bieu du thao QD von ho tro co MT 3 2" xfId="16623"/>
    <cellStyle name="1_Theo doi von TPCP (dang lam)_Book1_Hoan chinh KH 2012 (o nha)_Bieu du thao QD von ho tro co MT 3 3" xfId="16624"/>
    <cellStyle name="1_Theo doi von TPCP (dang lam)_Book1_Hoan chinh KH 2012 (o nha)_Bieu du thao QD von ho tro co MT 3 4" xfId="16625"/>
    <cellStyle name="1_Theo doi von TPCP (dang lam)_Book1_Hoan chinh KH 2012 (o nha)_Bieu du thao QD von ho tro co MT 4" xfId="16626"/>
    <cellStyle name="1_Theo doi von TPCP (dang lam)_Book1_Hoan chinh KH 2012 (o nha)_Bieu du thao QD von ho tro co MT 5" xfId="16627"/>
    <cellStyle name="1_Theo doi von TPCP (dang lam)_Book1_Hoan chinh KH 2012 (o nha)_Bieu du thao QD von ho tro co MT 6" xfId="16628"/>
    <cellStyle name="1_Theo doi von TPCP (dang lam)_Book1_Hoan chinh KH 2012 (o nha)_Ke hoach 2012 theo doi (giai ngan 30.6.12)" xfId="2967"/>
    <cellStyle name="1_Theo doi von TPCP (dang lam)_Book1_Hoan chinh KH 2012 (o nha)_Ke hoach 2012 theo doi (giai ngan 30.6.12) 2" xfId="2968"/>
    <cellStyle name="1_Theo doi von TPCP (dang lam)_Book1_Hoan chinh KH 2012 (o nha)_Ke hoach 2012 theo doi (giai ngan 30.6.12) 2 2" xfId="16629"/>
    <cellStyle name="1_Theo doi von TPCP (dang lam)_Book1_Hoan chinh KH 2012 (o nha)_Ke hoach 2012 theo doi (giai ngan 30.6.12) 2 3" xfId="16630"/>
    <cellStyle name="1_Theo doi von TPCP (dang lam)_Book1_Hoan chinh KH 2012 (o nha)_Ke hoach 2012 theo doi (giai ngan 30.6.12) 2 4" xfId="16631"/>
    <cellStyle name="1_Theo doi von TPCP (dang lam)_Book1_Hoan chinh KH 2012 (o nha)_Ke hoach 2012 theo doi (giai ngan 30.6.12) 3" xfId="16632"/>
    <cellStyle name="1_Theo doi von TPCP (dang lam)_Book1_Hoan chinh KH 2012 (o nha)_Ke hoach 2012 theo doi (giai ngan 30.6.12) 3 2" xfId="16633"/>
    <cellStyle name="1_Theo doi von TPCP (dang lam)_Book1_Hoan chinh KH 2012 (o nha)_Ke hoach 2012 theo doi (giai ngan 30.6.12) 3 3" xfId="16634"/>
    <cellStyle name="1_Theo doi von TPCP (dang lam)_Book1_Hoan chinh KH 2012 (o nha)_Ke hoach 2012 theo doi (giai ngan 30.6.12) 3 4" xfId="16635"/>
    <cellStyle name="1_Theo doi von TPCP (dang lam)_Book1_Hoan chinh KH 2012 (o nha)_Ke hoach 2012 theo doi (giai ngan 30.6.12) 4" xfId="16636"/>
    <cellStyle name="1_Theo doi von TPCP (dang lam)_Book1_Hoan chinh KH 2012 (o nha)_Ke hoach 2012 theo doi (giai ngan 30.6.12) 5" xfId="16637"/>
    <cellStyle name="1_Theo doi von TPCP (dang lam)_Book1_Hoan chinh KH 2012 (o nha)_Ke hoach 2012 theo doi (giai ngan 30.6.12) 6" xfId="16638"/>
    <cellStyle name="1_Theo doi von TPCP (dang lam)_Book1_Hoan chinh KH 2012 Von ho tro co MT" xfId="2969"/>
    <cellStyle name="1_Theo doi von TPCP (dang lam)_Book1_Hoan chinh KH 2012 Von ho tro co MT (chi tiet)" xfId="2970"/>
    <cellStyle name="1_Theo doi von TPCP (dang lam)_Book1_Hoan chinh KH 2012 Von ho tro co MT (chi tiet) 2" xfId="2971"/>
    <cellStyle name="1_Theo doi von TPCP (dang lam)_Book1_Hoan chinh KH 2012 Von ho tro co MT (chi tiet) 2 2" xfId="16639"/>
    <cellStyle name="1_Theo doi von TPCP (dang lam)_Book1_Hoan chinh KH 2012 Von ho tro co MT (chi tiet) 2 3" xfId="16640"/>
    <cellStyle name="1_Theo doi von TPCP (dang lam)_Book1_Hoan chinh KH 2012 Von ho tro co MT (chi tiet) 2 4" xfId="16641"/>
    <cellStyle name="1_Theo doi von TPCP (dang lam)_Book1_Hoan chinh KH 2012 Von ho tro co MT (chi tiet) 3" xfId="16642"/>
    <cellStyle name="1_Theo doi von TPCP (dang lam)_Book1_Hoan chinh KH 2012 Von ho tro co MT (chi tiet) 3 2" xfId="16643"/>
    <cellStyle name="1_Theo doi von TPCP (dang lam)_Book1_Hoan chinh KH 2012 Von ho tro co MT (chi tiet) 3 3" xfId="16644"/>
    <cellStyle name="1_Theo doi von TPCP (dang lam)_Book1_Hoan chinh KH 2012 Von ho tro co MT (chi tiet) 3 4" xfId="16645"/>
    <cellStyle name="1_Theo doi von TPCP (dang lam)_Book1_Hoan chinh KH 2012 Von ho tro co MT (chi tiet) 4" xfId="16646"/>
    <cellStyle name="1_Theo doi von TPCP (dang lam)_Book1_Hoan chinh KH 2012 Von ho tro co MT (chi tiet) 5" xfId="16647"/>
    <cellStyle name="1_Theo doi von TPCP (dang lam)_Book1_Hoan chinh KH 2012 Von ho tro co MT (chi tiet) 6" xfId="16648"/>
    <cellStyle name="1_Theo doi von TPCP (dang lam)_Book1_Hoan chinh KH 2012 Von ho tro co MT 10" xfId="16649"/>
    <cellStyle name="1_Theo doi von TPCP (dang lam)_Book1_Hoan chinh KH 2012 Von ho tro co MT 10 2" xfId="16650"/>
    <cellStyle name="1_Theo doi von TPCP (dang lam)_Book1_Hoan chinh KH 2012 Von ho tro co MT 10 3" xfId="16651"/>
    <cellStyle name="1_Theo doi von TPCP (dang lam)_Book1_Hoan chinh KH 2012 Von ho tro co MT 10 4" xfId="16652"/>
    <cellStyle name="1_Theo doi von TPCP (dang lam)_Book1_Hoan chinh KH 2012 Von ho tro co MT 11" xfId="16653"/>
    <cellStyle name="1_Theo doi von TPCP (dang lam)_Book1_Hoan chinh KH 2012 Von ho tro co MT 11 2" xfId="16654"/>
    <cellStyle name="1_Theo doi von TPCP (dang lam)_Book1_Hoan chinh KH 2012 Von ho tro co MT 11 3" xfId="16655"/>
    <cellStyle name="1_Theo doi von TPCP (dang lam)_Book1_Hoan chinh KH 2012 Von ho tro co MT 11 4" xfId="16656"/>
    <cellStyle name="1_Theo doi von TPCP (dang lam)_Book1_Hoan chinh KH 2012 Von ho tro co MT 12" xfId="16657"/>
    <cellStyle name="1_Theo doi von TPCP (dang lam)_Book1_Hoan chinh KH 2012 Von ho tro co MT 12 2" xfId="16658"/>
    <cellStyle name="1_Theo doi von TPCP (dang lam)_Book1_Hoan chinh KH 2012 Von ho tro co MT 12 3" xfId="16659"/>
    <cellStyle name="1_Theo doi von TPCP (dang lam)_Book1_Hoan chinh KH 2012 Von ho tro co MT 12 4" xfId="16660"/>
    <cellStyle name="1_Theo doi von TPCP (dang lam)_Book1_Hoan chinh KH 2012 Von ho tro co MT 13" xfId="16661"/>
    <cellStyle name="1_Theo doi von TPCP (dang lam)_Book1_Hoan chinh KH 2012 Von ho tro co MT 13 2" xfId="16662"/>
    <cellStyle name="1_Theo doi von TPCP (dang lam)_Book1_Hoan chinh KH 2012 Von ho tro co MT 13 3" xfId="16663"/>
    <cellStyle name="1_Theo doi von TPCP (dang lam)_Book1_Hoan chinh KH 2012 Von ho tro co MT 13 4" xfId="16664"/>
    <cellStyle name="1_Theo doi von TPCP (dang lam)_Book1_Hoan chinh KH 2012 Von ho tro co MT 14" xfId="16665"/>
    <cellStyle name="1_Theo doi von TPCP (dang lam)_Book1_Hoan chinh KH 2012 Von ho tro co MT 14 2" xfId="16666"/>
    <cellStyle name="1_Theo doi von TPCP (dang lam)_Book1_Hoan chinh KH 2012 Von ho tro co MT 14 3" xfId="16667"/>
    <cellStyle name="1_Theo doi von TPCP (dang lam)_Book1_Hoan chinh KH 2012 Von ho tro co MT 14 4" xfId="16668"/>
    <cellStyle name="1_Theo doi von TPCP (dang lam)_Book1_Hoan chinh KH 2012 Von ho tro co MT 15" xfId="16669"/>
    <cellStyle name="1_Theo doi von TPCP (dang lam)_Book1_Hoan chinh KH 2012 Von ho tro co MT 15 2" xfId="16670"/>
    <cellStyle name="1_Theo doi von TPCP (dang lam)_Book1_Hoan chinh KH 2012 Von ho tro co MT 15 3" xfId="16671"/>
    <cellStyle name="1_Theo doi von TPCP (dang lam)_Book1_Hoan chinh KH 2012 Von ho tro co MT 15 4" xfId="16672"/>
    <cellStyle name="1_Theo doi von TPCP (dang lam)_Book1_Hoan chinh KH 2012 Von ho tro co MT 16" xfId="16673"/>
    <cellStyle name="1_Theo doi von TPCP (dang lam)_Book1_Hoan chinh KH 2012 Von ho tro co MT 16 2" xfId="16674"/>
    <cellStyle name="1_Theo doi von TPCP (dang lam)_Book1_Hoan chinh KH 2012 Von ho tro co MT 16 3" xfId="16675"/>
    <cellStyle name="1_Theo doi von TPCP (dang lam)_Book1_Hoan chinh KH 2012 Von ho tro co MT 16 4" xfId="16676"/>
    <cellStyle name="1_Theo doi von TPCP (dang lam)_Book1_Hoan chinh KH 2012 Von ho tro co MT 17" xfId="16677"/>
    <cellStyle name="1_Theo doi von TPCP (dang lam)_Book1_Hoan chinh KH 2012 Von ho tro co MT 17 2" xfId="16678"/>
    <cellStyle name="1_Theo doi von TPCP (dang lam)_Book1_Hoan chinh KH 2012 Von ho tro co MT 17 3" xfId="16679"/>
    <cellStyle name="1_Theo doi von TPCP (dang lam)_Book1_Hoan chinh KH 2012 Von ho tro co MT 17 4" xfId="16680"/>
    <cellStyle name="1_Theo doi von TPCP (dang lam)_Book1_Hoan chinh KH 2012 Von ho tro co MT 18" xfId="16681"/>
    <cellStyle name="1_Theo doi von TPCP (dang lam)_Book1_Hoan chinh KH 2012 Von ho tro co MT 19" xfId="16682"/>
    <cellStyle name="1_Theo doi von TPCP (dang lam)_Book1_Hoan chinh KH 2012 Von ho tro co MT 2" xfId="2972"/>
    <cellStyle name="1_Theo doi von TPCP (dang lam)_Book1_Hoan chinh KH 2012 Von ho tro co MT 2 2" xfId="16683"/>
    <cellStyle name="1_Theo doi von TPCP (dang lam)_Book1_Hoan chinh KH 2012 Von ho tro co MT 2 3" xfId="16684"/>
    <cellStyle name="1_Theo doi von TPCP (dang lam)_Book1_Hoan chinh KH 2012 Von ho tro co MT 2 4" xfId="16685"/>
    <cellStyle name="1_Theo doi von TPCP (dang lam)_Book1_Hoan chinh KH 2012 Von ho tro co MT 20" xfId="16686"/>
    <cellStyle name="1_Theo doi von TPCP (dang lam)_Book1_Hoan chinh KH 2012 Von ho tro co MT 3" xfId="16687"/>
    <cellStyle name="1_Theo doi von TPCP (dang lam)_Book1_Hoan chinh KH 2012 Von ho tro co MT 3 2" xfId="16688"/>
    <cellStyle name="1_Theo doi von TPCP (dang lam)_Book1_Hoan chinh KH 2012 Von ho tro co MT 3 3" xfId="16689"/>
    <cellStyle name="1_Theo doi von TPCP (dang lam)_Book1_Hoan chinh KH 2012 Von ho tro co MT 3 4" xfId="16690"/>
    <cellStyle name="1_Theo doi von TPCP (dang lam)_Book1_Hoan chinh KH 2012 Von ho tro co MT 4" xfId="16691"/>
    <cellStyle name="1_Theo doi von TPCP (dang lam)_Book1_Hoan chinh KH 2012 Von ho tro co MT 4 2" xfId="16692"/>
    <cellStyle name="1_Theo doi von TPCP (dang lam)_Book1_Hoan chinh KH 2012 Von ho tro co MT 4 3" xfId="16693"/>
    <cellStyle name="1_Theo doi von TPCP (dang lam)_Book1_Hoan chinh KH 2012 Von ho tro co MT 4 4" xfId="16694"/>
    <cellStyle name="1_Theo doi von TPCP (dang lam)_Book1_Hoan chinh KH 2012 Von ho tro co MT 5" xfId="16695"/>
    <cellStyle name="1_Theo doi von TPCP (dang lam)_Book1_Hoan chinh KH 2012 Von ho tro co MT 5 2" xfId="16696"/>
    <cellStyle name="1_Theo doi von TPCP (dang lam)_Book1_Hoan chinh KH 2012 Von ho tro co MT 5 3" xfId="16697"/>
    <cellStyle name="1_Theo doi von TPCP (dang lam)_Book1_Hoan chinh KH 2012 Von ho tro co MT 5 4" xfId="16698"/>
    <cellStyle name="1_Theo doi von TPCP (dang lam)_Book1_Hoan chinh KH 2012 Von ho tro co MT 6" xfId="16699"/>
    <cellStyle name="1_Theo doi von TPCP (dang lam)_Book1_Hoan chinh KH 2012 Von ho tro co MT 6 2" xfId="16700"/>
    <cellStyle name="1_Theo doi von TPCP (dang lam)_Book1_Hoan chinh KH 2012 Von ho tro co MT 6 3" xfId="16701"/>
    <cellStyle name="1_Theo doi von TPCP (dang lam)_Book1_Hoan chinh KH 2012 Von ho tro co MT 6 4" xfId="16702"/>
    <cellStyle name="1_Theo doi von TPCP (dang lam)_Book1_Hoan chinh KH 2012 Von ho tro co MT 7" xfId="16703"/>
    <cellStyle name="1_Theo doi von TPCP (dang lam)_Book1_Hoan chinh KH 2012 Von ho tro co MT 7 2" xfId="16704"/>
    <cellStyle name="1_Theo doi von TPCP (dang lam)_Book1_Hoan chinh KH 2012 Von ho tro co MT 7 3" xfId="16705"/>
    <cellStyle name="1_Theo doi von TPCP (dang lam)_Book1_Hoan chinh KH 2012 Von ho tro co MT 7 4" xfId="16706"/>
    <cellStyle name="1_Theo doi von TPCP (dang lam)_Book1_Hoan chinh KH 2012 Von ho tro co MT 8" xfId="16707"/>
    <cellStyle name="1_Theo doi von TPCP (dang lam)_Book1_Hoan chinh KH 2012 Von ho tro co MT 8 2" xfId="16708"/>
    <cellStyle name="1_Theo doi von TPCP (dang lam)_Book1_Hoan chinh KH 2012 Von ho tro co MT 8 3" xfId="16709"/>
    <cellStyle name="1_Theo doi von TPCP (dang lam)_Book1_Hoan chinh KH 2012 Von ho tro co MT 8 4" xfId="16710"/>
    <cellStyle name="1_Theo doi von TPCP (dang lam)_Book1_Hoan chinh KH 2012 Von ho tro co MT 9" xfId="16711"/>
    <cellStyle name="1_Theo doi von TPCP (dang lam)_Book1_Hoan chinh KH 2012 Von ho tro co MT 9 2" xfId="16712"/>
    <cellStyle name="1_Theo doi von TPCP (dang lam)_Book1_Hoan chinh KH 2012 Von ho tro co MT 9 3" xfId="16713"/>
    <cellStyle name="1_Theo doi von TPCP (dang lam)_Book1_Hoan chinh KH 2012 Von ho tro co MT 9 4" xfId="16714"/>
    <cellStyle name="1_Theo doi von TPCP (dang lam)_Book1_Hoan chinh KH 2012 Von ho tro co MT_Bao cao giai ngan quy I" xfId="2973"/>
    <cellStyle name="1_Theo doi von TPCP (dang lam)_Book1_Hoan chinh KH 2012 Von ho tro co MT_Bao cao giai ngan quy I 2" xfId="2974"/>
    <cellStyle name="1_Theo doi von TPCP (dang lam)_Book1_Hoan chinh KH 2012 Von ho tro co MT_Bao cao giai ngan quy I 2 2" xfId="16715"/>
    <cellStyle name="1_Theo doi von TPCP (dang lam)_Book1_Hoan chinh KH 2012 Von ho tro co MT_Bao cao giai ngan quy I 2 3" xfId="16716"/>
    <cellStyle name="1_Theo doi von TPCP (dang lam)_Book1_Hoan chinh KH 2012 Von ho tro co MT_Bao cao giai ngan quy I 2 4" xfId="16717"/>
    <cellStyle name="1_Theo doi von TPCP (dang lam)_Book1_Hoan chinh KH 2012 Von ho tro co MT_Bao cao giai ngan quy I 3" xfId="16718"/>
    <cellStyle name="1_Theo doi von TPCP (dang lam)_Book1_Hoan chinh KH 2012 Von ho tro co MT_Bao cao giai ngan quy I 3 2" xfId="16719"/>
    <cellStyle name="1_Theo doi von TPCP (dang lam)_Book1_Hoan chinh KH 2012 Von ho tro co MT_Bao cao giai ngan quy I 3 3" xfId="16720"/>
    <cellStyle name="1_Theo doi von TPCP (dang lam)_Book1_Hoan chinh KH 2012 Von ho tro co MT_Bao cao giai ngan quy I 3 4" xfId="16721"/>
    <cellStyle name="1_Theo doi von TPCP (dang lam)_Book1_Hoan chinh KH 2012 Von ho tro co MT_Bao cao giai ngan quy I 4" xfId="16722"/>
    <cellStyle name="1_Theo doi von TPCP (dang lam)_Book1_Hoan chinh KH 2012 Von ho tro co MT_Bao cao giai ngan quy I 5" xfId="16723"/>
    <cellStyle name="1_Theo doi von TPCP (dang lam)_Book1_Hoan chinh KH 2012 Von ho tro co MT_Bao cao giai ngan quy I 6" xfId="16724"/>
    <cellStyle name="1_Theo doi von TPCP (dang lam)_Book1_Hoan chinh KH 2012 Von ho tro co MT_BC von DTPT 6 thang 2012" xfId="2975"/>
    <cellStyle name="1_Theo doi von TPCP (dang lam)_Book1_Hoan chinh KH 2012 Von ho tro co MT_BC von DTPT 6 thang 2012 2" xfId="2976"/>
    <cellStyle name="1_Theo doi von TPCP (dang lam)_Book1_Hoan chinh KH 2012 Von ho tro co MT_BC von DTPT 6 thang 2012 2 2" xfId="16725"/>
    <cellStyle name="1_Theo doi von TPCP (dang lam)_Book1_Hoan chinh KH 2012 Von ho tro co MT_BC von DTPT 6 thang 2012 2 3" xfId="16726"/>
    <cellStyle name="1_Theo doi von TPCP (dang lam)_Book1_Hoan chinh KH 2012 Von ho tro co MT_BC von DTPT 6 thang 2012 2 4" xfId="16727"/>
    <cellStyle name="1_Theo doi von TPCP (dang lam)_Book1_Hoan chinh KH 2012 Von ho tro co MT_BC von DTPT 6 thang 2012 3" xfId="16728"/>
    <cellStyle name="1_Theo doi von TPCP (dang lam)_Book1_Hoan chinh KH 2012 Von ho tro co MT_BC von DTPT 6 thang 2012 3 2" xfId="16729"/>
    <cellStyle name="1_Theo doi von TPCP (dang lam)_Book1_Hoan chinh KH 2012 Von ho tro co MT_BC von DTPT 6 thang 2012 3 3" xfId="16730"/>
    <cellStyle name="1_Theo doi von TPCP (dang lam)_Book1_Hoan chinh KH 2012 Von ho tro co MT_BC von DTPT 6 thang 2012 3 4" xfId="16731"/>
    <cellStyle name="1_Theo doi von TPCP (dang lam)_Book1_Hoan chinh KH 2012 Von ho tro co MT_BC von DTPT 6 thang 2012 4" xfId="16732"/>
    <cellStyle name="1_Theo doi von TPCP (dang lam)_Book1_Hoan chinh KH 2012 Von ho tro co MT_BC von DTPT 6 thang 2012 5" xfId="16733"/>
    <cellStyle name="1_Theo doi von TPCP (dang lam)_Book1_Hoan chinh KH 2012 Von ho tro co MT_BC von DTPT 6 thang 2012 6" xfId="16734"/>
    <cellStyle name="1_Theo doi von TPCP (dang lam)_Book1_Hoan chinh KH 2012 Von ho tro co MT_Bieu du thao QD von ho tro co MT" xfId="2977"/>
    <cellStyle name="1_Theo doi von TPCP (dang lam)_Book1_Hoan chinh KH 2012 Von ho tro co MT_Bieu du thao QD von ho tro co MT 2" xfId="2978"/>
    <cellStyle name="1_Theo doi von TPCP (dang lam)_Book1_Hoan chinh KH 2012 Von ho tro co MT_Bieu du thao QD von ho tro co MT 2 2" xfId="16735"/>
    <cellStyle name="1_Theo doi von TPCP (dang lam)_Book1_Hoan chinh KH 2012 Von ho tro co MT_Bieu du thao QD von ho tro co MT 2 3" xfId="16736"/>
    <cellStyle name="1_Theo doi von TPCP (dang lam)_Book1_Hoan chinh KH 2012 Von ho tro co MT_Bieu du thao QD von ho tro co MT 2 4" xfId="16737"/>
    <cellStyle name="1_Theo doi von TPCP (dang lam)_Book1_Hoan chinh KH 2012 Von ho tro co MT_Bieu du thao QD von ho tro co MT 3" xfId="16738"/>
    <cellStyle name="1_Theo doi von TPCP (dang lam)_Book1_Hoan chinh KH 2012 Von ho tro co MT_Bieu du thao QD von ho tro co MT 3 2" xfId="16739"/>
    <cellStyle name="1_Theo doi von TPCP (dang lam)_Book1_Hoan chinh KH 2012 Von ho tro co MT_Bieu du thao QD von ho tro co MT 3 3" xfId="16740"/>
    <cellStyle name="1_Theo doi von TPCP (dang lam)_Book1_Hoan chinh KH 2012 Von ho tro co MT_Bieu du thao QD von ho tro co MT 3 4" xfId="16741"/>
    <cellStyle name="1_Theo doi von TPCP (dang lam)_Book1_Hoan chinh KH 2012 Von ho tro co MT_Bieu du thao QD von ho tro co MT 4" xfId="16742"/>
    <cellStyle name="1_Theo doi von TPCP (dang lam)_Book1_Hoan chinh KH 2012 Von ho tro co MT_Bieu du thao QD von ho tro co MT 5" xfId="16743"/>
    <cellStyle name="1_Theo doi von TPCP (dang lam)_Book1_Hoan chinh KH 2012 Von ho tro co MT_Bieu du thao QD von ho tro co MT 6" xfId="16744"/>
    <cellStyle name="1_Theo doi von TPCP (dang lam)_Book1_Hoan chinh KH 2012 Von ho tro co MT_Ke hoach 2012 theo doi (giai ngan 30.6.12)" xfId="2979"/>
    <cellStyle name="1_Theo doi von TPCP (dang lam)_Book1_Hoan chinh KH 2012 Von ho tro co MT_Ke hoach 2012 theo doi (giai ngan 30.6.12) 2" xfId="2980"/>
    <cellStyle name="1_Theo doi von TPCP (dang lam)_Book1_Hoan chinh KH 2012 Von ho tro co MT_Ke hoach 2012 theo doi (giai ngan 30.6.12) 2 2" xfId="16745"/>
    <cellStyle name="1_Theo doi von TPCP (dang lam)_Book1_Hoan chinh KH 2012 Von ho tro co MT_Ke hoach 2012 theo doi (giai ngan 30.6.12) 2 3" xfId="16746"/>
    <cellStyle name="1_Theo doi von TPCP (dang lam)_Book1_Hoan chinh KH 2012 Von ho tro co MT_Ke hoach 2012 theo doi (giai ngan 30.6.12) 2 4" xfId="16747"/>
    <cellStyle name="1_Theo doi von TPCP (dang lam)_Book1_Hoan chinh KH 2012 Von ho tro co MT_Ke hoach 2012 theo doi (giai ngan 30.6.12) 3" xfId="16748"/>
    <cellStyle name="1_Theo doi von TPCP (dang lam)_Book1_Hoan chinh KH 2012 Von ho tro co MT_Ke hoach 2012 theo doi (giai ngan 30.6.12) 3 2" xfId="16749"/>
    <cellStyle name="1_Theo doi von TPCP (dang lam)_Book1_Hoan chinh KH 2012 Von ho tro co MT_Ke hoach 2012 theo doi (giai ngan 30.6.12) 3 3" xfId="16750"/>
    <cellStyle name="1_Theo doi von TPCP (dang lam)_Book1_Hoan chinh KH 2012 Von ho tro co MT_Ke hoach 2012 theo doi (giai ngan 30.6.12) 3 4" xfId="16751"/>
    <cellStyle name="1_Theo doi von TPCP (dang lam)_Book1_Hoan chinh KH 2012 Von ho tro co MT_Ke hoach 2012 theo doi (giai ngan 30.6.12) 4" xfId="16752"/>
    <cellStyle name="1_Theo doi von TPCP (dang lam)_Book1_Hoan chinh KH 2012 Von ho tro co MT_Ke hoach 2012 theo doi (giai ngan 30.6.12) 5" xfId="16753"/>
    <cellStyle name="1_Theo doi von TPCP (dang lam)_Book1_Hoan chinh KH 2012 Von ho tro co MT_Ke hoach 2012 theo doi (giai ngan 30.6.12) 6" xfId="16754"/>
    <cellStyle name="1_Theo doi von TPCP (dang lam)_Book1_Ke hoach 2012 (theo doi)" xfId="2981"/>
    <cellStyle name="1_Theo doi von TPCP (dang lam)_Book1_Ke hoach 2012 (theo doi) 2" xfId="2982"/>
    <cellStyle name="1_Theo doi von TPCP (dang lam)_Book1_Ke hoach 2012 (theo doi) 2 2" xfId="16755"/>
    <cellStyle name="1_Theo doi von TPCP (dang lam)_Book1_Ke hoach 2012 (theo doi) 2 3" xfId="16756"/>
    <cellStyle name="1_Theo doi von TPCP (dang lam)_Book1_Ke hoach 2012 (theo doi) 2 4" xfId="16757"/>
    <cellStyle name="1_Theo doi von TPCP (dang lam)_Book1_Ke hoach 2012 (theo doi) 3" xfId="16758"/>
    <cellStyle name="1_Theo doi von TPCP (dang lam)_Book1_Ke hoach 2012 (theo doi) 3 2" xfId="16759"/>
    <cellStyle name="1_Theo doi von TPCP (dang lam)_Book1_Ke hoach 2012 (theo doi) 3 3" xfId="16760"/>
    <cellStyle name="1_Theo doi von TPCP (dang lam)_Book1_Ke hoach 2012 (theo doi) 3 4" xfId="16761"/>
    <cellStyle name="1_Theo doi von TPCP (dang lam)_Book1_Ke hoach 2012 (theo doi) 4" xfId="16762"/>
    <cellStyle name="1_Theo doi von TPCP (dang lam)_Book1_Ke hoach 2012 (theo doi) 5" xfId="16763"/>
    <cellStyle name="1_Theo doi von TPCP (dang lam)_Book1_Ke hoach 2012 (theo doi) 6" xfId="16764"/>
    <cellStyle name="1_Theo doi von TPCP (dang lam)_Book1_Ke hoach 2012 theo doi (giai ngan 30.6.12)" xfId="2983"/>
    <cellStyle name="1_Theo doi von TPCP (dang lam)_Book1_Ke hoach 2012 theo doi (giai ngan 30.6.12) 2" xfId="2984"/>
    <cellStyle name="1_Theo doi von TPCP (dang lam)_Book1_Ke hoach 2012 theo doi (giai ngan 30.6.12) 2 2" xfId="16765"/>
    <cellStyle name="1_Theo doi von TPCP (dang lam)_Book1_Ke hoach 2012 theo doi (giai ngan 30.6.12) 2 3" xfId="16766"/>
    <cellStyle name="1_Theo doi von TPCP (dang lam)_Book1_Ke hoach 2012 theo doi (giai ngan 30.6.12) 2 4" xfId="16767"/>
    <cellStyle name="1_Theo doi von TPCP (dang lam)_Book1_Ke hoach 2012 theo doi (giai ngan 30.6.12) 3" xfId="16768"/>
    <cellStyle name="1_Theo doi von TPCP (dang lam)_Book1_Ke hoach 2012 theo doi (giai ngan 30.6.12) 3 2" xfId="16769"/>
    <cellStyle name="1_Theo doi von TPCP (dang lam)_Book1_Ke hoach 2012 theo doi (giai ngan 30.6.12) 3 3" xfId="16770"/>
    <cellStyle name="1_Theo doi von TPCP (dang lam)_Book1_Ke hoach 2012 theo doi (giai ngan 30.6.12) 3 4" xfId="16771"/>
    <cellStyle name="1_Theo doi von TPCP (dang lam)_Book1_Ke hoach 2012 theo doi (giai ngan 30.6.12) 4" xfId="16772"/>
    <cellStyle name="1_Theo doi von TPCP (dang lam)_Book1_Ke hoach 2012 theo doi (giai ngan 30.6.12) 5" xfId="16773"/>
    <cellStyle name="1_Theo doi von TPCP (dang lam)_Book1_Ke hoach 2012 theo doi (giai ngan 30.6.12) 6" xfId="16774"/>
    <cellStyle name="1_Theo doi von TPCP (dang lam)_Dang ky phan khai von ODA (gui Bo)" xfId="2985"/>
    <cellStyle name="1_Theo doi von TPCP (dang lam)_Dang ky phan khai von ODA (gui Bo) 2" xfId="16775"/>
    <cellStyle name="1_Theo doi von TPCP (dang lam)_Dang ky phan khai von ODA (gui Bo) 2 2" xfId="16776"/>
    <cellStyle name="1_Theo doi von TPCP (dang lam)_Dang ky phan khai von ODA (gui Bo) 2 3" xfId="16777"/>
    <cellStyle name="1_Theo doi von TPCP (dang lam)_Dang ky phan khai von ODA (gui Bo) 2 4" xfId="16778"/>
    <cellStyle name="1_Theo doi von TPCP (dang lam)_Dang ky phan khai von ODA (gui Bo) 3" xfId="16779"/>
    <cellStyle name="1_Theo doi von TPCP (dang lam)_Dang ky phan khai von ODA (gui Bo) 4" xfId="16780"/>
    <cellStyle name="1_Theo doi von TPCP (dang lam)_Dang ky phan khai von ODA (gui Bo) 5" xfId="16781"/>
    <cellStyle name="1_Theo doi von TPCP (dang lam)_Dang ky phan khai von ODA (gui Bo)_BC von DTPT 6 thang 2012" xfId="2986"/>
    <cellStyle name="1_Theo doi von TPCP (dang lam)_Dang ky phan khai von ODA (gui Bo)_BC von DTPT 6 thang 2012 2" xfId="16782"/>
    <cellStyle name="1_Theo doi von TPCP (dang lam)_Dang ky phan khai von ODA (gui Bo)_BC von DTPT 6 thang 2012 2 2" xfId="16783"/>
    <cellStyle name="1_Theo doi von TPCP (dang lam)_Dang ky phan khai von ODA (gui Bo)_BC von DTPT 6 thang 2012 2 3" xfId="16784"/>
    <cellStyle name="1_Theo doi von TPCP (dang lam)_Dang ky phan khai von ODA (gui Bo)_BC von DTPT 6 thang 2012 2 4" xfId="16785"/>
    <cellStyle name="1_Theo doi von TPCP (dang lam)_Dang ky phan khai von ODA (gui Bo)_BC von DTPT 6 thang 2012 3" xfId="16786"/>
    <cellStyle name="1_Theo doi von TPCP (dang lam)_Dang ky phan khai von ODA (gui Bo)_BC von DTPT 6 thang 2012 4" xfId="16787"/>
    <cellStyle name="1_Theo doi von TPCP (dang lam)_Dang ky phan khai von ODA (gui Bo)_BC von DTPT 6 thang 2012 5" xfId="16788"/>
    <cellStyle name="1_Theo doi von TPCP (dang lam)_Dang ky phan khai von ODA (gui Bo)_Bieu du thao QD von ho tro co MT" xfId="2987"/>
    <cellStyle name="1_Theo doi von TPCP (dang lam)_Dang ky phan khai von ODA (gui Bo)_Bieu du thao QD von ho tro co MT 2" xfId="16789"/>
    <cellStyle name="1_Theo doi von TPCP (dang lam)_Dang ky phan khai von ODA (gui Bo)_Bieu du thao QD von ho tro co MT 2 2" xfId="16790"/>
    <cellStyle name="1_Theo doi von TPCP (dang lam)_Dang ky phan khai von ODA (gui Bo)_Bieu du thao QD von ho tro co MT 2 3" xfId="16791"/>
    <cellStyle name="1_Theo doi von TPCP (dang lam)_Dang ky phan khai von ODA (gui Bo)_Bieu du thao QD von ho tro co MT 2 4" xfId="16792"/>
    <cellStyle name="1_Theo doi von TPCP (dang lam)_Dang ky phan khai von ODA (gui Bo)_Bieu du thao QD von ho tro co MT 3" xfId="16793"/>
    <cellStyle name="1_Theo doi von TPCP (dang lam)_Dang ky phan khai von ODA (gui Bo)_Bieu du thao QD von ho tro co MT 4" xfId="16794"/>
    <cellStyle name="1_Theo doi von TPCP (dang lam)_Dang ky phan khai von ODA (gui Bo)_Bieu du thao QD von ho tro co MT 5" xfId="16795"/>
    <cellStyle name="1_Theo doi von TPCP (dang lam)_Dang ky phan khai von ODA (gui Bo)_Ke hoach 2012 theo doi (giai ngan 30.6.12)" xfId="2988"/>
    <cellStyle name="1_Theo doi von TPCP (dang lam)_Dang ky phan khai von ODA (gui Bo)_Ke hoach 2012 theo doi (giai ngan 30.6.12) 2" xfId="16796"/>
    <cellStyle name="1_Theo doi von TPCP (dang lam)_Dang ky phan khai von ODA (gui Bo)_Ke hoach 2012 theo doi (giai ngan 30.6.12) 2 2" xfId="16797"/>
    <cellStyle name="1_Theo doi von TPCP (dang lam)_Dang ky phan khai von ODA (gui Bo)_Ke hoach 2012 theo doi (giai ngan 30.6.12) 2 3" xfId="16798"/>
    <cellStyle name="1_Theo doi von TPCP (dang lam)_Dang ky phan khai von ODA (gui Bo)_Ke hoach 2012 theo doi (giai ngan 30.6.12) 2 4" xfId="16799"/>
    <cellStyle name="1_Theo doi von TPCP (dang lam)_Dang ky phan khai von ODA (gui Bo)_Ke hoach 2012 theo doi (giai ngan 30.6.12) 3" xfId="16800"/>
    <cellStyle name="1_Theo doi von TPCP (dang lam)_Dang ky phan khai von ODA (gui Bo)_Ke hoach 2012 theo doi (giai ngan 30.6.12) 4" xfId="16801"/>
    <cellStyle name="1_Theo doi von TPCP (dang lam)_Dang ky phan khai von ODA (gui Bo)_Ke hoach 2012 theo doi (giai ngan 30.6.12) 5" xfId="16802"/>
    <cellStyle name="1_Theo doi von TPCP (dang lam)_Ke hoach 2012 (theo doi)" xfId="2989"/>
    <cellStyle name="1_Theo doi von TPCP (dang lam)_Ke hoach 2012 (theo doi) 2" xfId="16803"/>
    <cellStyle name="1_Theo doi von TPCP (dang lam)_Ke hoach 2012 (theo doi) 2 2" xfId="16804"/>
    <cellStyle name="1_Theo doi von TPCP (dang lam)_Ke hoach 2012 (theo doi) 2 3" xfId="16805"/>
    <cellStyle name="1_Theo doi von TPCP (dang lam)_Ke hoach 2012 (theo doi) 2 4" xfId="16806"/>
    <cellStyle name="1_Theo doi von TPCP (dang lam)_Ke hoach 2012 (theo doi) 3" xfId="16807"/>
    <cellStyle name="1_Theo doi von TPCP (dang lam)_Ke hoach 2012 (theo doi) 4" xfId="16808"/>
    <cellStyle name="1_Theo doi von TPCP (dang lam)_Ke hoach 2012 (theo doi) 5" xfId="16809"/>
    <cellStyle name="1_Theo doi von TPCP (dang lam)_Ke hoach 2012 theo doi (giai ngan 30.6.12)" xfId="2990"/>
    <cellStyle name="1_Theo doi von TPCP (dang lam)_Ke hoach 2012 theo doi (giai ngan 30.6.12) 2" xfId="16810"/>
    <cellStyle name="1_Theo doi von TPCP (dang lam)_Ke hoach 2012 theo doi (giai ngan 30.6.12) 2 2" xfId="16811"/>
    <cellStyle name="1_Theo doi von TPCP (dang lam)_Ke hoach 2012 theo doi (giai ngan 30.6.12) 2 3" xfId="16812"/>
    <cellStyle name="1_Theo doi von TPCP (dang lam)_Ke hoach 2012 theo doi (giai ngan 30.6.12) 2 4" xfId="16813"/>
    <cellStyle name="1_Theo doi von TPCP (dang lam)_Ke hoach 2012 theo doi (giai ngan 30.6.12) 3" xfId="16814"/>
    <cellStyle name="1_Theo doi von TPCP (dang lam)_Ke hoach 2012 theo doi (giai ngan 30.6.12) 4" xfId="16815"/>
    <cellStyle name="1_Theo doi von TPCP (dang lam)_Ke hoach 2012 theo doi (giai ngan 30.6.12) 5" xfId="16816"/>
    <cellStyle name="1_Theo doi von TPCP (dang lam)_Tong hop theo doi von TPCP (BC)" xfId="2991"/>
    <cellStyle name="1_Theo doi von TPCP (dang lam)_Tong hop theo doi von TPCP (BC) 2" xfId="16817"/>
    <cellStyle name="1_Theo doi von TPCP (dang lam)_Tong hop theo doi von TPCP (BC) 2 2" xfId="16818"/>
    <cellStyle name="1_Theo doi von TPCP (dang lam)_Tong hop theo doi von TPCP (BC) 2 3" xfId="16819"/>
    <cellStyle name="1_Theo doi von TPCP (dang lam)_Tong hop theo doi von TPCP (BC) 2 4" xfId="16820"/>
    <cellStyle name="1_Theo doi von TPCP (dang lam)_Tong hop theo doi von TPCP (BC) 3" xfId="16821"/>
    <cellStyle name="1_Theo doi von TPCP (dang lam)_Tong hop theo doi von TPCP (BC) 4" xfId="16822"/>
    <cellStyle name="1_Theo doi von TPCP (dang lam)_Tong hop theo doi von TPCP (BC) 5" xfId="16823"/>
    <cellStyle name="1_Theo doi von TPCP (dang lam)_Tong hop theo doi von TPCP (BC)_BC von DTPT 6 thang 2012" xfId="2992"/>
    <cellStyle name="1_Theo doi von TPCP (dang lam)_Tong hop theo doi von TPCP (BC)_BC von DTPT 6 thang 2012 2" xfId="16824"/>
    <cellStyle name="1_Theo doi von TPCP (dang lam)_Tong hop theo doi von TPCP (BC)_BC von DTPT 6 thang 2012 2 2" xfId="16825"/>
    <cellStyle name="1_Theo doi von TPCP (dang lam)_Tong hop theo doi von TPCP (BC)_BC von DTPT 6 thang 2012 2 3" xfId="16826"/>
    <cellStyle name="1_Theo doi von TPCP (dang lam)_Tong hop theo doi von TPCP (BC)_BC von DTPT 6 thang 2012 2 4" xfId="16827"/>
    <cellStyle name="1_Theo doi von TPCP (dang lam)_Tong hop theo doi von TPCP (BC)_BC von DTPT 6 thang 2012 3" xfId="16828"/>
    <cellStyle name="1_Theo doi von TPCP (dang lam)_Tong hop theo doi von TPCP (BC)_BC von DTPT 6 thang 2012 4" xfId="16829"/>
    <cellStyle name="1_Theo doi von TPCP (dang lam)_Tong hop theo doi von TPCP (BC)_BC von DTPT 6 thang 2012 5" xfId="16830"/>
    <cellStyle name="1_Theo doi von TPCP (dang lam)_Tong hop theo doi von TPCP (BC)_Bieu du thao QD von ho tro co MT" xfId="2993"/>
    <cellStyle name="1_Theo doi von TPCP (dang lam)_Tong hop theo doi von TPCP (BC)_Bieu du thao QD von ho tro co MT 2" xfId="16831"/>
    <cellStyle name="1_Theo doi von TPCP (dang lam)_Tong hop theo doi von TPCP (BC)_Bieu du thao QD von ho tro co MT 2 2" xfId="16832"/>
    <cellStyle name="1_Theo doi von TPCP (dang lam)_Tong hop theo doi von TPCP (BC)_Bieu du thao QD von ho tro co MT 2 3" xfId="16833"/>
    <cellStyle name="1_Theo doi von TPCP (dang lam)_Tong hop theo doi von TPCP (BC)_Bieu du thao QD von ho tro co MT 2 4" xfId="16834"/>
    <cellStyle name="1_Theo doi von TPCP (dang lam)_Tong hop theo doi von TPCP (BC)_Bieu du thao QD von ho tro co MT 3" xfId="16835"/>
    <cellStyle name="1_Theo doi von TPCP (dang lam)_Tong hop theo doi von TPCP (BC)_Bieu du thao QD von ho tro co MT 4" xfId="16836"/>
    <cellStyle name="1_Theo doi von TPCP (dang lam)_Tong hop theo doi von TPCP (BC)_Bieu du thao QD von ho tro co MT 5" xfId="16837"/>
    <cellStyle name="1_Theo doi von TPCP (dang lam)_Tong hop theo doi von TPCP (BC)_Ke hoach 2012 (theo doi)" xfId="2994"/>
    <cellStyle name="1_Theo doi von TPCP (dang lam)_Tong hop theo doi von TPCP (BC)_Ke hoach 2012 (theo doi) 2" xfId="16838"/>
    <cellStyle name="1_Theo doi von TPCP (dang lam)_Tong hop theo doi von TPCP (BC)_Ke hoach 2012 (theo doi) 2 2" xfId="16839"/>
    <cellStyle name="1_Theo doi von TPCP (dang lam)_Tong hop theo doi von TPCP (BC)_Ke hoach 2012 (theo doi) 2 3" xfId="16840"/>
    <cellStyle name="1_Theo doi von TPCP (dang lam)_Tong hop theo doi von TPCP (BC)_Ke hoach 2012 (theo doi) 2 4" xfId="16841"/>
    <cellStyle name="1_Theo doi von TPCP (dang lam)_Tong hop theo doi von TPCP (BC)_Ke hoach 2012 (theo doi) 3" xfId="16842"/>
    <cellStyle name="1_Theo doi von TPCP (dang lam)_Tong hop theo doi von TPCP (BC)_Ke hoach 2012 (theo doi) 4" xfId="16843"/>
    <cellStyle name="1_Theo doi von TPCP (dang lam)_Tong hop theo doi von TPCP (BC)_Ke hoach 2012 (theo doi) 5" xfId="16844"/>
    <cellStyle name="1_Theo doi von TPCP (dang lam)_Tong hop theo doi von TPCP (BC)_Ke hoach 2012 theo doi (giai ngan 30.6.12)" xfId="2995"/>
    <cellStyle name="1_Theo doi von TPCP (dang lam)_Tong hop theo doi von TPCP (BC)_Ke hoach 2012 theo doi (giai ngan 30.6.12) 2" xfId="16845"/>
    <cellStyle name="1_Theo doi von TPCP (dang lam)_Tong hop theo doi von TPCP (BC)_Ke hoach 2012 theo doi (giai ngan 30.6.12) 2 2" xfId="16846"/>
    <cellStyle name="1_Theo doi von TPCP (dang lam)_Tong hop theo doi von TPCP (BC)_Ke hoach 2012 theo doi (giai ngan 30.6.12) 2 3" xfId="16847"/>
    <cellStyle name="1_Theo doi von TPCP (dang lam)_Tong hop theo doi von TPCP (BC)_Ke hoach 2012 theo doi (giai ngan 30.6.12) 2 4" xfId="16848"/>
    <cellStyle name="1_Theo doi von TPCP (dang lam)_Tong hop theo doi von TPCP (BC)_Ke hoach 2012 theo doi (giai ngan 30.6.12) 3" xfId="16849"/>
    <cellStyle name="1_Theo doi von TPCP (dang lam)_Tong hop theo doi von TPCP (BC)_Ke hoach 2012 theo doi (giai ngan 30.6.12) 4" xfId="16850"/>
    <cellStyle name="1_Theo doi von TPCP (dang lam)_Tong hop theo doi von TPCP (BC)_Ke hoach 2012 theo doi (giai ngan 30.6.12) 5" xfId="16851"/>
    <cellStyle name="1_TN - Ho tro khac 2011" xfId="2996"/>
    <cellStyle name="1_Tong hop so lieu" xfId="2997"/>
    <cellStyle name="1_Tong hop so lieu 2" xfId="16852"/>
    <cellStyle name="1_Tong hop so lieu 2 2" xfId="16853"/>
    <cellStyle name="1_Tong hop so lieu 2 3" xfId="16854"/>
    <cellStyle name="1_Tong hop so lieu 2 4" xfId="16855"/>
    <cellStyle name="1_Tong hop so lieu 3" xfId="16856"/>
    <cellStyle name="1_Tong hop so lieu 4" xfId="16857"/>
    <cellStyle name="1_Tong hop so lieu 5" xfId="16858"/>
    <cellStyle name="1_Tong hop so lieu_BC cong trinh trong diem" xfId="2998"/>
    <cellStyle name="1_Tong hop so lieu_BC cong trinh trong diem 2" xfId="16859"/>
    <cellStyle name="1_Tong hop so lieu_BC cong trinh trong diem 2 2" xfId="16860"/>
    <cellStyle name="1_Tong hop so lieu_BC cong trinh trong diem 2 3" xfId="16861"/>
    <cellStyle name="1_Tong hop so lieu_BC cong trinh trong diem 2 4" xfId="16862"/>
    <cellStyle name="1_Tong hop so lieu_BC cong trinh trong diem 3" xfId="16863"/>
    <cellStyle name="1_Tong hop so lieu_BC cong trinh trong diem 4" xfId="16864"/>
    <cellStyle name="1_Tong hop so lieu_BC cong trinh trong diem 5" xfId="16865"/>
    <cellStyle name="1_Tong hop so lieu_BC cong trinh trong diem_BC von DTPT 6 thang 2012" xfId="2999"/>
    <cellStyle name="1_Tong hop so lieu_BC cong trinh trong diem_BC von DTPT 6 thang 2012 2" xfId="16866"/>
    <cellStyle name="1_Tong hop so lieu_BC cong trinh trong diem_BC von DTPT 6 thang 2012 2 2" xfId="16867"/>
    <cellStyle name="1_Tong hop so lieu_BC cong trinh trong diem_BC von DTPT 6 thang 2012 2 3" xfId="16868"/>
    <cellStyle name="1_Tong hop so lieu_BC cong trinh trong diem_BC von DTPT 6 thang 2012 2 4" xfId="16869"/>
    <cellStyle name="1_Tong hop so lieu_BC cong trinh trong diem_BC von DTPT 6 thang 2012 3" xfId="16870"/>
    <cellStyle name="1_Tong hop so lieu_BC cong trinh trong diem_BC von DTPT 6 thang 2012 4" xfId="16871"/>
    <cellStyle name="1_Tong hop so lieu_BC cong trinh trong diem_BC von DTPT 6 thang 2012 5" xfId="16872"/>
    <cellStyle name="1_Tong hop so lieu_BC cong trinh trong diem_Bieu du thao QD von ho tro co MT" xfId="3000"/>
    <cellStyle name="1_Tong hop so lieu_BC cong trinh trong diem_Bieu du thao QD von ho tro co MT 2" xfId="16873"/>
    <cellStyle name="1_Tong hop so lieu_BC cong trinh trong diem_Bieu du thao QD von ho tro co MT 2 2" xfId="16874"/>
    <cellStyle name="1_Tong hop so lieu_BC cong trinh trong diem_Bieu du thao QD von ho tro co MT 2 3" xfId="16875"/>
    <cellStyle name="1_Tong hop so lieu_BC cong trinh trong diem_Bieu du thao QD von ho tro co MT 2 4" xfId="16876"/>
    <cellStyle name="1_Tong hop so lieu_BC cong trinh trong diem_Bieu du thao QD von ho tro co MT 3" xfId="16877"/>
    <cellStyle name="1_Tong hop so lieu_BC cong trinh trong diem_Bieu du thao QD von ho tro co MT 4" xfId="16878"/>
    <cellStyle name="1_Tong hop so lieu_BC cong trinh trong diem_Bieu du thao QD von ho tro co MT 5" xfId="16879"/>
    <cellStyle name="1_Tong hop so lieu_BC cong trinh trong diem_Ke hoach 2012 (theo doi)" xfId="3001"/>
    <cellStyle name="1_Tong hop so lieu_BC cong trinh trong diem_Ke hoach 2012 (theo doi) 2" xfId="16880"/>
    <cellStyle name="1_Tong hop so lieu_BC cong trinh trong diem_Ke hoach 2012 (theo doi) 2 2" xfId="16881"/>
    <cellStyle name="1_Tong hop so lieu_BC cong trinh trong diem_Ke hoach 2012 (theo doi) 2 3" xfId="16882"/>
    <cellStyle name="1_Tong hop so lieu_BC cong trinh trong diem_Ke hoach 2012 (theo doi) 2 4" xfId="16883"/>
    <cellStyle name="1_Tong hop so lieu_BC cong trinh trong diem_Ke hoach 2012 (theo doi) 3" xfId="16884"/>
    <cellStyle name="1_Tong hop so lieu_BC cong trinh trong diem_Ke hoach 2012 (theo doi) 4" xfId="16885"/>
    <cellStyle name="1_Tong hop so lieu_BC cong trinh trong diem_Ke hoach 2012 (theo doi) 5" xfId="16886"/>
    <cellStyle name="1_Tong hop so lieu_BC cong trinh trong diem_Ke hoach 2012 theo doi (giai ngan 30.6.12)" xfId="3002"/>
    <cellStyle name="1_Tong hop so lieu_BC cong trinh trong diem_Ke hoach 2012 theo doi (giai ngan 30.6.12) 2" xfId="16887"/>
    <cellStyle name="1_Tong hop so lieu_BC cong trinh trong diem_Ke hoach 2012 theo doi (giai ngan 30.6.12) 2 2" xfId="16888"/>
    <cellStyle name="1_Tong hop so lieu_BC cong trinh trong diem_Ke hoach 2012 theo doi (giai ngan 30.6.12) 2 3" xfId="16889"/>
    <cellStyle name="1_Tong hop so lieu_BC cong trinh trong diem_Ke hoach 2012 theo doi (giai ngan 30.6.12) 2 4" xfId="16890"/>
    <cellStyle name="1_Tong hop so lieu_BC cong trinh trong diem_Ke hoach 2012 theo doi (giai ngan 30.6.12) 3" xfId="16891"/>
    <cellStyle name="1_Tong hop so lieu_BC cong trinh trong diem_Ke hoach 2012 theo doi (giai ngan 30.6.12) 4" xfId="16892"/>
    <cellStyle name="1_Tong hop so lieu_BC cong trinh trong diem_Ke hoach 2012 theo doi (giai ngan 30.6.12) 5" xfId="16893"/>
    <cellStyle name="1_Tong hop so lieu_BC von DTPT 6 thang 2012" xfId="3003"/>
    <cellStyle name="1_Tong hop so lieu_BC von DTPT 6 thang 2012 2" xfId="16894"/>
    <cellStyle name="1_Tong hop so lieu_BC von DTPT 6 thang 2012 2 2" xfId="16895"/>
    <cellStyle name="1_Tong hop so lieu_BC von DTPT 6 thang 2012 2 3" xfId="16896"/>
    <cellStyle name="1_Tong hop so lieu_BC von DTPT 6 thang 2012 2 4" xfId="16897"/>
    <cellStyle name="1_Tong hop so lieu_BC von DTPT 6 thang 2012 3" xfId="16898"/>
    <cellStyle name="1_Tong hop so lieu_BC von DTPT 6 thang 2012 4" xfId="16899"/>
    <cellStyle name="1_Tong hop so lieu_BC von DTPT 6 thang 2012 5" xfId="16900"/>
    <cellStyle name="1_Tong hop so lieu_Bieu du thao QD von ho tro co MT" xfId="3004"/>
    <cellStyle name="1_Tong hop so lieu_Bieu du thao QD von ho tro co MT 2" xfId="16901"/>
    <cellStyle name="1_Tong hop so lieu_Bieu du thao QD von ho tro co MT 2 2" xfId="16902"/>
    <cellStyle name="1_Tong hop so lieu_Bieu du thao QD von ho tro co MT 2 3" xfId="16903"/>
    <cellStyle name="1_Tong hop so lieu_Bieu du thao QD von ho tro co MT 2 4" xfId="16904"/>
    <cellStyle name="1_Tong hop so lieu_Bieu du thao QD von ho tro co MT 3" xfId="16905"/>
    <cellStyle name="1_Tong hop so lieu_Bieu du thao QD von ho tro co MT 4" xfId="16906"/>
    <cellStyle name="1_Tong hop so lieu_Bieu du thao QD von ho tro co MT 5" xfId="16907"/>
    <cellStyle name="1_Tong hop so lieu_Ke hoach 2012 (theo doi)" xfId="3005"/>
    <cellStyle name="1_Tong hop so lieu_Ke hoach 2012 (theo doi) 2" xfId="16908"/>
    <cellStyle name="1_Tong hop so lieu_Ke hoach 2012 (theo doi) 2 2" xfId="16909"/>
    <cellStyle name="1_Tong hop so lieu_Ke hoach 2012 (theo doi) 2 3" xfId="16910"/>
    <cellStyle name="1_Tong hop so lieu_Ke hoach 2012 (theo doi) 2 4" xfId="16911"/>
    <cellStyle name="1_Tong hop so lieu_Ke hoach 2012 (theo doi) 3" xfId="16912"/>
    <cellStyle name="1_Tong hop so lieu_Ke hoach 2012 (theo doi) 4" xfId="16913"/>
    <cellStyle name="1_Tong hop so lieu_Ke hoach 2012 (theo doi) 5" xfId="16914"/>
    <cellStyle name="1_Tong hop so lieu_Ke hoach 2012 theo doi (giai ngan 30.6.12)" xfId="3006"/>
    <cellStyle name="1_Tong hop so lieu_Ke hoach 2012 theo doi (giai ngan 30.6.12) 2" xfId="16915"/>
    <cellStyle name="1_Tong hop so lieu_Ke hoach 2012 theo doi (giai ngan 30.6.12) 2 2" xfId="16916"/>
    <cellStyle name="1_Tong hop so lieu_Ke hoach 2012 theo doi (giai ngan 30.6.12) 2 3" xfId="16917"/>
    <cellStyle name="1_Tong hop so lieu_Ke hoach 2012 theo doi (giai ngan 30.6.12) 2 4" xfId="16918"/>
    <cellStyle name="1_Tong hop so lieu_Ke hoach 2012 theo doi (giai ngan 30.6.12) 3" xfId="16919"/>
    <cellStyle name="1_Tong hop so lieu_Ke hoach 2012 theo doi (giai ngan 30.6.12) 4" xfId="16920"/>
    <cellStyle name="1_Tong hop so lieu_Ke hoach 2012 theo doi (giai ngan 30.6.12) 5" xfId="16921"/>
    <cellStyle name="1_Tong hop so lieu_pvhung.skhdt 20117113152041 Danh muc cong trinh trong diem" xfId="3007"/>
    <cellStyle name="1_Tong hop so lieu_pvhung.skhdt 20117113152041 Danh muc cong trinh trong diem 2" xfId="16922"/>
    <cellStyle name="1_Tong hop so lieu_pvhung.skhdt 20117113152041 Danh muc cong trinh trong diem 2 2" xfId="16923"/>
    <cellStyle name="1_Tong hop so lieu_pvhung.skhdt 20117113152041 Danh muc cong trinh trong diem 2 3" xfId="16924"/>
    <cellStyle name="1_Tong hop so lieu_pvhung.skhdt 20117113152041 Danh muc cong trinh trong diem 2 4" xfId="16925"/>
    <cellStyle name="1_Tong hop so lieu_pvhung.skhdt 20117113152041 Danh muc cong trinh trong diem 3" xfId="16926"/>
    <cellStyle name="1_Tong hop so lieu_pvhung.skhdt 20117113152041 Danh muc cong trinh trong diem 4" xfId="16927"/>
    <cellStyle name="1_Tong hop so lieu_pvhung.skhdt 20117113152041 Danh muc cong trinh trong diem 5" xfId="16928"/>
    <cellStyle name="1_Tong hop so lieu_pvhung.skhdt 20117113152041 Danh muc cong trinh trong diem_BC von DTPT 6 thang 2012" xfId="3008"/>
    <cellStyle name="1_Tong hop so lieu_pvhung.skhdt 20117113152041 Danh muc cong trinh trong diem_BC von DTPT 6 thang 2012 2" xfId="16929"/>
    <cellStyle name="1_Tong hop so lieu_pvhung.skhdt 20117113152041 Danh muc cong trinh trong diem_BC von DTPT 6 thang 2012 2 2" xfId="16930"/>
    <cellStyle name="1_Tong hop so lieu_pvhung.skhdt 20117113152041 Danh muc cong trinh trong diem_BC von DTPT 6 thang 2012 2 3" xfId="16931"/>
    <cellStyle name="1_Tong hop so lieu_pvhung.skhdt 20117113152041 Danh muc cong trinh trong diem_BC von DTPT 6 thang 2012 2 4" xfId="16932"/>
    <cellStyle name="1_Tong hop so lieu_pvhung.skhdt 20117113152041 Danh muc cong trinh trong diem_BC von DTPT 6 thang 2012 3" xfId="16933"/>
    <cellStyle name="1_Tong hop so lieu_pvhung.skhdt 20117113152041 Danh muc cong trinh trong diem_BC von DTPT 6 thang 2012 4" xfId="16934"/>
    <cellStyle name="1_Tong hop so lieu_pvhung.skhdt 20117113152041 Danh muc cong trinh trong diem_BC von DTPT 6 thang 2012 5" xfId="16935"/>
    <cellStyle name="1_Tong hop so lieu_pvhung.skhdt 20117113152041 Danh muc cong trinh trong diem_Bieu du thao QD von ho tro co MT" xfId="3009"/>
    <cellStyle name="1_Tong hop so lieu_pvhung.skhdt 20117113152041 Danh muc cong trinh trong diem_Bieu du thao QD von ho tro co MT 2" xfId="16936"/>
    <cellStyle name="1_Tong hop so lieu_pvhung.skhdt 20117113152041 Danh muc cong trinh trong diem_Bieu du thao QD von ho tro co MT 2 2" xfId="16937"/>
    <cellStyle name="1_Tong hop so lieu_pvhung.skhdt 20117113152041 Danh muc cong trinh trong diem_Bieu du thao QD von ho tro co MT 2 3" xfId="16938"/>
    <cellStyle name="1_Tong hop so lieu_pvhung.skhdt 20117113152041 Danh muc cong trinh trong diem_Bieu du thao QD von ho tro co MT 2 4" xfId="16939"/>
    <cellStyle name="1_Tong hop so lieu_pvhung.skhdt 20117113152041 Danh muc cong trinh trong diem_Bieu du thao QD von ho tro co MT 3" xfId="16940"/>
    <cellStyle name="1_Tong hop so lieu_pvhung.skhdt 20117113152041 Danh muc cong trinh trong diem_Bieu du thao QD von ho tro co MT 4" xfId="16941"/>
    <cellStyle name="1_Tong hop so lieu_pvhung.skhdt 20117113152041 Danh muc cong trinh trong diem_Bieu du thao QD von ho tro co MT 5" xfId="16942"/>
    <cellStyle name="1_Tong hop so lieu_pvhung.skhdt 20117113152041 Danh muc cong trinh trong diem_Ke hoach 2012 (theo doi)" xfId="3010"/>
    <cellStyle name="1_Tong hop so lieu_pvhung.skhdt 20117113152041 Danh muc cong trinh trong diem_Ke hoach 2012 (theo doi) 2" xfId="16943"/>
    <cellStyle name="1_Tong hop so lieu_pvhung.skhdt 20117113152041 Danh muc cong trinh trong diem_Ke hoach 2012 (theo doi) 2 2" xfId="16944"/>
    <cellStyle name="1_Tong hop so lieu_pvhung.skhdt 20117113152041 Danh muc cong trinh trong diem_Ke hoach 2012 (theo doi) 2 3" xfId="16945"/>
    <cellStyle name="1_Tong hop so lieu_pvhung.skhdt 20117113152041 Danh muc cong trinh trong diem_Ke hoach 2012 (theo doi) 2 4" xfId="16946"/>
    <cellStyle name="1_Tong hop so lieu_pvhung.skhdt 20117113152041 Danh muc cong trinh trong diem_Ke hoach 2012 (theo doi) 3" xfId="16947"/>
    <cellStyle name="1_Tong hop so lieu_pvhung.skhdt 20117113152041 Danh muc cong trinh trong diem_Ke hoach 2012 (theo doi) 4" xfId="16948"/>
    <cellStyle name="1_Tong hop so lieu_pvhung.skhdt 20117113152041 Danh muc cong trinh trong diem_Ke hoach 2012 (theo doi) 5" xfId="16949"/>
    <cellStyle name="1_Tong hop so lieu_pvhung.skhdt 20117113152041 Danh muc cong trinh trong diem_Ke hoach 2012 theo doi (giai ngan 30.6.12)" xfId="3011"/>
    <cellStyle name="1_Tong hop so lieu_pvhung.skhdt 20117113152041 Danh muc cong trinh trong diem_Ke hoach 2012 theo doi (giai ngan 30.6.12) 2" xfId="16950"/>
    <cellStyle name="1_Tong hop so lieu_pvhung.skhdt 20117113152041 Danh muc cong trinh trong diem_Ke hoach 2012 theo doi (giai ngan 30.6.12) 2 2" xfId="16951"/>
    <cellStyle name="1_Tong hop so lieu_pvhung.skhdt 20117113152041 Danh muc cong trinh trong diem_Ke hoach 2012 theo doi (giai ngan 30.6.12) 2 3" xfId="16952"/>
    <cellStyle name="1_Tong hop so lieu_pvhung.skhdt 20117113152041 Danh muc cong trinh trong diem_Ke hoach 2012 theo doi (giai ngan 30.6.12) 2 4" xfId="16953"/>
    <cellStyle name="1_Tong hop so lieu_pvhung.skhdt 20117113152041 Danh muc cong trinh trong diem_Ke hoach 2012 theo doi (giai ngan 30.6.12) 3" xfId="16954"/>
    <cellStyle name="1_Tong hop so lieu_pvhung.skhdt 20117113152041 Danh muc cong trinh trong diem_Ke hoach 2012 theo doi (giai ngan 30.6.12) 4" xfId="16955"/>
    <cellStyle name="1_Tong hop so lieu_pvhung.skhdt 20117113152041 Danh muc cong trinh trong diem_Ke hoach 2012 theo doi (giai ngan 30.6.12) 5" xfId="16956"/>
    <cellStyle name="1_Tong hop theo doi von TPCP (BC)" xfId="3012"/>
    <cellStyle name="1_Tong hop theo doi von TPCP (BC) 2" xfId="16957"/>
    <cellStyle name="1_Tong hop theo doi von TPCP (BC) 2 2" xfId="16958"/>
    <cellStyle name="1_Tong hop theo doi von TPCP (BC) 2 3" xfId="16959"/>
    <cellStyle name="1_Tong hop theo doi von TPCP (BC) 2 4" xfId="16960"/>
    <cellStyle name="1_Tong hop theo doi von TPCP (BC) 3" xfId="16961"/>
    <cellStyle name="1_Tong hop theo doi von TPCP (BC) 4" xfId="16962"/>
    <cellStyle name="1_Tong hop theo doi von TPCP (BC) 5" xfId="16963"/>
    <cellStyle name="1_Tong hop theo doi von TPCP (BC)_BC von DTPT 6 thang 2012" xfId="3013"/>
    <cellStyle name="1_Tong hop theo doi von TPCP (BC)_BC von DTPT 6 thang 2012 2" xfId="16964"/>
    <cellStyle name="1_Tong hop theo doi von TPCP (BC)_BC von DTPT 6 thang 2012 2 2" xfId="16965"/>
    <cellStyle name="1_Tong hop theo doi von TPCP (BC)_BC von DTPT 6 thang 2012 2 3" xfId="16966"/>
    <cellStyle name="1_Tong hop theo doi von TPCP (BC)_BC von DTPT 6 thang 2012 2 4" xfId="16967"/>
    <cellStyle name="1_Tong hop theo doi von TPCP (BC)_BC von DTPT 6 thang 2012 3" xfId="16968"/>
    <cellStyle name="1_Tong hop theo doi von TPCP (BC)_BC von DTPT 6 thang 2012 4" xfId="16969"/>
    <cellStyle name="1_Tong hop theo doi von TPCP (BC)_BC von DTPT 6 thang 2012 5" xfId="16970"/>
    <cellStyle name="1_Tong hop theo doi von TPCP (BC)_Bieu du thao QD von ho tro co MT" xfId="3014"/>
    <cellStyle name="1_Tong hop theo doi von TPCP (BC)_Bieu du thao QD von ho tro co MT 2" xfId="16971"/>
    <cellStyle name="1_Tong hop theo doi von TPCP (BC)_Bieu du thao QD von ho tro co MT 2 2" xfId="16972"/>
    <cellStyle name="1_Tong hop theo doi von TPCP (BC)_Bieu du thao QD von ho tro co MT 2 3" xfId="16973"/>
    <cellStyle name="1_Tong hop theo doi von TPCP (BC)_Bieu du thao QD von ho tro co MT 2 4" xfId="16974"/>
    <cellStyle name="1_Tong hop theo doi von TPCP (BC)_Bieu du thao QD von ho tro co MT 3" xfId="16975"/>
    <cellStyle name="1_Tong hop theo doi von TPCP (BC)_Bieu du thao QD von ho tro co MT 4" xfId="16976"/>
    <cellStyle name="1_Tong hop theo doi von TPCP (BC)_Bieu du thao QD von ho tro co MT 5" xfId="16977"/>
    <cellStyle name="1_Tong hop theo doi von TPCP (BC)_Ke hoach 2012 (theo doi)" xfId="3015"/>
    <cellStyle name="1_Tong hop theo doi von TPCP (BC)_Ke hoach 2012 (theo doi) 2" xfId="16978"/>
    <cellStyle name="1_Tong hop theo doi von TPCP (BC)_Ke hoach 2012 (theo doi) 2 2" xfId="16979"/>
    <cellStyle name="1_Tong hop theo doi von TPCP (BC)_Ke hoach 2012 (theo doi) 2 3" xfId="16980"/>
    <cellStyle name="1_Tong hop theo doi von TPCP (BC)_Ke hoach 2012 (theo doi) 2 4" xfId="16981"/>
    <cellStyle name="1_Tong hop theo doi von TPCP (BC)_Ke hoach 2012 (theo doi) 3" xfId="16982"/>
    <cellStyle name="1_Tong hop theo doi von TPCP (BC)_Ke hoach 2012 (theo doi) 4" xfId="16983"/>
    <cellStyle name="1_Tong hop theo doi von TPCP (BC)_Ke hoach 2012 (theo doi) 5" xfId="16984"/>
    <cellStyle name="1_Tong hop theo doi von TPCP (BC)_Ke hoach 2012 theo doi (giai ngan 30.6.12)" xfId="3016"/>
    <cellStyle name="1_Tong hop theo doi von TPCP (BC)_Ke hoach 2012 theo doi (giai ngan 30.6.12) 2" xfId="16985"/>
    <cellStyle name="1_Tong hop theo doi von TPCP (BC)_Ke hoach 2012 theo doi (giai ngan 30.6.12) 2 2" xfId="16986"/>
    <cellStyle name="1_Tong hop theo doi von TPCP (BC)_Ke hoach 2012 theo doi (giai ngan 30.6.12) 2 3" xfId="16987"/>
    <cellStyle name="1_Tong hop theo doi von TPCP (BC)_Ke hoach 2012 theo doi (giai ngan 30.6.12) 2 4" xfId="16988"/>
    <cellStyle name="1_Tong hop theo doi von TPCP (BC)_Ke hoach 2012 theo doi (giai ngan 30.6.12) 3" xfId="16989"/>
    <cellStyle name="1_Tong hop theo doi von TPCP (BC)_Ke hoach 2012 theo doi (giai ngan 30.6.12) 4" xfId="16990"/>
    <cellStyle name="1_Tong hop theo doi von TPCP (BC)_Ke hoach 2012 theo doi (giai ngan 30.6.12) 5" xfId="16991"/>
    <cellStyle name="1_TRUNG PMU 5" xfId="3017"/>
    <cellStyle name="1_Tumorong" xfId="3018"/>
    <cellStyle name="1_Tumorong 2" xfId="3019"/>
    <cellStyle name="1_Tumorong 2 2" xfId="16992"/>
    <cellStyle name="1_Tumorong 2 2 2" xfId="16993"/>
    <cellStyle name="1_Tumorong 2 2 3" xfId="16994"/>
    <cellStyle name="1_Tumorong 2 2 4" xfId="16995"/>
    <cellStyle name="1_Tumorong 2 3" xfId="16996"/>
    <cellStyle name="1_Tumorong 2 4" xfId="16997"/>
    <cellStyle name="1_Tumorong 2 5" xfId="16998"/>
    <cellStyle name="1_Tumorong 3" xfId="16999"/>
    <cellStyle name="1_Tumorong 3 2" xfId="17000"/>
    <cellStyle name="1_Tumorong 3 3" xfId="17001"/>
    <cellStyle name="1_Tumorong 3 4" xfId="17002"/>
    <cellStyle name="1_Tumorong 4" xfId="17003"/>
    <cellStyle name="1_Tumorong 5" xfId="17004"/>
    <cellStyle name="1_Tumorong 6" xfId="17005"/>
    <cellStyle name="1_Tumorong_BC von DTPT 6 thang 2012" xfId="3020"/>
    <cellStyle name="1_Tumorong_BC von DTPT 6 thang 2012 2" xfId="3021"/>
    <cellStyle name="1_Tumorong_BC von DTPT 6 thang 2012 2 2" xfId="17006"/>
    <cellStyle name="1_Tumorong_BC von DTPT 6 thang 2012 2 2 2" xfId="17007"/>
    <cellStyle name="1_Tumorong_BC von DTPT 6 thang 2012 2 2 3" xfId="17008"/>
    <cellStyle name="1_Tumorong_BC von DTPT 6 thang 2012 2 2 4" xfId="17009"/>
    <cellStyle name="1_Tumorong_BC von DTPT 6 thang 2012 2 3" xfId="17010"/>
    <cellStyle name="1_Tumorong_BC von DTPT 6 thang 2012 2 4" xfId="17011"/>
    <cellStyle name="1_Tumorong_BC von DTPT 6 thang 2012 2 5" xfId="17012"/>
    <cellStyle name="1_Tumorong_BC von DTPT 6 thang 2012 3" xfId="17013"/>
    <cellStyle name="1_Tumorong_BC von DTPT 6 thang 2012 3 2" xfId="17014"/>
    <cellStyle name="1_Tumorong_BC von DTPT 6 thang 2012 3 3" xfId="17015"/>
    <cellStyle name="1_Tumorong_BC von DTPT 6 thang 2012 3 4" xfId="17016"/>
    <cellStyle name="1_Tumorong_BC von DTPT 6 thang 2012 4" xfId="17017"/>
    <cellStyle name="1_Tumorong_BC von DTPT 6 thang 2012 5" xfId="17018"/>
    <cellStyle name="1_Tumorong_BC von DTPT 6 thang 2012 6" xfId="17019"/>
    <cellStyle name="1_Tumorong_Bieu du thao QD von ho tro co MT" xfId="3022"/>
    <cellStyle name="1_Tumorong_Bieu du thao QD von ho tro co MT 2" xfId="3023"/>
    <cellStyle name="1_Tumorong_Bieu du thao QD von ho tro co MT 2 2" xfId="17020"/>
    <cellStyle name="1_Tumorong_Bieu du thao QD von ho tro co MT 2 2 2" xfId="17021"/>
    <cellStyle name="1_Tumorong_Bieu du thao QD von ho tro co MT 2 2 3" xfId="17022"/>
    <cellStyle name="1_Tumorong_Bieu du thao QD von ho tro co MT 2 2 4" xfId="17023"/>
    <cellStyle name="1_Tumorong_Bieu du thao QD von ho tro co MT 2 3" xfId="17024"/>
    <cellStyle name="1_Tumorong_Bieu du thao QD von ho tro co MT 2 4" xfId="17025"/>
    <cellStyle name="1_Tumorong_Bieu du thao QD von ho tro co MT 2 5" xfId="17026"/>
    <cellStyle name="1_Tumorong_Bieu du thao QD von ho tro co MT 3" xfId="17027"/>
    <cellStyle name="1_Tumorong_Bieu du thao QD von ho tro co MT 3 2" xfId="17028"/>
    <cellStyle name="1_Tumorong_Bieu du thao QD von ho tro co MT 3 3" xfId="17029"/>
    <cellStyle name="1_Tumorong_Bieu du thao QD von ho tro co MT 3 4" xfId="17030"/>
    <cellStyle name="1_Tumorong_Bieu du thao QD von ho tro co MT 4" xfId="17031"/>
    <cellStyle name="1_Tumorong_Bieu du thao QD von ho tro co MT 5" xfId="17032"/>
    <cellStyle name="1_Tumorong_Bieu du thao QD von ho tro co MT 6" xfId="17033"/>
    <cellStyle name="1_Tumorong_Ke hoach 2012 theo doi (giai ngan 30.6.12)" xfId="3024"/>
    <cellStyle name="1_Tumorong_Ke hoach 2012 theo doi (giai ngan 30.6.12) 2" xfId="3025"/>
    <cellStyle name="1_Tumorong_Ke hoach 2012 theo doi (giai ngan 30.6.12) 2 2" xfId="17034"/>
    <cellStyle name="1_Tumorong_Ke hoach 2012 theo doi (giai ngan 30.6.12) 2 2 2" xfId="17035"/>
    <cellStyle name="1_Tumorong_Ke hoach 2012 theo doi (giai ngan 30.6.12) 2 2 3" xfId="17036"/>
    <cellStyle name="1_Tumorong_Ke hoach 2012 theo doi (giai ngan 30.6.12) 2 2 4" xfId="17037"/>
    <cellStyle name="1_Tumorong_Ke hoach 2012 theo doi (giai ngan 30.6.12) 2 3" xfId="17038"/>
    <cellStyle name="1_Tumorong_Ke hoach 2012 theo doi (giai ngan 30.6.12) 2 4" xfId="17039"/>
    <cellStyle name="1_Tumorong_Ke hoach 2012 theo doi (giai ngan 30.6.12) 2 5" xfId="17040"/>
    <cellStyle name="1_Tumorong_Ke hoach 2012 theo doi (giai ngan 30.6.12) 3" xfId="17041"/>
    <cellStyle name="1_Tumorong_Ke hoach 2012 theo doi (giai ngan 30.6.12) 3 2" xfId="17042"/>
    <cellStyle name="1_Tumorong_Ke hoach 2012 theo doi (giai ngan 30.6.12) 3 3" xfId="17043"/>
    <cellStyle name="1_Tumorong_Ke hoach 2012 theo doi (giai ngan 30.6.12) 3 4" xfId="17044"/>
    <cellStyle name="1_Tumorong_Ke hoach 2012 theo doi (giai ngan 30.6.12) 4" xfId="17045"/>
    <cellStyle name="1_Tumorong_Ke hoach 2012 theo doi (giai ngan 30.6.12) 5" xfId="17046"/>
    <cellStyle name="1_Tumorong_Ke hoach 2012 theo doi (giai ngan 30.6.12) 6" xfId="17047"/>
    <cellStyle name="1_Worksheet in D: My Documents Ke Hoach KH cac nam Nam 2014 Bao cao ve Ke hoach nam 2014 ( Hoan chinh sau TL voi Bo KH)" xfId="3026"/>
    <cellStyle name="1_Worksheet in D: My Documents Ke Hoach KH cac nam Nam 2014 Bao cao ve Ke hoach nam 2014 ( Hoan chinh sau TL voi Bo KH) 2" xfId="17048"/>
    <cellStyle name="1_Worksheet in D: My Documents Ke Hoach KH cac nam Nam 2014 Bao cao ve Ke hoach nam 2014 ( Hoan chinh sau TL voi Bo KH) 2 2" xfId="17049"/>
    <cellStyle name="1_Worksheet in D: My Documents Ke Hoach KH cac nam Nam 2014 Bao cao ve Ke hoach nam 2014 ( Hoan chinh sau TL voi Bo KH) 2 3" xfId="17050"/>
    <cellStyle name="1_Worksheet in D: My Documents Ke Hoach KH cac nam Nam 2014 Bao cao ve Ke hoach nam 2014 ( Hoan chinh sau TL voi Bo KH) 2 4" xfId="17051"/>
    <cellStyle name="1_Worksheet in D: My Documents Ke Hoach KH cac nam Nam 2014 Bao cao ve Ke hoach nam 2014 ( Hoan chinh sau TL voi Bo KH) 3" xfId="17052"/>
    <cellStyle name="1_Worksheet in D: My Documents Ke Hoach KH cac nam Nam 2014 Bao cao ve Ke hoach nam 2014 ( Hoan chinh sau TL voi Bo KH) 4" xfId="17053"/>
    <cellStyle name="1_Worksheet in D: My Documents Ke Hoach KH cac nam Nam 2014 Bao cao ve Ke hoach nam 2014 ( Hoan chinh sau TL voi Bo KH) 5" xfId="17054"/>
    <cellStyle name="1_ÿÿÿÿÿ" xfId="3027"/>
    <cellStyle name="1_ÿÿÿÿÿ 2" xfId="17055"/>
    <cellStyle name="1_ÿÿÿÿÿ 2 2" xfId="17056"/>
    <cellStyle name="1_ÿÿÿÿÿ 2 3" xfId="17057"/>
    <cellStyle name="1_ÿÿÿÿÿ 2 4" xfId="17058"/>
    <cellStyle name="1_ÿÿÿÿÿ 3" xfId="17059"/>
    <cellStyle name="1_ÿÿÿÿÿ 4" xfId="17060"/>
    <cellStyle name="1_ÿÿÿÿÿ 5" xfId="17061"/>
    <cellStyle name="1_ÿÿÿÿÿ_Bao cao tinh hinh thuc hien KH 2009 den 31-01-10" xfId="3028"/>
    <cellStyle name="1_ÿÿÿÿÿ_Bao cao tinh hinh thuc hien KH 2009 den 31-01-10 2" xfId="3029"/>
    <cellStyle name="1_ÿÿÿÿÿ_Bao cao tinh hinh thuc hien KH 2009 den 31-01-10 2 2" xfId="17062"/>
    <cellStyle name="1_ÿÿÿÿÿ_Bao cao tinh hinh thuc hien KH 2009 den 31-01-10 2 2 2" xfId="17063"/>
    <cellStyle name="1_ÿÿÿÿÿ_Bao cao tinh hinh thuc hien KH 2009 den 31-01-10 2 2 3" xfId="17064"/>
    <cellStyle name="1_ÿÿÿÿÿ_Bao cao tinh hinh thuc hien KH 2009 den 31-01-10 2 2 4" xfId="17065"/>
    <cellStyle name="1_ÿÿÿÿÿ_Bao cao tinh hinh thuc hien KH 2009 den 31-01-10 2 3" xfId="17066"/>
    <cellStyle name="1_ÿÿÿÿÿ_Bao cao tinh hinh thuc hien KH 2009 den 31-01-10 2 4" xfId="17067"/>
    <cellStyle name="1_ÿÿÿÿÿ_Bao cao tinh hinh thuc hien KH 2009 den 31-01-10 2 5" xfId="17068"/>
    <cellStyle name="1_ÿÿÿÿÿ_Bao cao tinh hinh thuc hien KH 2009 den 31-01-10 3" xfId="17069"/>
    <cellStyle name="1_ÿÿÿÿÿ_Bao cao tinh hinh thuc hien KH 2009 den 31-01-10 3 2" xfId="17070"/>
    <cellStyle name="1_ÿÿÿÿÿ_Bao cao tinh hinh thuc hien KH 2009 den 31-01-10 3 3" xfId="17071"/>
    <cellStyle name="1_ÿÿÿÿÿ_Bao cao tinh hinh thuc hien KH 2009 den 31-01-10 3 4" xfId="17072"/>
    <cellStyle name="1_ÿÿÿÿÿ_Bao cao tinh hinh thuc hien KH 2009 den 31-01-10 4" xfId="17073"/>
    <cellStyle name="1_ÿÿÿÿÿ_Bao cao tinh hinh thuc hien KH 2009 den 31-01-10 5" xfId="17074"/>
    <cellStyle name="1_ÿÿÿÿÿ_Bao cao tinh hinh thuc hien KH 2009 den 31-01-10 6" xfId="17075"/>
    <cellStyle name="1_ÿÿÿÿÿ_Bao cao tinh hinh thuc hien KH 2009 den 31-01-10_BC von DTPT 6 thang 2012" xfId="3030"/>
    <cellStyle name="1_ÿÿÿÿÿ_Bao cao tinh hinh thuc hien KH 2009 den 31-01-10_BC von DTPT 6 thang 2012 2" xfId="3031"/>
    <cellStyle name="1_ÿÿÿÿÿ_Bao cao tinh hinh thuc hien KH 2009 den 31-01-10_BC von DTPT 6 thang 2012 2 2" xfId="17076"/>
    <cellStyle name="1_ÿÿÿÿÿ_Bao cao tinh hinh thuc hien KH 2009 den 31-01-10_BC von DTPT 6 thang 2012 2 2 2" xfId="17077"/>
    <cellStyle name="1_ÿÿÿÿÿ_Bao cao tinh hinh thuc hien KH 2009 den 31-01-10_BC von DTPT 6 thang 2012 2 2 3" xfId="17078"/>
    <cellStyle name="1_ÿÿÿÿÿ_Bao cao tinh hinh thuc hien KH 2009 den 31-01-10_BC von DTPT 6 thang 2012 2 2 4" xfId="17079"/>
    <cellStyle name="1_ÿÿÿÿÿ_Bao cao tinh hinh thuc hien KH 2009 den 31-01-10_BC von DTPT 6 thang 2012 2 3" xfId="17080"/>
    <cellStyle name="1_ÿÿÿÿÿ_Bao cao tinh hinh thuc hien KH 2009 den 31-01-10_BC von DTPT 6 thang 2012 2 4" xfId="17081"/>
    <cellStyle name="1_ÿÿÿÿÿ_Bao cao tinh hinh thuc hien KH 2009 den 31-01-10_BC von DTPT 6 thang 2012 2 5" xfId="17082"/>
    <cellStyle name="1_ÿÿÿÿÿ_Bao cao tinh hinh thuc hien KH 2009 den 31-01-10_BC von DTPT 6 thang 2012 3" xfId="17083"/>
    <cellStyle name="1_ÿÿÿÿÿ_Bao cao tinh hinh thuc hien KH 2009 den 31-01-10_BC von DTPT 6 thang 2012 3 2" xfId="17084"/>
    <cellStyle name="1_ÿÿÿÿÿ_Bao cao tinh hinh thuc hien KH 2009 den 31-01-10_BC von DTPT 6 thang 2012 3 3" xfId="17085"/>
    <cellStyle name="1_ÿÿÿÿÿ_Bao cao tinh hinh thuc hien KH 2009 den 31-01-10_BC von DTPT 6 thang 2012 3 4" xfId="17086"/>
    <cellStyle name="1_ÿÿÿÿÿ_Bao cao tinh hinh thuc hien KH 2009 den 31-01-10_BC von DTPT 6 thang 2012 4" xfId="17087"/>
    <cellStyle name="1_ÿÿÿÿÿ_Bao cao tinh hinh thuc hien KH 2009 den 31-01-10_BC von DTPT 6 thang 2012 5" xfId="17088"/>
    <cellStyle name="1_ÿÿÿÿÿ_Bao cao tinh hinh thuc hien KH 2009 den 31-01-10_BC von DTPT 6 thang 2012 6" xfId="17089"/>
    <cellStyle name="1_ÿÿÿÿÿ_Bao cao tinh hinh thuc hien KH 2009 den 31-01-10_Bieu du thao QD von ho tro co MT" xfId="3032"/>
    <cellStyle name="1_ÿÿÿÿÿ_Bao cao tinh hinh thuc hien KH 2009 den 31-01-10_Bieu du thao QD von ho tro co MT 2" xfId="3033"/>
    <cellStyle name="1_ÿÿÿÿÿ_Bao cao tinh hinh thuc hien KH 2009 den 31-01-10_Bieu du thao QD von ho tro co MT 2 2" xfId="17090"/>
    <cellStyle name="1_ÿÿÿÿÿ_Bao cao tinh hinh thuc hien KH 2009 den 31-01-10_Bieu du thao QD von ho tro co MT 2 2 2" xfId="17091"/>
    <cellStyle name="1_ÿÿÿÿÿ_Bao cao tinh hinh thuc hien KH 2009 den 31-01-10_Bieu du thao QD von ho tro co MT 2 2 3" xfId="17092"/>
    <cellStyle name="1_ÿÿÿÿÿ_Bao cao tinh hinh thuc hien KH 2009 den 31-01-10_Bieu du thao QD von ho tro co MT 2 2 4" xfId="17093"/>
    <cellStyle name="1_ÿÿÿÿÿ_Bao cao tinh hinh thuc hien KH 2009 den 31-01-10_Bieu du thao QD von ho tro co MT 2 3" xfId="17094"/>
    <cellStyle name="1_ÿÿÿÿÿ_Bao cao tinh hinh thuc hien KH 2009 den 31-01-10_Bieu du thao QD von ho tro co MT 2 4" xfId="17095"/>
    <cellStyle name="1_ÿÿÿÿÿ_Bao cao tinh hinh thuc hien KH 2009 den 31-01-10_Bieu du thao QD von ho tro co MT 2 5" xfId="17096"/>
    <cellStyle name="1_ÿÿÿÿÿ_Bao cao tinh hinh thuc hien KH 2009 den 31-01-10_Bieu du thao QD von ho tro co MT 3" xfId="17097"/>
    <cellStyle name="1_ÿÿÿÿÿ_Bao cao tinh hinh thuc hien KH 2009 den 31-01-10_Bieu du thao QD von ho tro co MT 3 2" xfId="17098"/>
    <cellStyle name="1_ÿÿÿÿÿ_Bao cao tinh hinh thuc hien KH 2009 den 31-01-10_Bieu du thao QD von ho tro co MT 3 3" xfId="17099"/>
    <cellStyle name="1_ÿÿÿÿÿ_Bao cao tinh hinh thuc hien KH 2009 den 31-01-10_Bieu du thao QD von ho tro co MT 3 4" xfId="17100"/>
    <cellStyle name="1_ÿÿÿÿÿ_Bao cao tinh hinh thuc hien KH 2009 den 31-01-10_Bieu du thao QD von ho tro co MT 4" xfId="17101"/>
    <cellStyle name="1_ÿÿÿÿÿ_Bao cao tinh hinh thuc hien KH 2009 den 31-01-10_Bieu du thao QD von ho tro co MT 5" xfId="17102"/>
    <cellStyle name="1_ÿÿÿÿÿ_Bao cao tinh hinh thuc hien KH 2009 den 31-01-10_Bieu du thao QD von ho tro co MT 6" xfId="17103"/>
    <cellStyle name="1_ÿÿÿÿÿ_Bao cao tinh hinh thuc hien KH 2009 den 31-01-10_Ke hoach 2012 (theo doi)" xfId="3034"/>
    <cellStyle name="1_ÿÿÿÿÿ_Bao cao tinh hinh thuc hien KH 2009 den 31-01-10_Ke hoach 2012 (theo doi) 2" xfId="3035"/>
    <cellStyle name="1_ÿÿÿÿÿ_Bao cao tinh hinh thuc hien KH 2009 den 31-01-10_Ke hoach 2012 (theo doi) 2 2" xfId="17104"/>
    <cellStyle name="1_ÿÿÿÿÿ_Bao cao tinh hinh thuc hien KH 2009 den 31-01-10_Ke hoach 2012 (theo doi) 2 2 2" xfId="17105"/>
    <cellStyle name="1_ÿÿÿÿÿ_Bao cao tinh hinh thuc hien KH 2009 den 31-01-10_Ke hoach 2012 (theo doi) 2 2 3" xfId="17106"/>
    <cellStyle name="1_ÿÿÿÿÿ_Bao cao tinh hinh thuc hien KH 2009 den 31-01-10_Ke hoach 2012 (theo doi) 2 2 4" xfId="17107"/>
    <cellStyle name="1_ÿÿÿÿÿ_Bao cao tinh hinh thuc hien KH 2009 den 31-01-10_Ke hoach 2012 (theo doi) 2 3" xfId="17108"/>
    <cellStyle name="1_ÿÿÿÿÿ_Bao cao tinh hinh thuc hien KH 2009 den 31-01-10_Ke hoach 2012 (theo doi) 2 4" xfId="17109"/>
    <cellStyle name="1_ÿÿÿÿÿ_Bao cao tinh hinh thuc hien KH 2009 den 31-01-10_Ke hoach 2012 (theo doi) 2 5" xfId="17110"/>
    <cellStyle name="1_ÿÿÿÿÿ_Bao cao tinh hinh thuc hien KH 2009 den 31-01-10_Ke hoach 2012 (theo doi) 3" xfId="17111"/>
    <cellStyle name="1_ÿÿÿÿÿ_Bao cao tinh hinh thuc hien KH 2009 den 31-01-10_Ke hoach 2012 (theo doi) 3 2" xfId="17112"/>
    <cellStyle name="1_ÿÿÿÿÿ_Bao cao tinh hinh thuc hien KH 2009 den 31-01-10_Ke hoach 2012 (theo doi) 3 3" xfId="17113"/>
    <cellStyle name="1_ÿÿÿÿÿ_Bao cao tinh hinh thuc hien KH 2009 den 31-01-10_Ke hoach 2012 (theo doi) 3 4" xfId="17114"/>
    <cellStyle name="1_ÿÿÿÿÿ_Bao cao tinh hinh thuc hien KH 2009 den 31-01-10_Ke hoach 2012 (theo doi) 4" xfId="17115"/>
    <cellStyle name="1_ÿÿÿÿÿ_Bao cao tinh hinh thuc hien KH 2009 den 31-01-10_Ke hoach 2012 (theo doi) 5" xfId="17116"/>
    <cellStyle name="1_ÿÿÿÿÿ_Bao cao tinh hinh thuc hien KH 2009 den 31-01-10_Ke hoach 2012 (theo doi) 6" xfId="17117"/>
    <cellStyle name="1_ÿÿÿÿÿ_Bao cao tinh hinh thuc hien KH 2009 den 31-01-10_Ke hoach 2012 theo doi (giai ngan 30.6.12)" xfId="3036"/>
    <cellStyle name="1_ÿÿÿÿÿ_Bao cao tinh hinh thuc hien KH 2009 den 31-01-10_Ke hoach 2012 theo doi (giai ngan 30.6.12) 2" xfId="3037"/>
    <cellStyle name="1_ÿÿÿÿÿ_Bao cao tinh hinh thuc hien KH 2009 den 31-01-10_Ke hoach 2012 theo doi (giai ngan 30.6.12) 2 2" xfId="17118"/>
    <cellStyle name="1_ÿÿÿÿÿ_Bao cao tinh hinh thuc hien KH 2009 den 31-01-10_Ke hoach 2012 theo doi (giai ngan 30.6.12) 2 2 2" xfId="17119"/>
    <cellStyle name="1_ÿÿÿÿÿ_Bao cao tinh hinh thuc hien KH 2009 den 31-01-10_Ke hoach 2012 theo doi (giai ngan 30.6.12) 2 2 3" xfId="17120"/>
    <cellStyle name="1_ÿÿÿÿÿ_Bao cao tinh hinh thuc hien KH 2009 den 31-01-10_Ke hoach 2012 theo doi (giai ngan 30.6.12) 2 2 4" xfId="17121"/>
    <cellStyle name="1_ÿÿÿÿÿ_Bao cao tinh hinh thuc hien KH 2009 den 31-01-10_Ke hoach 2012 theo doi (giai ngan 30.6.12) 2 3" xfId="17122"/>
    <cellStyle name="1_ÿÿÿÿÿ_Bao cao tinh hinh thuc hien KH 2009 den 31-01-10_Ke hoach 2012 theo doi (giai ngan 30.6.12) 2 4" xfId="17123"/>
    <cellStyle name="1_ÿÿÿÿÿ_Bao cao tinh hinh thuc hien KH 2009 den 31-01-10_Ke hoach 2012 theo doi (giai ngan 30.6.12) 2 5" xfId="17124"/>
    <cellStyle name="1_ÿÿÿÿÿ_Bao cao tinh hinh thuc hien KH 2009 den 31-01-10_Ke hoach 2012 theo doi (giai ngan 30.6.12) 3" xfId="17125"/>
    <cellStyle name="1_ÿÿÿÿÿ_Bao cao tinh hinh thuc hien KH 2009 den 31-01-10_Ke hoach 2012 theo doi (giai ngan 30.6.12) 3 2" xfId="17126"/>
    <cellStyle name="1_ÿÿÿÿÿ_Bao cao tinh hinh thuc hien KH 2009 den 31-01-10_Ke hoach 2012 theo doi (giai ngan 30.6.12) 3 3" xfId="17127"/>
    <cellStyle name="1_ÿÿÿÿÿ_Bao cao tinh hinh thuc hien KH 2009 den 31-01-10_Ke hoach 2012 theo doi (giai ngan 30.6.12) 3 4" xfId="17128"/>
    <cellStyle name="1_ÿÿÿÿÿ_Bao cao tinh hinh thuc hien KH 2009 den 31-01-10_Ke hoach 2012 theo doi (giai ngan 30.6.12) 4" xfId="17129"/>
    <cellStyle name="1_ÿÿÿÿÿ_Bao cao tinh hinh thuc hien KH 2009 den 31-01-10_Ke hoach 2012 theo doi (giai ngan 30.6.12) 5" xfId="17130"/>
    <cellStyle name="1_ÿÿÿÿÿ_Bao cao tinh hinh thuc hien KH 2009 den 31-01-10_Ke hoach 2012 theo doi (giai ngan 30.6.12) 6" xfId="17131"/>
    <cellStyle name="1_ÿÿÿÿÿ_BC von DTPT 6 thang 2012" xfId="3038"/>
    <cellStyle name="1_ÿÿÿÿÿ_BC von DTPT 6 thang 2012 2" xfId="17132"/>
    <cellStyle name="1_ÿÿÿÿÿ_BC von DTPT 6 thang 2012 2 2" xfId="17133"/>
    <cellStyle name="1_ÿÿÿÿÿ_BC von DTPT 6 thang 2012 2 3" xfId="17134"/>
    <cellStyle name="1_ÿÿÿÿÿ_BC von DTPT 6 thang 2012 2 4" xfId="17135"/>
    <cellStyle name="1_ÿÿÿÿÿ_BC von DTPT 6 thang 2012 3" xfId="17136"/>
    <cellStyle name="1_ÿÿÿÿÿ_BC von DTPT 6 thang 2012 4" xfId="17137"/>
    <cellStyle name="1_ÿÿÿÿÿ_BC von DTPT 6 thang 2012 5" xfId="17138"/>
    <cellStyle name="1_ÿÿÿÿÿ_Bieu du thao QD von ho tro co MT" xfId="3039"/>
    <cellStyle name="1_ÿÿÿÿÿ_Bieu du thao QD von ho tro co MT 2" xfId="17139"/>
    <cellStyle name="1_ÿÿÿÿÿ_Bieu du thao QD von ho tro co MT 2 2" xfId="17140"/>
    <cellStyle name="1_ÿÿÿÿÿ_Bieu du thao QD von ho tro co MT 2 3" xfId="17141"/>
    <cellStyle name="1_ÿÿÿÿÿ_Bieu du thao QD von ho tro co MT 2 4" xfId="17142"/>
    <cellStyle name="1_ÿÿÿÿÿ_Bieu du thao QD von ho tro co MT 3" xfId="17143"/>
    <cellStyle name="1_ÿÿÿÿÿ_Bieu du thao QD von ho tro co MT 4" xfId="17144"/>
    <cellStyle name="1_ÿÿÿÿÿ_Bieu du thao QD von ho tro co MT 5" xfId="17145"/>
    <cellStyle name="1_ÿÿÿÿÿ_Bieu tong hop nhu cau ung 2011 da chon loc -Mien nui" xfId="3040"/>
    <cellStyle name="1_ÿÿÿÿÿ_Bieu tong hop nhu cau ung 2011 da chon loc -Mien nui 2" xfId="3041"/>
    <cellStyle name="1_ÿÿÿÿÿ_Book1" xfId="3042"/>
    <cellStyle name="1_ÿÿÿÿÿ_Book1 2" xfId="3043"/>
    <cellStyle name="1_ÿÿÿÿÿ_Book1 2 2" xfId="17146"/>
    <cellStyle name="1_ÿÿÿÿÿ_Book1 2 3" xfId="17147"/>
    <cellStyle name="1_ÿÿÿÿÿ_Book1 2 4" xfId="17148"/>
    <cellStyle name="1_ÿÿÿÿÿ_Book1 3" xfId="17149"/>
    <cellStyle name="1_ÿÿÿÿÿ_Book1 3 2" xfId="17150"/>
    <cellStyle name="1_ÿÿÿÿÿ_Book1 3 3" xfId="17151"/>
    <cellStyle name="1_ÿÿÿÿÿ_Book1 3 4" xfId="17152"/>
    <cellStyle name="1_ÿÿÿÿÿ_Book1 4" xfId="17153"/>
    <cellStyle name="1_ÿÿÿÿÿ_Book1 5" xfId="17154"/>
    <cellStyle name="1_ÿÿÿÿÿ_Book1 6" xfId="17155"/>
    <cellStyle name="1_ÿÿÿÿÿ_Book1_BC von DTPT 6 thang 2012" xfId="3044"/>
    <cellStyle name="1_ÿÿÿÿÿ_Book1_BC von DTPT 6 thang 2012 2" xfId="3045"/>
    <cellStyle name="1_ÿÿÿÿÿ_Book1_BC von DTPT 6 thang 2012 2 2" xfId="17156"/>
    <cellStyle name="1_ÿÿÿÿÿ_Book1_BC von DTPT 6 thang 2012 2 3" xfId="17157"/>
    <cellStyle name="1_ÿÿÿÿÿ_Book1_BC von DTPT 6 thang 2012 2 4" xfId="17158"/>
    <cellStyle name="1_ÿÿÿÿÿ_Book1_BC von DTPT 6 thang 2012 3" xfId="17159"/>
    <cellStyle name="1_ÿÿÿÿÿ_Book1_BC von DTPT 6 thang 2012 3 2" xfId="17160"/>
    <cellStyle name="1_ÿÿÿÿÿ_Book1_BC von DTPT 6 thang 2012 3 3" xfId="17161"/>
    <cellStyle name="1_ÿÿÿÿÿ_Book1_BC von DTPT 6 thang 2012 3 4" xfId="17162"/>
    <cellStyle name="1_ÿÿÿÿÿ_Book1_BC von DTPT 6 thang 2012 4" xfId="17163"/>
    <cellStyle name="1_ÿÿÿÿÿ_Book1_BC von DTPT 6 thang 2012 5" xfId="17164"/>
    <cellStyle name="1_ÿÿÿÿÿ_Book1_BC von DTPT 6 thang 2012 6" xfId="17165"/>
    <cellStyle name="1_ÿÿÿÿÿ_Book1_Bieu du thao QD von ho tro co MT" xfId="3046"/>
    <cellStyle name="1_ÿÿÿÿÿ_Book1_Bieu du thao QD von ho tro co MT 2" xfId="3047"/>
    <cellStyle name="1_ÿÿÿÿÿ_Book1_Bieu du thao QD von ho tro co MT 2 2" xfId="17166"/>
    <cellStyle name="1_ÿÿÿÿÿ_Book1_Bieu du thao QD von ho tro co MT 2 3" xfId="17167"/>
    <cellStyle name="1_ÿÿÿÿÿ_Book1_Bieu du thao QD von ho tro co MT 2 4" xfId="17168"/>
    <cellStyle name="1_ÿÿÿÿÿ_Book1_Bieu du thao QD von ho tro co MT 3" xfId="17169"/>
    <cellStyle name="1_ÿÿÿÿÿ_Book1_Bieu du thao QD von ho tro co MT 3 2" xfId="17170"/>
    <cellStyle name="1_ÿÿÿÿÿ_Book1_Bieu du thao QD von ho tro co MT 3 3" xfId="17171"/>
    <cellStyle name="1_ÿÿÿÿÿ_Book1_Bieu du thao QD von ho tro co MT 3 4" xfId="17172"/>
    <cellStyle name="1_ÿÿÿÿÿ_Book1_Bieu du thao QD von ho tro co MT 4" xfId="17173"/>
    <cellStyle name="1_ÿÿÿÿÿ_Book1_Bieu du thao QD von ho tro co MT 5" xfId="17174"/>
    <cellStyle name="1_ÿÿÿÿÿ_Book1_Bieu du thao QD von ho tro co MT 6" xfId="17175"/>
    <cellStyle name="1_ÿÿÿÿÿ_Book1_Hoan chinh KH 2012 (o nha)" xfId="3048"/>
    <cellStyle name="1_ÿÿÿÿÿ_Book1_Hoan chinh KH 2012 (o nha) 2" xfId="3049"/>
    <cellStyle name="1_ÿÿÿÿÿ_Book1_Hoan chinh KH 2012 (o nha) 2 2" xfId="17176"/>
    <cellStyle name="1_ÿÿÿÿÿ_Book1_Hoan chinh KH 2012 (o nha) 2 3" xfId="17177"/>
    <cellStyle name="1_ÿÿÿÿÿ_Book1_Hoan chinh KH 2012 (o nha) 2 4" xfId="17178"/>
    <cellStyle name="1_ÿÿÿÿÿ_Book1_Hoan chinh KH 2012 (o nha) 3" xfId="17179"/>
    <cellStyle name="1_ÿÿÿÿÿ_Book1_Hoan chinh KH 2012 (o nha) 3 2" xfId="17180"/>
    <cellStyle name="1_ÿÿÿÿÿ_Book1_Hoan chinh KH 2012 (o nha) 3 3" xfId="17181"/>
    <cellStyle name="1_ÿÿÿÿÿ_Book1_Hoan chinh KH 2012 (o nha) 3 4" xfId="17182"/>
    <cellStyle name="1_ÿÿÿÿÿ_Book1_Hoan chinh KH 2012 (o nha) 4" xfId="17183"/>
    <cellStyle name="1_ÿÿÿÿÿ_Book1_Hoan chinh KH 2012 (o nha) 5" xfId="17184"/>
    <cellStyle name="1_ÿÿÿÿÿ_Book1_Hoan chinh KH 2012 (o nha) 6" xfId="17185"/>
    <cellStyle name="1_ÿÿÿÿÿ_Book1_Hoan chinh KH 2012 (o nha)_Bao cao giai ngan quy I" xfId="3050"/>
    <cellStyle name="1_ÿÿÿÿÿ_Book1_Hoan chinh KH 2012 (o nha)_Bao cao giai ngan quy I 2" xfId="3051"/>
    <cellStyle name="1_ÿÿÿÿÿ_Book1_Hoan chinh KH 2012 (o nha)_Bao cao giai ngan quy I 2 2" xfId="17186"/>
    <cellStyle name="1_ÿÿÿÿÿ_Book1_Hoan chinh KH 2012 (o nha)_Bao cao giai ngan quy I 2 3" xfId="17187"/>
    <cellStyle name="1_ÿÿÿÿÿ_Book1_Hoan chinh KH 2012 (o nha)_Bao cao giai ngan quy I 2 4" xfId="17188"/>
    <cellStyle name="1_ÿÿÿÿÿ_Book1_Hoan chinh KH 2012 (o nha)_Bao cao giai ngan quy I 3" xfId="17189"/>
    <cellStyle name="1_ÿÿÿÿÿ_Book1_Hoan chinh KH 2012 (o nha)_Bao cao giai ngan quy I 3 2" xfId="17190"/>
    <cellStyle name="1_ÿÿÿÿÿ_Book1_Hoan chinh KH 2012 (o nha)_Bao cao giai ngan quy I 3 3" xfId="17191"/>
    <cellStyle name="1_ÿÿÿÿÿ_Book1_Hoan chinh KH 2012 (o nha)_Bao cao giai ngan quy I 3 4" xfId="17192"/>
    <cellStyle name="1_ÿÿÿÿÿ_Book1_Hoan chinh KH 2012 (o nha)_Bao cao giai ngan quy I 4" xfId="17193"/>
    <cellStyle name="1_ÿÿÿÿÿ_Book1_Hoan chinh KH 2012 (o nha)_Bao cao giai ngan quy I 5" xfId="17194"/>
    <cellStyle name="1_ÿÿÿÿÿ_Book1_Hoan chinh KH 2012 (o nha)_Bao cao giai ngan quy I 6" xfId="17195"/>
    <cellStyle name="1_ÿÿÿÿÿ_Book1_Hoan chinh KH 2012 (o nha)_BC von DTPT 6 thang 2012" xfId="3052"/>
    <cellStyle name="1_ÿÿÿÿÿ_Book1_Hoan chinh KH 2012 (o nha)_BC von DTPT 6 thang 2012 2" xfId="3053"/>
    <cellStyle name="1_ÿÿÿÿÿ_Book1_Hoan chinh KH 2012 (o nha)_BC von DTPT 6 thang 2012 2 2" xfId="17196"/>
    <cellStyle name="1_ÿÿÿÿÿ_Book1_Hoan chinh KH 2012 (o nha)_BC von DTPT 6 thang 2012 2 3" xfId="17197"/>
    <cellStyle name="1_ÿÿÿÿÿ_Book1_Hoan chinh KH 2012 (o nha)_BC von DTPT 6 thang 2012 2 4" xfId="17198"/>
    <cellStyle name="1_ÿÿÿÿÿ_Book1_Hoan chinh KH 2012 (o nha)_BC von DTPT 6 thang 2012 3" xfId="17199"/>
    <cellStyle name="1_ÿÿÿÿÿ_Book1_Hoan chinh KH 2012 (o nha)_BC von DTPT 6 thang 2012 3 2" xfId="17200"/>
    <cellStyle name="1_ÿÿÿÿÿ_Book1_Hoan chinh KH 2012 (o nha)_BC von DTPT 6 thang 2012 3 3" xfId="17201"/>
    <cellStyle name="1_ÿÿÿÿÿ_Book1_Hoan chinh KH 2012 (o nha)_BC von DTPT 6 thang 2012 3 4" xfId="17202"/>
    <cellStyle name="1_ÿÿÿÿÿ_Book1_Hoan chinh KH 2012 (o nha)_BC von DTPT 6 thang 2012 4" xfId="17203"/>
    <cellStyle name="1_ÿÿÿÿÿ_Book1_Hoan chinh KH 2012 (o nha)_BC von DTPT 6 thang 2012 5" xfId="17204"/>
    <cellStyle name="1_ÿÿÿÿÿ_Book1_Hoan chinh KH 2012 (o nha)_BC von DTPT 6 thang 2012 6" xfId="17205"/>
    <cellStyle name="1_ÿÿÿÿÿ_Book1_Hoan chinh KH 2012 (o nha)_Bieu du thao QD von ho tro co MT" xfId="3054"/>
    <cellStyle name="1_ÿÿÿÿÿ_Book1_Hoan chinh KH 2012 (o nha)_Bieu du thao QD von ho tro co MT 2" xfId="3055"/>
    <cellStyle name="1_ÿÿÿÿÿ_Book1_Hoan chinh KH 2012 (o nha)_Bieu du thao QD von ho tro co MT 2 2" xfId="17206"/>
    <cellStyle name="1_ÿÿÿÿÿ_Book1_Hoan chinh KH 2012 (o nha)_Bieu du thao QD von ho tro co MT 2 3" xfId="17207"/>
    <cellStyle name="1_ÿÿÿÿÿ_Book1_Hoan chinh KH 2012 (o nha)_Bieu du thao QD von ho tro co MT 2 4" xfId="17208"/>
    <cellStyle name="1_ÿÿÿÿÿ_Book1_Hoan chinh KH 2012 (o nha)_Bieu du thao QD von ho tro co MT 3" xfId="17209"/>
    <cellStyle name="1_ÿÿÿÿÿ_Book1_Hoan chinh KH 2012 (o nha)_Bieu du thao QD von ho tro co MT 3 2" xfId="17210"/>
    <cellStyle name="1_ÿÿÿÿÿ_Book1_Hoan chinh KH 2012 (o nha)_Bieu du thao QD von ho tro co MT 3 3" xfId="17211"/>
    <cellStyle name="1_ÿÿÿÿÿ_Book1_Hoan chinh KH 2012 (o nha)_Bieu du thao QD von ho tro co MT 3 4" xfId="17212"/>
    <cellStyle name="1_ÿÿÿÿÿ_Book1_Hoan chinh KH 2012 (o nha)_Bieu du thao QD von ho tro co MT 4" xfId="17213"/>
    <cellStyle name="1_ÿÿÿÿÿ_Book1_Hoan chinh KH 2012 (o nha)_Bieu du thao QD von ho tro co MT 5" xfId="17214"/>
    <cellStyle name="1_ÿÿÿÿÿ_Book1_Hoan chinh KH 2012 (o nha)_Bieu du thao QD von ho tro co MT 6" xfId="17215"/>
    <cellStyle name="1_ÿÿÿÿÿ_Book1_Hoan chinh KH 2012 (o nha)_Ke hoach 2012 theo doi (giai ngan 30.6.12)" xfId="3056"/>
    <cellStyle name="1_ÿÿÿÿÿ_Book1_Hoan chinh KH 2012 (o nha)_Ke hoach 2012 theo doi (giai ngan 30.6.12) 2" xfId="3057"/>
    <cellStyle name="1_ÿÿÿÿÿ_Book1_Hoan chinh KH 2012 (o nha)_Ke hoach 2012 theo doi (giai ngan 30.6.12) 2 2" xfId="17216"/>
    <cellStyle name="1_ÿÿÿÿÿ_Book1_Hoan chinh KH 2012 (o nha)_Ke hoach 2012 theo doi (giai ngan 30.6.12) 2 3" xfId="17217"/>
    <cellStyle name="1_ÿÿÿÿÿ_Book1_Hoan chinh KH 2012 (o nha)_Ke hoach 2012 theo doi (giai ngan 30.6.12) 2 4" xfId="17218"/>
    <cellStyle name="1_ÿÿÿÿÿ_Book1_Hoan chinh KH 2012 (o nha)_Ke hoach 2012 theo doi (giai ngan 30.6.12) 3" xfId="17219"/>
    <cellStyle name="1_ÿÿÿÿÿ_Book1_Hoan chinh KH 2012 (o nha)_Ke hoach 2012 theo doi (giai ngan 30.6.12) 3 2" xfId="17220"/>
    <cellStyle name="1_ÿÿÿÿÿ_Book1_Hoan chinh KH 2012 (o nha)_Ke hoach 2012 theo doi (giai ngan 30.6.12) 3 3" xfId="17221"/>
    <cellStyle name="1_ÿÿÿÿÿ_Book1_Hoan chinh KH 2012 (o nha)_Ke hoach 2012 theo doi (giai ngan 30.6.12) 3 4" xfId="17222"/>
    <cellStyle name="1_ÿÿÿÿÿ_Book1_Hoan chinh KH 2012 (o nha)_Ke hoach 2012 theo doi (giai ngan 30.6.12) 4" xfId="17223"/>
    <cellStyle name="1_ÿÿÿÿÿ_Book1_Hoan chinh KH 2012 (o nha)_Ke hoach 2012 theo doi (giai ngan 30.6.12) 5" xfId="17224"/>
    <cellStyle name="1_ÿÿÿÿÿ_Book1_Hoan chinh KH 2012 (o nha)_Ke hoach 2012 theo doi (giai ngan 30.6.12) 6" xfId="17225"/>
    <cellStyle name="1_ÿÿÿÿÿ_Book1_Hoan chinh KH 2012 Von ho tro co MT" xfId="3058"/>
    <cellStyle name="1_ÿÿÿÿÿ_Book1_Hoan chinh KH 2012 Von ho tro co MT (chi tiet)" xfId="3059"/>
    <cellStyle name="1_ÿÿÿÿÿ_Book1_Hoan chinh KH 2012 Von ho tro co MT (chi tiet) 2" xfId="3060"/>
    <cellStyle name="1_ÿÿÿÿÿ_Book1_Hoan chinh KH 2012 Von ho tro co MT (chi tiet) 2 2" xfId="17226"/>
    <cellStyle name="1_ÿÿÿÿÿ_Book1_Hoan chinh KH 2012 Von ho tro co MT (chi tiet) 2 3" xfId="17227"/>
    <cellStyle name="1_ÿÿÿÿÿ_Book1_Hoan chinh KH 2012 Von ho tro co MT (chi tiet) 2 4" xfId="17228"/>
    <cellStyle name="1_ÿÿÿÿÿ_Book1_Hoan chinh KH 2012 Von ho tro co MT (chi tiet) 3" xfId="17229"/>
    <cellStyle name="1_ÿÿÿÿÿ_Book1_Hoan chinh KH 2012 Von ho tro co MT (chi tiet) 3 2" xfId="17230"/>
    <cellStyle name="1_ÿÿÿÿÿ_Book1_Hoan chinh KH 2012 Von ho tro co MT (chi tiet) 3 3" xfId="17231"/>
    <cellStyle name="1_ÿÿÿÿÿ_Book1_Hoan chinh KH 2012 Von ho tro co MT (chi tiet) 3 4" xfId="17232"/>
    <cellStyle name="1_ÿÿÿÿÿ_Book1_Hoan chinh KH 2012 Von ho tro co MT (chi tiet) 4" xfId="17233"/>
    <cellStyle name="1_ÿÿÿÿÿ_Book1_Hoan chinh KH 2012 Von ho tro co MT (chi tiet) 5" xfId="17234"/>
    <cellStyle name="1_ÿÿÿÿÿ_Book1_Hoan chinh KH 2012 Von ho tro co MT (chi tiet) 6" xfId="17235"/>
    <cellStyle name="1_ÿÿÿÿÿ_Book1_Hoan chinh KH 2012 Von ho tro co MT 10" xfId="17236"/>
    <cellStyle name="1_ÿÿÿÿÿ_Book1_Hoan chinh KH 2012 Von ho tro co MT 10 2" xfId="17237"/>
    <cellStyle name="1_ÿÿÿÿÿ_Book1_Hoan chinh KH 2012 Von ho tro co MT 10 3" xfId="17238"/>
    <cellStyle name="1_ÿÿÿÿÿ_Book1_Hoan chinh KH 2012 Von ho tro co MT 10 4" xfId="17239"/>
    <cellStyle name="1_ÿÿÿÿÿ_Book1_Hoan chinh KH 2012 Von ho tro co MT 11" xfId="17240"/>
    <cellStyle name="1_ÿÿÿÿÿ_Book1_Hoan chinh KH 2012 Von ho tro co MT 11 2" xfId="17241"/>
    <cellStyle name="1_ÿÿÿÿÿ_Book1_Hoan chinh KH 2012 Von ho tro co MT 11 3" xfId="17242"/>
    <cellStyle name="1_ÿÿÿÿÿ_Book1_Hoan chinh KH 2012 Von ho tro co MT 11 4" xfId="17243"/>
    <cellStyle name="1_ÿÿÿÿÿ_Book1_Hoan chinh KH 2012 Von ho tro co MT 12" xfId="17244"/>
    <cellStyle name="1_ÿÿÿÿÿ_Book1_Hoan chinh KH 2012 Von ho tro co MT 12 2" xfId="17245"/>
    <cellStyle name="1_ÿÿÿÿÿ_Book1_Hoan chinh KH 2012 Von ho tro co MT 12 3" xfId="17246"/>
    <cellStyle name="1_ÿÿÿÿÿ_Book1_Hoan chinh KH 2012 Von ho tro co MT 12 4" xfId="17247"/>
    <cellStyle name="1_ÿÿÿÿÿ_Book1_Hoan chinh KH 2012 Von ho tro co MT 13" xfId="17248"/>
    <cellStyle name="1_ÿÿÿÿÿ_Book1_Hoan chinh KH 2012 Von ho tro co MT 13 2" xfId="17249"/>
    <cellStyle name="1_ÿÿÿÿÿ_Book1_Hoan chinh KH 2012 Von ho tro co MT 13 3" xfId="17250"/>
    <cellStyle name="1_ÿÿÿÿÿ_Book1_Hoan chinh KH 2012 Von ho tro co MT 13 4" xfId="17251"/>
    <cellStyle name="1_ÿÿÿÿÿ_Book1_Hoan chinh KH 2012 Von ho tro co MT 14" xfId="17252"/>
    <cellStyle name="1_ÿÿÿÿÿ_Book1_Hoan chinh KH 2012 Von ho tro co MT 14 2" xfId="17253"/>
    <cellStyle name="1_ÿÿÿÿÿ_Book1_Hoan chinh KH 2012 Von ho tro co MT 14 3" xfId="17254"/>
    <cellStyle name="1_ÿÿÿÿÿ_Book1_Hoan chinh KH 2012 Von ho tro co MT 14 4" xfId="17255"/>
    <cellStyle name="1_ÿÿÿÿÿ_Book1_Hoan chinh KH 2012 Von ho tro co MT 15" xfId="17256"/>
    <cellStyle name="1_ÿÿÿÿÿ_Book1_Hoan chinh KH 2012 Von ho tro co MT 15 2" xfId="17257"/>
    <cellStyle name="1_ÿÿÿÿÿ_Book1_Hoan chinh KH 2012 Von ho tro co MT 15 3" xfId="17258"/>
    <cellStyle name="1_ÿÿÿÿÿ_Book1_Hoan chinh KH 2012 Von ho tro co MT 15 4" xfId="17259"/>
    <cellStyle name="1_ÿÿÿÿÿ_Book1_Hoan chinh KH 2012 Von ho tro co MT 16" xfId="17260"/>
    <cellStyle name="1_ÿÿÿÿÿ_Book1_Hoan chinh KH 2012 Von ho tro co MT 16 2" xfId="17261"/>
    <cellStyle name="1_ÿÿÿÿÿ_Book1_Hoan chinh KH 2012 Von ho tro co MT 16 3" xfId="17262"/>
    <cellStyle name="1_ÿÿÿÿÿ_Book1_Hoan chinh KH 2012 Von ho tro co MT 16 4" xfId="17263"/>
    <cellStyle name="1_ÿÿÿÿÿ_Book1_Hoan chinh KH 2012 Von ho tro co MT 17" xfId="17264"/>
    <cellStyle name="1_ÿÿÿÿÿ_Book1_Hoan chinh KH 2012 Von ho tro co MT 17 2" xfId="17265"/>
    <cellStyle name="1_ÿÿÿÿÿ_Book1_Hoan chinh KH 2012 Von ho tro co MT 17 3" xfId="17266"/>
    <cellStyle name="1_ÿÿÿÿÿ_Book1_Hoan chinh KH 2012 Von ho tro co MT 17 4" xfId="17267"/>
    <cellStyle name="1_ÿÿÿÿÿ_Book1_Hoan chinh KH 2012 Von ho tro co MT 18" xfId="17268"/>
    <cellStyle name="1_ÿÿÿÿÿ_Book1_Hoan chinh KH 2012 Von ho tro co MT 19" xfId="17269"/>
    <cellStyle name="1_ÿÿÿÿÿ_Book1_Hoan chinh KH 2012 Von ho tro co MT 2" xfId="3061"/>
    <cellStyle name="1_ÿÿÿÿÿ_Book1_Hoan chinh KH 2012 Von ho tro co MT 2 2" xfId="17270"/>
    <cellStyle name="1_ÿÿÿÿÿ_Book1_Hoan chinh KH 2012 Von ho tro co MT 2 3" xfId="17271"/>
    <cellStyle name="1_ÿÿÿÿÿ_Book1_Hoan chinh KH 2012 Von ho tro co MT 2 4" xfId="17272"/>
    <cellStyle name="1_ÿÿÿÿÿ_Book1_Hoan chinh KH 2012 Von ho tro co MT 20" xfId="17273"/>
    <cellStyle name="1_ÿÿÿÿÿ_Book1_Hoan chinh KH 2012 Von ho tro co MT 3" xfId="17274"/>
    <cellStyle name="1_ÿÿÿÿÿ_Book1_Hoan chinh KH 2012 Von ho tro co MT 3 2" xfId="17275"/>
    <cellStyle name="1_ÿÿÿÿÿ_Book1_Hoan chinh KH 2012 Von ho tro co MT 3 3" xfId="17276"/>
    <cellStyle name="1_ÿÿÿÿÿ_Book1_Hoan chinh KH 2012 Von ho tro co MT 3 4" xfId="17277"/>
    <cellStyle name="1_ÿÿÿÿÿ_Book1_Hoan chinh KH 2012 Von ho tro co MT 4" xfId="17278"/>
    <cellStyle name="1_ÿÿÿÿÿ_Book1_Hoan chinh KH 2012 Von ho tro co MT 4 2" xfId="17279"/>
    <cellStyle name="1_ÿÿÿÿÿ_Book1_Hoan chinh KH 2012 Von ho tro co MT 4 3" xfId="17280"/>
    <cellStyle name="1_ÿÿÿÿÿ_Book1_Hoan chinh KH 2012 Von ho tro co MT 4 4" xfId="17281"/>
    <cellStyle name="1_ÿÿÿÿÿ_Book1_Hoan chinh KH 2012 Von ho tro co MT 5" xfId="17282"/>
    <cellStyle name="1_ÿÿÿÿÿ_Book1_Hoan chinh KH 2012 Von ho tro co MT 5 2" xfId="17283"/>
    <cellStyle name="1_ÿÿÿÿÿ_Book1_Hoan chinh KH 2012 Von ho tro co MT 5 3" xfId="17284"/>
    <cellStyle name="1_ÿÿÿÿÿ_Book1_Hoan chinh KH 2012 Von ho tro co MT 5 4" xfId="17285"/>
    <cellStyle name="1_ÿÿÿÿÿ_Book1_Hoan chinh KH 2012 Von ho tro co MT 6" xfId="17286"/>
    <cellStyle name="1_ÿÿÿÿÿ_Book1_Hoan chinh KH 2012 Von ho tro co MT 6 2" xfId="17287"/>
    <cellStyle name="1_ÿÿÿÿÿ_Book1_Hoan chinh KH 2012 Von ho tro co MT 6 3" xfId="17288"/>
    <cellStyle name="1_ÿÿÿÿÿ_Book1_Hoan chinh KH 2012 Von ho tro co MT 6 4" xfId="17289"/>
    <cellStyle name="1_ÿÿÿÿÿ_Book1_Hoan chinh KH 2012 Von ho tro co MT 7" xfId="17290"/>
    <cellStyle name="1_ÿÿÿÿÿ_Book1_Hoan chinh KH 2012 Von ho tro co MT 7 2" xfId="17291"/>
    <cellStyle name="1_ÿÿÿÿÿ_Book1_Hoan chinh KH 2012 Von ho tro co MT 7 3" xfId="17292"/>
    <cellStyle name="1_ÿÿÿÿÿ_Book1_Hoan chinh KH 2012 Von ho tro co MT 7 4" xfId="17293"/>
    <cellStyle name="1_ÿÿÿÿÿ_Book1_Hoan chinh KH 2012 Von ho tro co MT 8" xfId="17294"/>
    <cellStyle name="1_ÿÿÿÿÿ_Book1_Hoan chinh KH 2012 Von ho tro co MT 8 2" xfId="17295"/>
    <cellStyle name="1_ÿÿÿÿÿ_Book1_Hoan chinh KH 2012 Von ho tro co MT 8 3" xfId="17296"/>
    <cellStyle name="1_ÿÿÿÿÿ_Book1_Hoan chinh KH 2012 Von ho tro co MT 8 4" xfId="17297"/>
    <cellStyle name="1_ÿÿÿÿÿ_Book1_Hoan chinh KH 2012 Von ho tro co MT 9" xfId="17298"/>
    <cellStyle name="1_ÿÿÿÿÿ_Book1_Hoan chinh KH 2012 Von ho tro co MT 9 2" xfId="17299"/>
    <cellStyle name="1_ÿÿÿÿÿ_Book1_Hoan chinh KH 2012 Von ho tro co MT 9 3" xfId="17300"/>
    <cellStyle name="1_ÿÿÿÿÿ_Book1_Hoan chinh KH 2012 Von ho tro co MT 9 4" xfId="17301"/>
    <cellStyle name="1_ÿÿÿÿÿ_Book1_Hoan chinh KH 2012 Von ho tro co MT_Bao cao giai ngan quy I" xfId="3062"/>
    <cellStyle name="1_ÿÿÿÿÿ_Book1_Hoan chinh KH 2012 Von ho tro co MT_Bao cao giai ngan quy I 2" xfId="3063"/>
    <cellStyle name="1_ÿÿÿÿÿ_Book1_Hoan chinh KH 2012 Von ho tro co MT_Bao cao giai ngan quy I 2 2" xfId="17302"/>
    <cellStyle name="1_ÿÿÿÿÿ_Book1_Hoan chinh KH 2012 Von ho tro co MT_Bao cao giai ngan quy I 2 3" xfId="17303"/>
    <cellStyle name="1_ÿÿÿÿÿ_Book1_Hoan chinh KH 2012 Von ho tro co MT_Bao cao giai ngan quy I 2 4" xfId="17304"/>
    <cellStyle name="1_ÿÿÿÿÿ_Book1_Hoan chinh KH 2012 Von ho tro co MT_Bao cao giai ngan quy I 3" xfId="17305"/>
    <cellStyle name="1_ÿÿÿÿÿ_Book1_Hoan chinh KH 2012 Von ho tro co MT_Bao cao giai ngan quy I 3 2" xfId="17306"/>
    <cellStyle name="1_ÿÿÿÿÿ_Book1_Hoan chinh KH 2012 Von ho tro co MT_Bao cao giai ngan quy I 3 3" xfId="17307"/>
    <cellStyle name="1_ÿÿÿÿÿ_Book1_Hoan chinh KH 2012 Von ho tro co MT_Bao cao giai ngan quy I 3 4" xfId="17308"/>
    <cellStyle name="1_ÿÿÿÿÿ_Book1_Hoan chinh KH 2012 Von ho tro co MT_Bao cao giai ngan quy I 4" xfId="17309"/>
    <cellStyle name="1_ÿÿÿÿÿ_Book1_Hoan chinh KH 2012 Von ho tro co MT_Bao cao giai ngan quy I 5" xfId="17310"/>
    <cellStyle name="1_ÿÿÿÿÿ_Book1_Hoan chinh KH 2012 Von ho tro co MT_Bao cao giai ngan quy I 6" xfId="17311"/>
    <cellStyle name="1_ÿÿÿÿÿ_Book1_Hoan chinh KH 2012 Von ho tro co MT_BC von DTPT 6 thang 2012" xfId="3064"/>
    <cellStyle name="1_ÿÿÿÿÿ_Book1_Hoan chinh KH 2012 Von ho tro co MT_BC von DTPT 6 thang 2012 2" xfId="3065"/>
    <cellStyle name="1_ÿÿÿÿÿ_Book1_Hoan chinh KH 2012 Von ho tro co MT_BC von DTPT 6 thang 2012 2 2" xfId="17312"/>
    <cellStyle name="1_ÿÿÿÿÿ_Book1_Hoan chinh KH 2012 Von ho tro co MT_BC von DTPT 6 thang 2012 2 3" xfId="17313"/>
    <cellStyle name="1_ÿÿÿÿÿ_Book1_Hoan chinh KH 2012 Von ho tro co MT_BC von DTPT 6 thang 2012 2 4" xfId="17314"/>
    <cellStyle name="1_ÿÿÿÿÿ_Book1_Hoan chinh KH 2012 Von ho tro co MT_BC von DTPT 6 thang 2012 3" xfId="17315"/>
    <cellStyle name="1_ÿÿÿÿÿ_Book1_Hoan chinh KH 2012 Von ho tro co MT_BC von DTPT 6 thang 2012 3 2" xfId="17316"/>
    <cellStyle name="1_ÿÿÿÿÿ_Book1_Hoan chinh KH 2012 Von ho tro co MT_BC von DTPT 6 thang 2012 3 3" xfId="17317"/>
    <cellStyle name="1_ÿÿÿÿÿ_Book1_Hoan chinh KH 2012 Von ho tro co MT_BC von DTPT 6 thang 2012 3 4" xfId="17318"/>
    <cellStyle name="1_ÿÿÿÿÿ_Book1_Hoan chinh KH 2012 Von ho tro co MT_BC von DTPT 6 thang 2012 4" xfId="17319"/>
    <cellStyle name="1_ÿÿÿÿÿ_Book1_Hoan chinh KH 2012 Von ho tro co MT_BC von DTPT 6 thang 2012 5" xfId="17320"/>
    <cellStyle name="1_ÿÿÿÿÿ_Book1_Hoan chinh KH 2012 Von ho tro co MT_BC von DTPT 6 thang 2012 6" xfId="17321"/>
    <cellStyle name="1_ÿÿÿÿÿ_Book1_Hoan chinh KH 2012 Von ho tro co MT_Bieu du thao QD von ho tro co MT" xfId="3066"/>
    <cellStyle name="1_ÿÿÿÿÿ_Book1_Hoan chinh KH 2012 Von ho tro co MT_Bieu du thao QD von ho tro co MT 2" xfId="3067"/>
    <cellStyle name="1_ÿÿÿÿÿ_Book1_Hoan chinh KH 2012 Von ho tro co MT_Bieu du thao QD von ho tro co MT 2 2" xfId="17322"/>
    <cellStyle name="1_ÿÿÿÿÿ_Book1_Hoan chinh KH 2012 Von ho tro co MT_Bieu du thao QD von ho tro co MT 2 3" xfId="17323"/>
    <cellStyle name="1_ÿÿÿÿÿ_Book1_Hoan chinh KH 2012 Von ho tro co MT_Bieu du thao QD von ho tro co MT 2 4" xfId="17324"/>
    <cellStyle name="1_ÿÿÿÿÿ_Book1_Hoan chinh KH 2012 Von ho tro co MT_Bieu du thao QD von ho tro co MT 3" xfId="17325"/>
    <cellStyle name="1_ÿÿÿÿÿ_Book1_Hoan chinh KH 2012 Von ho tro co MT_Bieu du thao QD von ho tro co MT 3 2" xfId="17326"/>
    <cellStyle name="1_ÿÿÿÿÿ_Book1_Hoan chinh KH 2012 Von ho tro co MT_Bieu du thao QD von ho tro co MT 3 3" xfId="17327"/>
    <cellStyle name="1_ÿÿÿÿÿ_Book1_Hoan chinh KH 2012 Von ho tro co MT_Bieu du thao QD von ho tro co MT 3 4" xfId="17328"/>
    <cellStyle name="1_ÿÿÿÿÿ_Book1_Hoan chinh KH 2012 Von ho tro co MT_Bieu du thao QD von ho tro co MT 4" xfId="17329"/>
    <cellStyle name="1_ÿÿÿÿÿ_Book1_Hoan chinh KH 2012 Von ho tro co MT_Bieu du thao QD von ho tro co MT 5" xfId="17330"/>
    <cellStyle name="1_ÿÿÿÿÿ_Book1_Hoan chinh KH 2012 Von ho tro co MT_Bieu du thao QD von ho tro co MT 6" xfId="17331"/>
    <cellStyle name="1_ÿÿÿÿÿ_Book1_Hoan chinh KH 2012 Von ho tro co MT_Ke hoach 2012 theo doi (giai ngan 30.6.12)" xfId="3068"/>
    <cellStyle name="1_ÿÿÿÿÿ_Book1_Hoan chinh KH 2012 Von ho tro co MT_Ke hoach 2012 theo doi (giai ngan 30.6.12) 2" xfId="3069"/>
    <cellStyle name="1_ÿÿÿÿÿ_Book1_Hoan chinh KH 2012 Von ho tro co MT_Ke hoach 2012 theo doi (giai ngan 30.6.12) 2 2" xfId="17332"/>
    <cellStyle name="1_ÿÿÿÿÿ_Book1_Hoan chinh KH 2012 Von ho tro co MT_Ke hoach 2012 theo doi (giai ngan 30.6.12) 2 3" xfId="17333"/>
    <cellStyle name="1_ÿÿÿÿÿ_Book1_Hoan chinh KH 2012 Von ho tro co MT_Ke hoach 2012 theo doi (giai ngan 30.6.12) 2 4" xfId="17334"/>
    <cellStyle name="1_ÿÿÿÿÿ_Book1_Hoan chinh KH 2012 Von ho tro co MT_Ke hoach 2012 theo doi (giai ngan 30.6.12) 3" xfId="17335"/>
    <cellStyle name="1_ÿÿÿÿÿ_Book1_Hoan chinh KH 2012 Von ho tro co MT_Ke hoach 2012 theo doi (giai ngan 30.6.12) 3 2" xfId="17336"/>
    <cellStyle name="1_ÿÿÿÿÿ_Book1_Hoan chinh KH 2012 Von ho tro co MT_Ke hoach 2012 theo doi (giai ngan 30.6.12) 3 3" xfId="17337"/>
    <cellStyle name="1_ÿÿÿÿÿ_Book1_Hoan chinh KH 2012 Von ho tro co MT_Ke hoach 2012 theo doi (giai ngan 30.6.12) 3 4" xfId="17338"/>
    <cellStyle name="1_ÿÿÿÿÿ_Book1_Hoan chinh KH 2012 Von ho tro co MT_Ke hoach 2012 theo doi (giai ngan 30.6.12) 4" xfId="17339"/>
    <cellStyle name="1_ÿÿÿÿÿ_Book1_Hoan chinh KH 2012 Von ho tro co MT_Ke hoach 2012 theo doi (giai ngan 30.6.12) 5" xfId="17340"/>
    <cellStyle name="1_ÿÿÿÿÿ_Book1_Hoan chinh KH 2012 Von ho tro co MT_Ke hoach 2012 theo doi (giai ngan 30.6.12) 6" xfId="17341"/>
    <cellStyle name="1_ÿÿÿÿÿ_Book1_Ke hoach 2012 (theo doi)" xfId="3070"/>
    <cellStyle name="1_ÿÿÿÿÿ_Book1_Ke hoach 2012 (theo doi) 2" xfId="3071"/>
    <cellStyle name="1_ÿÿÿÿÿ_Book1_Ke hoach 2012 (theo doi) 2 2" xfId="17342"/>
    <cellStyle name="1_ÿÿÿÿÿ_Book1_Ke hoach 2012 (theo doi) 2 3" xfId="17343"/>
    <cellStyle name="1_ÿÿÿÿÿ_Book1_Ke hoach 2012 (theo doi) 2 4" xfId="17344"/>
    <cellStyle name="1_ÿÿÿÿÿ_Book1_Ke hoach 2012 (theo doi) 3" xfId="17345"/>
    <cellStyle name="1_ÿÿÿÿÿ_Book1_Ke hoach 2012 (theo doi) 3 2" xfId="17346"/>
    <cellStyle name="1_ÿÿÿÿÿ_Book1_Ke hoach 2012 (theo doi) 3 3" xfId="17347"/>
    <cellStyle name="1_ÿÿÿÿÿ_Book1_Ke hoach 2012 (theo doi) 3 4" xfId="17348"/>
    <cellStyle name="1_ÿÿÿÿÿ_Book1_Ke hoach 2012 (theo doi) 4" xfId="17349"/>
    <cellStyle name="1_ÿÿÿÿÿ_Book1_Ke hoach 2012 (theo doi) 5" xfId="17350"/>
    <cellStyle name="1_ÿÿÿÿÿ_Book1_Ke hoach 2012 (theo doi) 6" xfId="17351"/>
    <cellStyle name="1_ÿÿÿÿÿ_Book1_Ke hoach 2012 theo doi (giai ngan 30.6.12)" xfId="3072"/>
    <cellStyle name="1_ÿÿÿÿÿ_Book1_Ke hoach 2012 theo doi (giai ngan 30.6.12) 2" xfId="3073"/>
    <cellStyle name="1_ÿÿÿÿÿ_Book1_Ke hoach 2012 theo doi (giai ngan 30.6.12) 2 2" xfId="17352"/>
    <cellStyle name="1_ÿÿÿÿÿ_Book1_Ke hoach 2012 theo doi (giai ngan 30.6.12) 2 3" xfId="17353"/>
    <cellStyle name="1_ÿÿÿÿÿ_Book1_Ke hoach 2012 theo doi (giai ngan 30.6.12) 2 4" xfId="17354"/>
    <cellStyle name="1_ÿÿÿÿÿ_Book1_Ke hoach 2012 theo doi (giai ngan 30.6.12) 3" xfId="17355"/>
    <cellStyle name="1_ÿÿÿÿÿ_Book1_Ke hoach 2012 theo doi (giai ngan 30.6.12) 3 2" xfId="17356"/>
    <cellStyle name="1_ÿÿÿÿÿ_Book1_Ke hoach 2012 theo doi (giai ngan 30.6.12) 3 3" xfId="17357"/>
    <cellStyle name="1_ÿÿÿÿÿ_Book1_Ke hoach 2012 theo doi (giai ngan 30.6.12) 3 4" xfId="17358"/>
    <cellStyle name="1_ÿÿÿÿÿ_Book1_Ke hoach 2012 theo doi (giai ngan 30.6.12) 4" xfId="17359"/>
    <cellStyle name="1_ÿÿÿÿÿ_Book1_Ke hoach 2012 theo doi (giai ngan 30.6.12) 5" xfId="17360"/>
    <cellStyle name="1_ÿÿÿÿÿ_Book1_Ke hoach 2012 theo doi (giai ngan 30.6.12) 6" xfId="17361"/>
    <cellStyle name="1_ÿÿÿÿÿ_Dang ky phan khai von ODA (gui Bo)" xfId="3074"/>
    <cellStyle name="1_ÿÿÿÿÿ_Dang ky phan khai von ODA (gui Bo) 2" xfId="17362"/>
    <cellStyle name="1_ÿÿÿÿÿ_Dang ky phan khai von ODA (gui Bo) 2 2" xfId="17363"/>
    <cellStyle name="1_ÿÿÿÿÿ_Dang ky phan khai von ODA (gui Bo) 2 3" xfId="17364"/>
    <cellStyle name="1_ÿÿÿÿÿ_Dang ky phan khai von ODA (gui Bo) 2 4" xfId="17365"/>
    <cellStyle name="1_ÿÿÿÿÿ_Dang ky phan khai von ODA (gui Bo) 3" xfId="17366"/>
    <cellStyle name="1_ÿÿÿÿÿ_Dang ky phan khai von ODA (gui Bo) 4" xfId="17367"/>
    <cellStyle name="1_ÿÿÿÿÿ_Dang ky phan khai von ODA (gui Bo) 5" xfId="17368"/>
    <cellStyle name="1_ÿÿÿÿÿ_Dang ky phan khai von ODA (gui Bo)_BC von DTPT 6 thang 2012" xfId="3075"/>
    <cellStyle name="1_ÿÿÿÿÿ_Dang ky phan khai von ODA (gui Bo)_BC von DTPT 6 thang 2012 2" xfId="17369"/>
    <cellStyle name="1_ÿÿÿÿÿ_Dang ky phan khai von ODA (gui Bo)_BC von DTPT 6 thang 2012 2 2" xfId="17370"/>
    <cellStyle name="1_ÿÿÿÿÿ_Dang ky phan khai von ODA (gui Bo)_BC von DTPT 6 thang 2012 2 3" xfId="17371"/>
    <cellStyle name="1_ÿÿÿÿÿ_Dang ky phan khai von ODA (gui Bo)_BC von DTPT 6 thang 2012 2 4" xfId="17372"/>
    <cellStyle name="1_ÿÿÿÿÿ_Dang ky phan khai von ODA (gui Bo)_BC von DTPT 6 thang 2012 3" xfId="17373"/>
    <cellStyle name="1_ÿÿÿÿÿ_Dang ky phan khai von ODA (gui Bo)_BC von DTPT 6 thang 2012 4" xfId="17374"/>
    <cellStyle name="1_ÿÿÿÿÿ_Dang ky phan khai von ODA (gui Bo)_BC von DTPT 6 thang 2012 5" xfId="17375"/>
    <cellStyle name="1_ÿÿÿÿÿ_Dang ky phan khai von ODA (gui Bo)_Bieu du thao QD von ho tro co MT" xfId="3076"/>
    <cellStyle name="1_ÿÿÿÿÿ_Dang ky phan khai von ODA (gui Bo)_Bieu du thao QD von ho tro co MT 2" xfId="17376"/>
    <cellStyle name="1_ÿÿÿÿÿ_Dang ky phan khai von ODA (gui Bo)_Bieu du thao QD von ho tro co MT 2 2" xfId="17377"/>
    <cellStyle name="1_ÿÿÿÿÿ_Dang ky phan khai von ODA (gui Bo)_Bieu du thao QD von ho tro co MT 2 3" xfId="17378"/>
    <cellStyle name="1_ÿÿÿÿÿ_Dang ky phan khai von ODA (gui Bo)_Bieu du thao QD von ho tro co MT 2 4" xfId="17379"/>
    <cellStyle name="1_ÿÿÿÿÿ_Dang ky phan khai von ODA (gui Bo)_Bieu du thao QD von ho tro co MT 3" xfId="17380"/>
    <cellStyle name="1_ÿÿÿÿÿ_Dang ky phan khai von ODA (gui Bo)_Bieu du thao QD von ho tro co MT 4" xfId="17381"/>
    <cellStyle name="1_ÿÿÿÿÿ_Dang ky phan khai von ODA (gui Bo)_Bieu du thao QD von ho tro co MT 5" xfId="17382"/>
    <cellStyle name="1_ÿÿÿÿÿ_Dang ky phan khai von ODA (gui Bo)_Ke hoach 2012 theo doi (giai ngan 30.6.12)" xfId="3077"/>
    <cellStyle name="1_ÿÿÿÿÿ_Dang ky phan khai von ODA (gui Bo)_Ke hoach 2012 theo doi (giai ngan 30.6.12) 2" xfId="17383"/>
    <cellStyle name="1_ÿÿÿÿÿ_Dang ky phan khai von ODA (gui Bo)_Ke hoach 2012 theo doi (giai ngan 30.6.12) 2 2" xfId="17384"/>
    <cellStyle name="1_ÿÿÿÿÿ_Dang ky phan khai von ODA (gui Bo)_Ke hoach 2012 theo doi (giai ngan 30.6.12) 2 3" xfId="17385"/>
    <cellStyle name="1_ÿÿÿÿÿ_Dang ky phan khai von ODA (gui Bo)_Ke hoach 2012 theo doi (giai ngan 30.6.12) 2 4" xfId="17386"/>
    <cellStyle name="1_ÿÿÿÿÿ_Dang ky phan khai von ODA (gui Bo)_Ke hoach 2012 theo doi (giai ngan 30.6.12) 3" xfId="17387"/>
    <cellStyle name="1_ÿÿÿÿÿ_Dang ky phan khai von ODA (gui Bo)_Ke hoach 2012 theo doi (giai ngan 30.6.12) 4" xfId="17388"/>
    <cellStyle name="1_ÿÿÿÿÿ_Dang ky phan khai von ODA (gui Bo)_Ke hoach 2012 theo doi (giai ngan 30.6.12) 5" xfId="17389"/>
    <cellStyle name="1_ÿÿÿÿÿ_Ke hoach 2012 (theo doi)" xfId="3078"/>
    <cellStyle name="1_ÿÿÿÿÿ_Ke hoach 2012 (theo doi) 2" xfId="17390"/>
    <cellStyle name="1_ÿÿÿÿÿ_Ke hoach 2012 (theo doi) 2 2" xfId="17391"/>
    <cellStyle name="1_ÿÿÿÿÿ_Ke hoach 2012 (theo doi) 2 3" xfId="17392"/>
    <cellStyle name="1_ÿÿÿÿÿ_Ke hoach 2012 (theo doi) 2 4" xfId="17393"/>
    <cellStyle name="1_ÿÿÿÿÿ_Ke hoach 2012 (theo doi) 3" xfId="17394"/>
    <cellStyle name="1_ÿÿÿÿÿ_Ke hoach 2012 (theo doi) 4" xfId="17395"/>
    <cellStyle name="1_ÿÿÿÿÿ_Ke hoach 2012 (theo doi) 5" xfId="17396"/>
    <cellStyle name="1_ÿÿÿÿÿ_Ke hoach 2012 theo doi (giai ngan 30.6.12)" xfId="3079"/>
    <cellStyle name="1_ÿÿÿÿÿ_Ke hoach 2012 theo doi (giai ngan 30.6.12) 2" xfId="17397"/>
    <cellStyle name="1_ÿÿÿÿÿ_Ke hoach 2012 theo doi (giai ngan 30.6.12) 2 2" xfId="17398"/>
    <cellStyle name="1_ÿÿÿÿÿ_Ke hoach 2012 theo doi (giai ngan 30.6.12) 2 3" xfId="17399"/>
    <cellStyle name="1_ÿÿÿÿÿ_Ke hoach 2012 theo doi (giai ngan 30.6.12) 2 4" xfId="17400"/>
    <cellStyle name="1_ÿÿÿÿÿ_Ke hoach 2012 theo doi (giai ngan 30.6.12) 3" xfId="17401"/>
    <cellStyle name="1_ÿÿÿÿÿ_Ke hoach 2012 theo doi (giai ngan 30.6.12) 4" xfId="17402"/>
    <cellStyle name="1_ÿÿÿÿÿ_Ke hoach 2012 theo doi (giai ngan 30.6.12) 5" xfId="17403"/>
    <cellStyle name="1_ÿÿÿÿÿ_Kh ql62 (2010) 11-09" xfId="3080"/>
    <cellStyle name="1_ÿÿÿÿÿ_Khung 2012" xfId="3081"/>
    <cellStyle name="1_ÿÿÿÿÿ_Tong hop theo doi von TPCP (BC)" xfId="3082"/>
    <cellStyle name="1_ÿÿÿÿÿ_Tong hop theo doi von TPCP (BC) 2" xfId="17404"/>
    <cellStyle name="1_ÿÿÿÿÿ_Tong hop theo doi von TPCP (BC) 2 2" xfId="17405"/>
    <cellStyle name="1_ÿÿÿÿÿ_Tong hop theo doi von TPCP (BC) 2 3" xfId="17406"/>
    <cellStyle name="1_ÿÿÿÿÿ_Tong hop theo doi von TPCP (BC) 2 4" xfId="17407"/>
    <cellStyle name="1_ÿÿÿÿÿ_Tong hop theo doi von TPCP (BC) 3" xfId="17408"/>
    <cellStyle name="1_ÿÿÿÿÿ_Tong hop theo doi von TPCP (BC) 4" xfId="17409"/>
    <cellStyle name="1_ÿÿÿÿÿ_Tong hop theo doi von TPCP (BC) 5" xfId="17410"/>
    <cellStyle name="1_ÿÿÿÿÿ_Tong hop theo doi von TPCP (BC)_BC von DTPT 6 thang 2012" xfId="3083"/>
    <cellStyle name="1_ÿÿÿÿÿ_Tong hop theo doi von TPCP (BC)_BC von DTPT 6 thang 2012 2" xfId="17411"/>
    <cellStyle name="1_ÿÿÿÿÿ_Tong hop theo doi von TPCP (BC)_BC von DTPT 6 thang 2012 2 2" xfId="17412"/>
    <cellStyle name="1_ÿÿÿÿÿ_Tong hop theo doi von TPCP (BC)_BC von DTPT 6 thang 2012 2 3" xfId="17413"/>
    <cellStyle name="1_ÿÿÿÿÿ_Tong hop theo doi von TPCP (BC)_BC von DTPT 6 thang 2012 2 4" xfId="17414"/>
    <cellStyle name="1_ÿÿÿÿÿ_Tong hop theo doi von TPCP (BC)_BC von DTPT 6 thang 2012 3" xfId="17415"/>
    <cellStyle name="1_ÿÿÿÿÿ_Tong hop theo doi von TPCP (BC)_BC von DTPT 6 thang 2012 4" xfId="17416"/>
    <cellStyle name="1_ÿÿÿÿÿ_Tong hop theo doi von TPCP (BC)_BC von DTPT 6 thang 2012 5" xfId="17417"/>
    <cellStyle name="1_ÿÿÿÿÿ_Tong hop theo doi von TPCP (BC)_Bieu du thao QD von ho tro co MT" xfId="3084"/>
    <cellStyle name="1_ÿÿÿÿÿ_Tong hop theo doi von TPCP (BC)_Bieu du thao QD von ho tro co MT 2" xfId="17418"/>
    <cellStyle name="1_ÿÿÿÿÿ_Tong hop theo doi von TPCP (BC)_Bieu du thao QD von ho tro co MT 2 2" xfId="17419"/>
    <cellStyle name="1_ÿÿÿÿÿ_Tong hop theo doi von TPCP (BC)_Bieu du thao QD von ho tro co MT 2 3" xfId="17420"/>
    <cellStyle name="1_ÿÿÿÿÿ_Tong hop theo doi von TPCP (BC)_Bieu du thao QD von ho tro co MT 2 4" xfId="17421"/>
    <cellStyle name="1_ÿÿÿÿÿ_Tong hop theo doi von TPCP (BC)_Bieu du thao QD von ho tro co MT 3" xfId="17422"/>
    <cellStyle name="1_ÿÿÿÿÿ_Tong hop theo doi von TPCP (BC)_Bieu du thao QD von ho tro co MT 4" xfId="17423"/>
    <cellStyle name="1_ÿÿÿÿÿ_Tong hop theo doi von TPCP (BC)_Bieu du thao QD von ho tro co MT 5" xfId="17424"/>
    <cellStyle name="1_ÿÿÿÿÿ_Tong hop theo doi von TPCP (BC)_Ke hoach 2012 (theo doi)" xfId="3085"/>
    <cellStyle name="1_ÿÿÿÿÿ_Tong hop theo doi von TPCP (BC)_Ke hoach 2012 (theo doi) 2" xfId="17425"/>
    <cellStyle name="1_ÿÿÿÿÿ_Tong hop theo doi von TPCP (BC)_Ke hoach 2012 (theo doi) 2 2" xfId="17426"/>
    <cellStyle name="1_ÿÿÿÿÿ_Tong hop theo doi von TPCP (BC)_Ke hoach 2012 (theo doi) 2 3" xfId="17427"/>
    <cellStyle name="1_ÿÿÿÿÿ_Tong hop theo doi von TPCP (BC)_Ke hoach 2012 (theo doi) 2 4" xfId="17428"/>
    <cellStyle name="1_ÿÿÿÿÿ_Tong hop theo doi von TPCP (BC)_Ke hoach 2012 (theo doi) 3" xfId="17429"/>
    <cellStyle name="1_ÿÿÿÿÿ_Tong hop theo doi von TPCP (BC)_Ke hoach 2012 (theo doi) 4" xfId="17430"/>
    <cellStyle name="1_ÿÿÿÿÿ_Tong hop theo doi von TPCP (BC)_Ke hoach 2012 (theo doi) 5" xfId="17431"/>
    <cellStyle name="1_ÿÿÿÿÿ_Tong hop theo doi von TPCP (BC)_Ke hoach 2012 theo doi (giai ngan 30.6.12)" xfId="3086"/>
    <cellStyle name="1_ÿÿÿÿÿ_Tong hop theo doi von TPCP (BC)_Ke hoach 2012 theo doi (giai ngan 30.6.12) 2" xfId="17432"/>
    <cellStyle name="1_ÿÿÿÿÿ_Tong hop theo doi von TPCP (BC)_Ke hoach 2012 theo doi (giai ngan 30.6.12) 2 2" xfId="17433"/>
    <cellStyle name="1_ÿÿÿÿÿ_Tong hop theo doi von TPCP (BC)_Ke hoach 2012 theo doi (giai ngan 30.6.12) 2 3" xfId="17434"/>
    <cellStyle name="1_ÿÿÿÿÿ_Tong hop theo doi von TPCP (BC)_Ke hoach 2012 theo doi (giai ngan 30.6.12) 2 4" xfId="17435"/>
    <cellStyle name="1_ÿÿÿÿÿ_Tong hop theo doi von TPCP (BC)_Ke hoach 2012 theo doi (giai ngan 30.6.12) 3" xfId="17436"/>
    <cellStyle name="1_ÿÿÿÿÿ_Tong hop theo doi von TPCP (BC)_Ke hoach 2012 theo doi (giai ngan 30.6.12) 4" xfId="17437"/>
    <cellStyle name="1_ÿÿÿÿÿ_Tong hop theo doi von TPCP (BC)_Ke hoach 2012 theo doi (giai ngan 30.6.12) 5" xfId="17438"/>
    <cellStyle name="_x0001_1¼„½(" xfId="3087"/>
    <cellStyle name="_x0001_1¼½(" xfId="3088"/>
    <cellStyle name="123" xfId="3089"/>
    <cellStyle name="15" xfId="3090"/>
    <cellStyle name="18" xfId="3091"/>
    <cellStyle name="18 2" xfId="17439"/>
    <cellStyle name="18 2 2" xfId="17440"/>
    <cellStyle name="18 2 3" xfId="17441"/>
    <cellStyle name="18 2 4" xfId="17442"/>
    <cellStyle name="18 3" xfId="17443"/>
    <cellStyle name="18 4" xfId="17444"/>
    <cellStyle name="18 5" xfId="17445"/>
    <cellStyle name="¹éºÐÀ²_      " xfId="3092"/>
    <cellStyle name="2" xfId="3093"/>
    <cellStyle name="2 2" xfId="17446"/>
    <cellStyle name="2 2 2" xfId="17447"/>
    <cellStyle name="2 2 3" xfId="17448"/>
    <cellStyle name="2 2 4" xfId="17449"/>
    <cellStyle name="2 3" xfId="17450"/>
    <cellStyle name="2 4" xfId="17451"/>
    <cellStyle name="2 5" xfId="17452"/>
    <cellStyle name="2_1 Bieu 6 thang nam 2011" xfId="3094"/>
    <cellStyle name="2_1 Bieu 6 thang nam 2011 2" xfId="3095"/>
    <cellStyle name="2_1 Bieu 6 thang nam 2011 2 2" xfId="17453"/>
    <cellStyle name="2_1 Bieu 6 thang nam 2011 2 2 2" xfId="17454"/>
    <cellStyle name="2_1 Bieu 6 thang nam 2011 2 2 3" xfId="17455"/>
    <cellStyle name="2_1 Bieu 6 thang nam 2011 2 2 4" xfId="17456"/>
    <cellStyle name="2_1 Bieu 6 thang nam 2011 2 3" xfId="17457"/>
    <cellStyle name="2_1 Bieu 6 thang nam 2011 2 4" xfId="17458"/>
    <cellStyle name="2_1 Bieu 6 thang nam 2011 2 5" xfId="17459"/>
    <cellStyle name="2_1 Bieu 6 thang nam 2011 3" xfId="17460"/>
    <cellStyle name="2_1 Bieu 6 thang nam 2011 3 2" xfId="17461"/>
    <cellStyle name="2_1 Bieu 6 thang nam 2011 3 3" xfId="17462"/>
    <cellStyle name="2_1 Bieu 6 thang nam 2011 3 4" xfId="17463"/>
    <cellStyle name="2_1 Bieu 6 thang nam 2011 4" xfId="17464"/>
    <cellStyle name="2_1 Bieu 6 thang nam 2011 5" xfId="17465"/>
    <cellStyle name="2_1 Bieu 6 thang nam 2011 6" xfId="17466"/>
    <cellStyle name="2_1 Bieu 6 thang nam 2011_BC von DTPT 6 thang 2012" xfId="3096"/>
    <cellStyle name="2_1 Bieu 6 thang nam 2011_BC von DTPT 6 thang 2012 2" xfId="3097"/>
    <cellStyle name="2_1 Bieu 6 thang nam 2011_BC von DTPT 6 thang 2012 2 2" xfId="17467"/>
    <cellStyle name="2_1 Bieu 6 thang nam 2011_BC von DTPT 6 thang 2012 2 2 2" xfId="17468"/>
    <cellStyle name="2_1 Bieu 6 thang nam 2011_BC von DTPT 6 thang 2012 2 2 3" xfId="17469"/>
    <cellStyle name="2_1 Bieu 6 thang nam 2011_BC von DTPT 6 thang 2012 2 2 4" xfId="17470"/>
    <cellStyle name="2_1 Bieu 6 thang nam 2011_BC von DTPT 6 thang 2012 2 3" xfId="17471"/>
    <cellStyle name="2_1 Bieu 6 thang nam 2011_BC von DTPT 6 thang 2012 2 4" xfId="17472"/>
    <cellStyle name="2_1 Bieu 6 thang nam 2011_BC von DTPT 6 thang 2012 2 5" xfId="17473"/>
    <cellStyle name="2_1 Bieu 6 thang nam 2011_BC von DTPT 6 thang 2012 3" xfId="17474"/>
    <cellStyle name="2_1 Bieu 6 thang nam 2011_BC von DTPT 6 thang 2012 3 2" xfId="17475"/>
    <cellStyle name="2_1 Bieu 6 thang nam 2011_BC von DTPT 6 thang 2012 3 3" xfId="17476"/>
    <cellStyle name="2_1 Bieu 6 thang nam 2011_BC von DTPT 6 thang 2012 3 4" xfId="17477"/>
    <cellStyle name="2_1 Bieu 6 thang nam 2011_BC von DTPT 6 thang 2012 4" xfId="17478"/>
    <cellStyle name="2_1 Bieu 6 thang nam 2011_BC von DTPT 6 thang 2012 5" xfId="17479"/>
    <cellStyle name="2_1 Bieu 6 thang nam 2011_BC von DTPT 6 thang 2012 6" xfId="17480"/>
    <cellStyle name="2_1 Bieu 6 thang nam 2011_Bieu du thao QD von ho tro co MT" xfId="3098"/>
    <cellStyle name="2_1 Bieu 6 thang nam 2011_Bieu du thao QD von ho tro co MT 2" xfId="3099"/>
    <cellStyle name="2_1 Bieu 6 thang nam 2011_Bieu du thao QD von ho tro co MT 2 2" xfId="17481"/>
    <cellStyle name="2_1 Bieu 6 thang nam 2011_Bieu du thao QD von ho tro co MT 2 2 2" xfId="17482"/>
    <cellStyle name="2_1 Bieu 6 thang nam 2011_Bieu du thao QD von ho tro co MT 2 2 3" xfId="17483"/>
    <cellStyle name="2_1 Bieu 6 thang nam 2011_Bieu du thao QD von ho tro co MT 2 2 4" xfId="17484"/>
    <cellStyle name="2_1 Bieu 6 thang nam 2011_Bieu du thao QD von ho tro co MT 2 3" xfId="17485"/>
    <cellStyle name="2_1 Bieu 6 thang nam 2011_Bieu du thao QD von ho tro co MT 2 4" xfId="17486"/>
    <cellStyle name="2_1 Bieu 6 thang nam 2011_Bieu du thao QD von ho tro co MT 2 5" xfId="17487"/>
    <cellStyle name="2_1 Bieu 6 thang nam 2011_Bieu du thao QD von ho tro co MT 3" xfId="17488"/>
    <cellStyle name="2_1 Bieu 6 thang nam 2011_Bieu du thao QD von ho tro co MT 3 2" xfId="17489"/>
    <cellStyle name="2_1 Bieu 6 thang nam 2011_Bieu du thao QD von ho tro co MT 3 3" xfId="17490"/>
    <cellStyle name="2_1 Bieu 6 thang nam 2011_Bieu du thao QD von ho tro co MT 3 4" xfId="17491"/>
    <cellStyle name="2_1 Bieu 6 thang nam 2011_Bieu du thao QD von ho tro co MT 4" xfId="17492"/>
    <cellStyle name="2_1 Bieu 6 thang nam 2011_Bieu du thao QD von ho tro co MT 5" xfId="17493"/>
    <cellStyle name="2_1 Bieu 6 thang nam 2011_Bieu du thao QD von ho tro co MT 6" xfId="17494"/>
    <cellStyle name="2_1 Bieu 6 thang nam 2011_Ke hoach 2012 (theo doi)" xfId="3100"/>
    <cellStyle name="2_1 Bieu 6 thang nam 2011_Ke hoach 2012 (theo doi) 2" xfId="3101"/>
    <cellStyle name="2_1 Bieu 6 thang nam 2011_Ke hoach 2012 (theo doi) 2 2" xfId="17495"/>
    <cellStyle name="2_1 Bieu 6 thang nam 2011_Ke hoach 2012 (theo doi) 2 2 2" xfId="17496"/>
    <cellStyle name="2_1 Bieu 6 thang nam 2011_Ke hoach 2012 (theo doi) 2 2 3" xfId="17497"/>
    <cellStyle name="2_1 Bieu 6 thang nam 2011_Ke hoach 2012 (theo doi) 2 2 4" xfId="17498"/>
    <cellStyle name="2_1 Bieu 6 thang nam 2011_Ke hoach 2012 (theo doi) 2 3" xfId="17499"/>
    <cellStyle name="2_1 Bieu 6 thang nam 2011_Ke hoach 2012 (theo doi) 2 4" xfId="17500"/>
    <cellStyle name="2_1 Bieu 6 thang nam 2011_Ke hoach 2012 (theo doi) 2 5" xfId="17501"/>
    <cellStyle name="2_1 Bieu 6 thang nam 2011_Ke hoach 2012 (theo doi) 3" xfId="17502"/>
    <cellStyle name="2_1 Bieu 6 thang nam 2011_Ke hoach 2012 (theo doi) 3 2" xfId="17503"/>
    <cellStyle name="2_1 Bieu 6 thang nam 2011_Ke hoach 2012 (theo doi) 3 3" xfId="17504"/>
    <cellStyle name="2_1 Bieu 6 thang nam 2011_Ke hoach 2012 (theo doi) 3 4" xfId="17505"/>
    <cellStyle name="2_1 Bieu 6 thang nam 2011_Ke hoach 2012 (theo doi) 4" xfId="17506"/>
    <cellStyle name="2_1 Bieu 6 thang nam 2011_Ke hoach 2012 (theo doi) 5" xfId="17507"/>
    <cellStyle name="2_1 Bieu 6 thang nam 2011_Ke hoach 2012 (theo doi) 6" xfId="17508"/>
    <cellStyle name="2_1 Bieu 6 thang nam 2011_Ke hoach 2012 theo doi (giai ngan 30.6.12)" xfId="3102"/>
    <cellStyle name="2_1 Bieu 6 thang nam 2011_Ke hoach 2012 theo doi (giai ngan 30.6.12) 2" xfId="3103"/>
    <cellStyle name="2_1 Bieu 6 thang nam 2011_Ke hoach 2012 theo doi (giai ngan 30.6.12) 2 2" xfId="17509"/>
    <cellStyle name="2_1 Bieu 6 thang nam 2011_Ke hoach 2012 theo doi (giai ngan 30.6.12) 2 2 2" xfId="17510"/>
    <cellStyle name="2_1 Bieu 6 thang nam 2011_Ke hoach 2012 theo doi (giai ngan 30.6.12) 2 2 3" xfId="17511"/>
    <cellStyle name="2_1 Bieu 6 thang nam 2011_Ke hoach 2012 theo doi (giai ngan 30.6.12) 2 2 4" xfId="17512"/>
    <cellStyle name="2_1 Bieu 6 thang nam 2011_Ke hoach 2012 theo doi (giai ngan 30.6.12) 2 3" xfId="17513"/>
    <cellStyle name="2_1 Bieu 6 thang nam 2011_Ke hoach 2012 theo doi (giai ngan 30.6.12) 2 4" xfId="17514"/>
    <cellStyle name="2_1 Bieu 6 thang nam 2011_Ke hoach 2012 theo doi (giai ngan 30.6.12) 2 5" xfId="17515"/>
    <cellStyle name="2_1 Bieu 6 thang nam 2011_Ke hoach 2012 theo doi (giai ngan 30.6.12) 3" xfId="17516"/>
    <cellStyle name="2_1 Bieu 6 thang nam 2011_Ke hoach 2012 theo doi (giai ngan 30.6.12) 3 2" xfId="17517"/>
    <cellStyle name="2_1 Bieu 6 thang nam 2011_Ke hoach 2012 theo doi (giai ngan 30.6.12) 3 3" xfId="17518"/>
    <cellStyle name="2_1 Bieu 6 thang nam 2011_Ke hoach 2012 theo doi (giai ngan 30.6.12) 3 4" xfId="17519"/>
    <cellStyle name="2_1 Bieu 6 thang nam 2011_Ke hoach 2012 theo doi (giai ngan 30.6.12) 4" xfId="17520"/>
    <cellStyle name="2_1 Bieu 6 thang nam 2011_Ke hoach 2012 theo doi (giai ngan 30.6.12) 5" xfId="17521"/>
    <cellStyle name="2_1 Bieu 6 thang nam 2011_Ke hoach 2012 theo doi (giai ngan 30.6.12) 6" xfId="17522"/>
    <cellStyle name="2_Bao cao tinh hinh thuc hien KH 2009 den 31-01-10" xfId="3104"/>
    <cellStyle name="2_Bao cao tinh hinh thuc hien KH 2009 den 31-01-10 2" xfId="3105"/>
    <cellStyle name="2_Bao cao tinh hinh thuc hien KH 2009 den 31-01-10 2 2" xfId="17523"/>
    <cellStyle name="2_Bao cao tinh hinh thuc hien KH 2009 den 31-01-10 2 2 2" xfId="17524"/>
    <cellStyle name="2_Bao cao tinh hinh thuc hien KH 2009 den 31-01-10 2 2 3" xfId="17525"/>
    <cellStyle name="2_Bao cao tinh hinh thuc hien KH 2009 den 31-01-10 2 2 4" xfId="17526"/>
    <cellStyle name="2_Bao cao tinh hinh thuc hien KH 2009 den 31-01-10 2 3" xfId="17527"/>
    <cellStyle name="2_Bao cao tinh hinh thuc hien KH 2009 den 31-01-10 2 4" xfId="17528"/>
    <cellStyle name="2_Bao cao tinh hinh thuc hien KH 2009 den 31-01-10 2 5" xfId="17529"/>
    <cellStyle name="2_Bao cao tinh hinh thuc hien KH 2009 den 31-01-10 3" xfId="17530"/>
    <cellStyle name="2_Bao cao tinh hinh thuc hien KH 2009 den 31-01-10 3 2" xfId="17531"/>
    <cellStyle name="2_Bao cao tinh hinh thuc hien KH 2009 den 31-01-10 3 3" xfId="17532"/>
    <cellStyle name="2_Bao cao tinh hinh thuc hien KH 2009 den 31-01-10 3 4" xfId="17533"/>
    <cellStyle name="2_Bao cao tinh hinh thuc hien KH 2009 den 31-01-10 4" xfId="17534"/>
    <cellStyle name="2_Bao cao tinh hinh thuc hien KH 2009 den 31-01-10 5" xfId="17535"/>
    <cellStyle name="2_Bao cao tinh hinh thuc hien KH 2009 den 31-01-10 6" xfId="17536"/>
    <cellStyle name="2_Bao cao tinh hinh thuc hien KH 2009 den 31-01-10_BC von DTPT 6 thang 2012" xfId="3106"/>
    <cellStyle name="2_Bao cao tinh hinh thuc hien KH 2009 den 31-01-10_BC von DTPT 6 thang 2012 2" xfId="3107"/>
    <cellStyle name="2_Bao cao tinh hinh thuc hien KH 2009 den 31-01-10_BC von DTPT 6 thang 2012 2 2" xfId="17537"/>
    <cellStyle name="2_Bao cao tinh hinh thuc hien KH 2009 den 31-01-10_BC von DTPT 6 thang 2012 2 2 2" xfId="17538"/>
    <cellStyle name="2_Bao cao tinh hinh thuc hien KH 2009 den 31-01-10_BC von DTPT 6 thang 2012 2 2 3" xfId="17539"/>
    <cellStyle name="2_Bao cao tinh hinh thuc hien KH 2009 den 31-01-10_BC von DTPT 6 thang 2012 2 2 4" xfId="17540"/>
    <cellStyle name="2_Bao cao tinh hinh thuc hien KH 2009 den 31-01-10_BC von DTPT 6 thang 2012 2 3" xfId="17541"/>
    <cellStyle name="2_Bao cao tinh hinh thuc hien KH 2009 den 31-01-10_BC von DTPT 6 thang 2012 2 4" xfId="17542"/>
    <cellStyle name="2_Bao cao tinh hinh thuc hien KH 2009 den 31-01-10_BC von DTPT 6 thang 2012 2 5" xfId="17543"/>
    <cellStyle name="2_Bao cao tinh hinh thuc hien KH 2009 den 31-01-10_BC von DTPT 6 thang 2012 3" xfId="17544"/>
    <cellStyle name="2_Bao cao tinh hinh thuc hien KH 2009 den 31-01-10_BC von DTPT 6 thang 2012 3 2" xfId="17545"/>
    <cellStyle name="2_Bao cao tinh hinh thuc hien KH 2009 den 31-01-10_BC von DTPT 6 thang 2012 3 3" xfId="17546"/>
    <cellStyle name="2_Bao cao tinh hinh thuc hien KH 2009 den 31-01-10_BC von DTPT 6 thang 2012 3 4" xfId="17547"/>
    <cellStyle name="2_Bao cao tinh hinh thuc hien KH 2009 den 31-01-10_BC von DTPT 6 thang 2012 4" xfId="17548"/>
    <cellStyle name="2_Bao cao tinh hinh thuc hien KH 2009 den 31-01-10_BC von DTPT 6 thang 2012 5" xfId="17549"/>
    <cellStyle name="2_Bao cao tinh hinh thuc hien KH 2009 den 31-01-10_BC von DTPT 6 thang 2012 6" xfId="17550"/>
    <cellStyle name="2_Bao cao tinh hinh thuc hien KH 2009 den 31-01-10_Bieu du thao QD von ho tro co MT" xfId="3108"/>
    <cellStyle name="2_Bao cao tinh hinh thuc hien KH 2009 den 31-01-10_Bieu du thao QD von ho tro co MT 2" xfId="3109"/>
    <cellStyle name="2_Bao cao tinh hinh thuc hien KH 2009 den 31-01-10_Bieu du thao QD von ho tro co MT 2 2" xfId="17551"/>
    <cellStyle name="2_Bao cao tinh hinh thuc hien KH 2009 den 31-01-10_Bieu du thao QD von ho tro co MT 2 2 2" xfId="17552"/>
    <cellStyle name="2_Bao cao tinh hinh thuc hien KH 2009 den 31-01-10_Bieu du thao QD von ho tro co MT 2 2 3" xfId="17553"/>
    <cellStyle name="2_Bao cao tinh hinh thuc hien KH 2009 den 31-01-10_Bieu du thao QD von ho tro co MT 2 2 4" xfId="17554"/>
    <cellStyle name="2_Bao cao tinh hinh thuc hien KH 2009 den 31-01-10_Bieu du thao QD von ho tro co MT 2 3" xfId="17555"/>
    <cellStyle name="2_Bao cao tinh hinh thuc hien KH 2009 den 31-01-10_Bieu du thao QD von ho tro co MT 2 4" xfId="17556"/>
    <cellStyle name="2_Bao cao tinh hinh thuc hien KH 2009 den 31-01-10_Bieu du thao QD von ho tro co MT 2 5" xfId="17557"/>
    <cellStyle name="2_Bao cao tinh hinh thuc hien KH 2009 den 31-01-10_Bieu du thao QD von ho tro co MT 3" xfId="17558"/>
    <cellStyle name="2_Bao cao tinh hinh thuc hien KH 2009 den 31-01-10_Bieu du thao QD von ho tro co MT 3 2" xfId="17559"/>
    <cellStyle name="2_Bao cao tinh hinh thuc hien KH 2009 den 31-01-10_Bieu du thao QD von ho tro co MT 3 3" xfId="17560"/>
    <cellStyle name="2_Bao cao tinh hinh thuc hien KH 2009 den 31-01-10_Bieu du thao QD von ho tro co MT 3 4" xfId="17561"/>
    <cellStyle name="2_Bao cao tinh hinh thuc hien KH 2009 den 31-01-10_Bieu du thao QD von ho tro co MT 4" xfId="17562"/>
    <cellStyle name="2_Bao cao tinh hinh thuc hien KH 2009 den 31-01-10_Bieu du thao QD von ho tro co MT 5" xfId="17563"/>
    <cellStyle name="2_Bao cao tinh hinh thuc hien KH 2009 den 31-01-10_Bieu du thao QD von ho tro co MT 6" xfId="17564"/>
    <cellStyle name="2_Bao cao tinh hinh thuc hien KH 2009 den 31-01-10_Ke hoach 2012 (theo doi)" xfId="3110"/>
    <cellStyle name="2_Bao cao tinh hinh thuc hien KH 2009 den 31-01-10_Ke hoach 2012 (theo doi) 2" xfId="3111"/>
    <cellStyle name="2_Bao cao tinh hinh thuc hien KH 2009 den 31-01-10_Ke hoach 2012 (theo doi) 2 2" xfId="17565"/>
    <cellStyle name="2_Bao cao tinh hinh thuc hien KH 2009 den 31-01-10_Ke hoach 2012 (theo doi) 2 2 2" xfId="17566"/>
    <cellStyle name="2_Bao cao tinh hinh thuc hien KH 2009 den 31-01-10_Ke hoach 2012 (theo doi) 2 2 3" xfId="17567"/>
    <cellStyle name="2_Bao cao tinh hinh thuc hien KH 2009 den 31-01-10_Ke hoach 2012 (theo doi) 2 2 4" xfId="17568"/>
    <cellStyle name="2_Bao cao tinh hinh thuc hien KH 2009 den 31-01-10_Ke hoach 2012 (theo doi) 2 3" xfId="17569"/>
    <cellStyle name="2_Bao cao tinh hinh thuc hien KH 2009 den 31-01-10_Ke hoach 2012 (theo doi) 2 4" xfId="17570"/>
    <cellStyle name="2_Bao cao tinh hinh thuc hien KH 2009 den 31-01-10_Ke hoach 2012 (theo doi) 2 5" xfId="17571"/>
    <cellStyle name="2_Bao cao tinh hinh thuc hien KH 2009 den 31-01-10_Ke hoach 2012 (theo doi) 3" xfId="17572"/>
    <cellStyle name="2_Bao cao tinh hinh thuc hien KH 2009 den 31-01-10_Ke hoach 2012 (theo doi) 3 2" xfId="17573"/>
    <cellStyle name="2_Bao cao tinh hinh thuc hien KH 2009 den 31-01-10_Ke hoach 2012 (theo doi) 3 3" xfId="17574"/>
    <cellStyle name="2_Bao cao tinh hinh thuc hien KH 2009 den 31-01-10_Ke hoach 2012 (theo doi) 3 4" xfId="17575"/>
    <cellStyle name="2_Bao cao tinh hinh thuc hien KH 2009 den 31-01-10_Ke hoach 2012 (theo doi) 4" xfId="17576"/>
    <cellStyle name="2_Bao cao tinh hinh thuc hien KH 2009 den 31-01-10_Ke hoach 2012 (theo doi) 5" xfId="17577"/>
    <cellStyle name="2_Bao cao tinh hinh thuc hien KH 2009 den 31-01-10_Ke hoach 2012 (theo doi) 6" xfId="17578"/>
    <cellStyle name="2_Bao cao tinh hinh thuc hien KH 2009 den 31-01-10_Ke hoach 2012 theo doi (giai ngan 30.6.12)" xfId="3112"/>
    <cellStyle name="2_Bao cao tinh hinh thuc hien KH 2009 den 31-01-10_Ke hoach 2012 theo doi (giai ngan 30.6.12) 2" xfId="3113"/>
    <cellStyle name="2_Bao cao tinh hinh thuc hien KH 2009 den 31-01-10_Ke hoach 2012 theo doi (giai ngan 30.6.12) 2 2" xfId="17579"/>
    <cellStyle name="2_Bao cao tinh hinh thuc hien KH 2009 den 31-01-10_Ke hoach 2012 theo doi (giai ngan 30.6.12) 2 2 2" xfId="17580"/>
    <cellStyle name="2_Bao cao tinh hinh thuc hien KH 2009 den 31-01-10_Ke hoach 2012 theo doi (giai ngan 30.6.12) 2 2 3" xfId="17581"/>
    <cellStyle name="2_Bao cao tinh hinh thuc hien KH 2009 den 31-01-10_Ke hoach 2012 theo doi (giai ngan 30.6.12) 2 2 4" xfId="17582"/>
    <cellStyle name="2_Bao cao tinh hinh thuc hien KH 2009 den 31-01-10_Ke hoach 2012 theo doi (giai ngan 30.6.12) 2 3" xfId="17583"/>
    <cellStyle name="2_Bao cao tinh hinh thuc hien KH 2009 den 31-01-10_Ke hoach 2012 theo doi (giai ngan 30.6.12) 2 4" xfId="17584"/>
    <cellStyle name="2_Bao cao tinh hinh thuc hien KH 2009 den 31-01-10_Ke hoach 2012 theo doi (giai ngan 30.6.12) 2 5" xfId="17585"/>
    <cellStyle name="2_Bao cao tinh hinh thuc hien KH 2009 den 31-01-10_Ke hoach 2012 theo doi (giai ngan 30.6.12) 3" xfId="17586"/>
    <cellStyle name="2_Bao cao tinh hinh thuc hien KH 2009 den 31-01-10_Ke hoach 2012 theo doi (giai ngan 30.6.12) 3 2" xfId="17587"/>
    <cellStyle name="2_Bao cao tinh hinh thuc hien KH 2009 den 31-01-10_Ke hoach 2012 theo doi (giai ngan 30.6.12) 3 3" xfId="17588"/>
    <cellStyle name="2_Bao cao tinh hinh thuc hien KH 2009 den 31-01-10_Ke hoach 2012 theo doi (giai ngan 30.6.12) 3 4" xfId="17589"/>
    <cellStyle name="2_Bao cao tinh hinh thuc hien KH 2009 den 31-01-10_Ke hoach 2012 theo doi (giai ngan 30.6.12) 4" xfId="17590"/>
    <cellStyle name="2_Bao cao tinh hinh thuc hien KH 2009 den 31-01-10_Ke hoach 2012 theo doi (giai ngan 30.6.12) 5" xfId="17591"/>
    <cellStyle name="2_Bao cao tinh hinh thuc hien KH 2009 den 31-01-10_Ke hoach 2012 theo doi (giai ngan 30.6.12) 6" xfId="17592"/>
    <cellStyle name="2_BC cong trinh trong diem" xfId="3114"/>
    <cellStyle name="2_BC cong trinh trong diem 2" xfId="3115"/>
    <cellStyle name="2_BC cong trinh trong diem 2 2" xfId="17593"/>
    <cellStyle name="2_BC cong trinh trong diem 2 2 2" xfId="17594"/>
    <cellStyle name="2_BC cong trinh trong diem 2 2 3" xfId="17595"/>
    <cellStyle name="2_BC cong trinh trong diem 2 2 4" xfId="17596"/>
    <cellStyle name="2_BC cong trinh trong diem 2 3" xfId="17597"/>
    <cellStyle name="2_BC cong trinh trong diem 2 4" xfId="17598"/>
    <cellStyle name="2_BC cong trinh trong diem 2 5" xfId="17599"/>
    <cellStyle name="2_BC cong trinh trong diem 3" xfId="17600"/>
    <cellStyle name="2_BC cong trinh trong diem 3 2" xfId="17601"/>
    <cellStyle name="2_BC cong trinh trong diem 3 3" xfId="17602"/>
    <cellStyle name="2_BC cong trinh trong diem 3 4" xfId="17603"/>
    <cellStyle name="2_BC cong trinh trong diem 4" xfId="17604"/>
    <cellStyle name="2_BC cong trinh trong diem 5" xfId="17605"/>
    <cellStyle name="2_BC cong trinh trong diem 6" xfId="17606"/>
    <cellStyle name="2_BC cong trinh trong diem_BC von DTPT 6 thang 2012" xfId="3116"/>
    <cellStyle name="2_BC cong trinh trong diem_BC von DTPT 6 thang 2012 2" xfId="3117"/>
    <cellStyle name="2_BC cong trinh trong diem_BC von DTPT 6 thang 2012 2 2" xfId="17607"/>
    <cellStyle name="2_BC cong trinh trong diem_BC von DTPT 6 thang 2012 2 2 2" xfId="17608"/>
    <cellStyle name="2_BC cong trinh trong diem_BC von DTPT 6 thang 2012 2 2 3" xfId="17609"/>
    <cellStyle name="2_BC cong trinh trong diem_BC von DTPT 6 thang 2012 2 2 4" xfId="17610"/>
    <cellStyle name="2_BC cong trinh trong diem_BC von DTPT 6 thang 2012 2 3" xfId="17611"/>
    <cellStyle name="2_BC cong trinh trong diem_BC von DTPT 6 thang 2012 2 4" xfId="17612"/>
    <cellStyle name="2_BC cong trinh trong diem_BC von DTPT 6 thang 2012 2 5" xfId="17613"/>
    <cellStyle name="2_BC cong trinh trong diem_BC von DTPT 6 thang 2012 3" xfId="17614"/>
    <cellStyle name="2_BC cong trinh trong diem_BC von DTPT 6 thang 2012 3 2" xfId="17615"/>
    <cellStyle name="2_BC cong trinh trong diem_BC von DTPT 6 thang 2012 3 3" xfId="17616"/>
    <cellStyle name="2_BC cong trinh trong diem_BC von DTPT 6 thang 2012 3 4" xfId="17617"/>
    <cellStyle name="2_BC cong trinh trong diem_BC von DTPT 6 thang 2012 4" xfId="17618"/>
    <cellStyle name="2_BC cong trinh trong diem_BC von DTPT 6 thang 2012 5" xfId="17619"/>
    <cellStyle name="2_BC cong trinh trong diem_BC von DTPT 6 thang 2012 6" xfId="17620"/>
    <cellStyle name="2_BC cong trinh trong diem_Bieu du thao QD von ho tro co MT" xfId="3118"/>
    <cellStyle name="2_BC cong trinh trong diem_Bieu du thao QD von ho tro co MT 2" xfId="3119"/>
    <cellStyle name="2_BC cong trinh trong diem_Bieu du thao QD von ho tro co MT 2 2" xfId="17621"/>
    <cellStyle name="2_BC cong trinh trong diem_Bieu du thao QD von ho tro co MT 2 2 2" xfId="17622"/>
    <cellStyle name="2_BC cong trinh trong diem_Bieu du thao QD von ho tro co MT 2 2 3" xfId="17623"/>
    <cellStyle name="2_BC cong trinh trong diem_Bieu du thao QD von ho tro co MT 2 2 4" xfId="17624"/>
    <cellStyle name="2_BC cong trinh trong diem_Bieu du thao QD von ho tro co MT 2 3" xfId="17625"/>
    <cellStyle name="2_BC cong trinh trong diem_Bieu du thao QD von ho tro co MT 2 4" xfId="17626"/>
    <cellStyle name="2_BC cong trinh trong diem_Bieu du thao QD von ho tro co MT 2 5" xfId="17627"/>
    <cellStyle name="2_BC cong trinh trong diem_Bieu du thao QD von ho tro co MT 3" xfId="17628"/>
    <cellStyle name="2_BC cong trinh trong diem_Bieu du thao QD von ho tro co MT 3 2" xfId="17629"/>
    <cellStyle name="2_BC cong trinh trong diem_Bieu du thao QD von ho tro co MT 3 3" xfId="17630"/>
    <cellStyle name="2_BC cong trinh trong diem_Bieu du thao QD von ho tro co MT 3 4" xfId="17631"/>
    <cellStyle name="2_BC cong trinh trong diem_Bieu du thao QD von ho tro co MT 4" xfId="17632"/>
    <cellStyle name="2_BC cong trinh trong diem_Bieu du thao QD von ho tro co MT 5" xfId="17633"/>
    <cellStyle name="2_BC cong trinh trong diem_Bieu du thao QD von ho tro co MT 6" xfId="17634"/>
    <cellStyle name="2_BC cong trinh trong diem_Ke hoach 2012 (theo doi)" xfId="3120"/>
    <cellStyle name="2_BC cong trinh trong diem_Ke hoach 2012 (theo doi) 2" xfId="3121"/>
    <cellStyle name="2_BC cong trinh trong diem_Ke hoach 2012 (theo doi) 2 2" xfId="17635"/>
    <cellStyle name="2_BC cong trinh trong diem_Ke hoach 2012 (theo doi) 2 2 2" xfId="17636"/>
    <cellStyle name="2_BC cong trinh trong diem_Ke hoach 2012 (theo doi) 2 2 3" xfId="17637"/>
    <cellStyle name="2_BC cong trinh trong diem_Ke hoach 2012 (theo doi) 2 2 4" xfId="17638"/>
    <cellStyle name="2_BC cong trinh trong diem_Ke hoach 2012 (theo doi) 2 3" xfId="17639"/>
    <cellStyle name="2_BC cong trinh trong diem_Ke hoach 2012 (theo doi) 2 4" xfId="17640"/>
    <cellStyle name="2_BC cong trinh trong diem_Ke hoach 2012 (theo doi) 2 5" xfId="17641"/>
    <cellStyle name="2_BC cong trinh trong diem_Ke hoach 2012 (theo doi) 3" xfId="17642"/>
    <cellStyle name="2_BC cong trinh trong diem_Ke hoach 2012 (theo doi) 3 2" xfId="17643"/>
    <cellStyle name="2_BC cong trinh trong diem_Ke hoach 2012 (theo doi) 3 3" xfId="17644"/>
    <cellStyle name="2_BC cong trinh trong diem_Ke hoach 2012 (theo doi) 3 4" xfId="17645"/>
    <cellStyle name="2_BC cong trinh trong diem_Ke hoach 2012 (theo doi) 4" xfId="17646"/>
    <cellStyle name="2_BC cong trinh trong diem_Ke hoach 2012 (theo doi) 5" xfId="17647"/>
    <cellStyle name="2_BC cong trinh trong diem_Ke hoach 2012 (theo doi) 6" xfId="17648"/>
    <cellStyle name="2_BC cong trinh trong diem_Ke hoach 2012 theo doi (giai ngan 30.6.12)" xfId="3122"/>
    <cellStyle name="2_BC cong trinh trong diem_Ke hoach 2012 theo doi (giai ngan 30.6.12) 2" xfId="3123"/>
    <cellStyle name="2_BC cong trinh trong diem_Ke hoach 2012 theo doi (giai ngan 30.6.12) 2 2" xfId="17649"/>
    <cellStyle name="2_BC cong trinh trong diem_Ke hoach 2012 theo doi (giai ngan 30.6.12) 2 2 2" xfId="17650"/>
    <cellStyle name="2_BC cong trinh trong diem_Ke hoach 2012 theo doi (giai ngan 30.6.12) 2 2 3" xfId="17651"/>
    <cellStyle name="2_BC cong trinh trong diem_Ke hoach 2012 theo doi (giai ngan 30.6.12) 2 2 4" xfId="17652"/>
    <cellStyle name="2_BC cong trinh trong diem_Ke hoach 2012 theo doi (giai ngan 30.6.12) 2 3" xfId="17653"/>
    <cellStyle name="2_BC cong trinh trong diem_Ke hoach 2012 theo doi (giai ngan 30.6.12) 2 4" xfId="17654"/>
    <cellStyle name="2_BC cong trinh trong diem_Ke hoach 2012 theo doi (giai ngan 30.6.12) 2 5" xfId="17655"/>
    <cellStyle name="2_BC cong trinh trong diem_Ke hoach 2012 theo doi (giai ngan 30.6.12) 3" xfId="17656"/>
    <cellStyle name="2_BC cong trinh trong diem_Ke hoach 2012 theo doi (giai ngan 30.6.12) 3 2" xfId="17657"/>
    <cellStyle name="2_BC cong trinh trong diem_Ke hoach 2012 theo doi (giai ngan 30.6.12) 3 3" xfId="17658"/>
    <cellStyle name="2_BC cong trinh trong diem_Ke hoach 2012 theo doi (giai ngan 30.6.12) 3 4" xfId="17659"/>
    <cellStyle name="2_BC cong trinh trong diem_Ke hoach 2012 theo doi (giai ngan 30.6.12) 4" xfId="17660"/>
    <cellStyle name="2_BC cong trinh trong diem_Ke hoach 2012 theo doi (giai ngan 30.6.12) 5" xfId="17661"/>
    <cellStyle name="2_BC cong trinh trong diem_Ke hoach 2012 theo doi (giai ngan 30.6.12) 6" xfId="17662"/>
    <cellStyle name="2_BC von DTPT 6 thang 2012" xfId="3124"/>
    <cellStyle name="2_BC von DTPT 6 thang 2012 2" xfId="17663"/>
    <cellStyle name="2_BC von DTPT 6 thang 2012 2 2" xfId="17664"/>
    <cellStyle name="2_BC von DTPT 6 thang 2012 2 3" xfId="17665"/>
    <cellStyle name="2_BC von DTPT 6 thang 2012 2 4" xfId="17666"/>
    <cellStyle name="2_BC von DTPT 6 thang 2012 3" xfId="17667"/>
    <cellStyle name="2_BC von DTPT 6 thang 2012 4" xfId="17668"/>
    <cellStyle name="2_BC von DTPT 6 thang 2012 5" xfId="17669"/>
    <cellStyle name="2_Bieu 01 UB(hung)" xfId="3125"/>
    <cellStyle name="2_Bieu 01 UB(hung) 2" xfId="3126"/>
    <cellStyle name="2_Bieu 01 UB(hung) 2 2" xfId="17670"/>
    <cellStyle name="2_Bieu 01 UB(hung) 2 2 2" xfId="17671"/>
    <cellStyle name="2_Bieu 01 UB(hung) 2 2 3" xfId="17672"/>
    <cellStyle name="2_Bieu 01 UB(hung) 2 2 4" xfId="17673"/>
    <cellStyle name="2_Bieu 01 UB(hung) 2 3" xfId="17674"/>
    <cellStyle name="2_Bieu 01 UB(hung) 2 4" xfId="17675"/>
    <cellStyle name="2_Bieu 01 UB(hung) 2 5" xfId="17676"/>
    <cellStyle name="2_Bieu 01 UB(hung) 3" xfId="17677"/>
    <cellStyle name="2_Bieu 01 UB(hung) 3 2" xfId="17678"/>
    <cellStyle name="2_Bieu 01 UB(hung) 3 3" xfId="17679"/>
    <cellStyle name="2_Bieu 01 UB(hung) 3 4" xfId="17680"/>
    <cellStyle name="2_Bieu 01 UB(hung) 4" xfId="17681"/>
    <cellStyle name="2_Bieu 01 UB(hung) 5" xfId="17682"/>
    <cellStyle name="2_Bieu 01 UB(hung) 6" xfId="17683"/>
    <cellStyle name="2_Bieu du thao QD von ho tro co MT" xfId="3127"/>
    <cellStyle name="2_Bieu du thao QD von ho tro co MT 2" xfId="17684"/>
    <cellStyle name="2_Bieu du thao QD von ho tro co MT 2 2" xfId="17685"/>
    <cellStyle name="2_Bieu du thao QD von ho tro co MT 2 3" xfId="17686"/>
    <cellStyle name="2_Bieu du thao QD von ho tro co MT 2 4" xfId="17687"/>
    <cellStyle name="2_Bieu du thao QD von ho tro co MT 3" xfId="17688"/>
    <cellStyle name="2_Bieu du thao QD von ho tro co MT 4" xfId="17689"/>
    <cellStyle name="2_Bieu du thao QD von ho tro co MT 5" xfId="17690"/>
    <cellStyle name="2_BL vu" xfId="3128"/>
    <cellStyle name="2_BL vu_Bao cao tinh hinh thuc hien KH 2009 den 31-01-10" xfId="3129"/>
    <cellStyle name="2_BL vu_Bao cao tinh hinh thuc hien KH 2009 den 31-01-10 2" xfId="3130"/>
    <cellStyle name="2_Book1" xfId="3131"/>
    <cellStyle name="2_Book1 2" xfId="17691"/>
    <cellStyle name="2_Book1 2 2" xfId="17692"/>
    <cellStyle name="2_Book1 2 3" xfId="17693"/>
    <cellStyle name="2_Book1 2 4" xfId="17694"/>
    <cellStyle name="2_Book1 3" xfId="17695"/>
    <cellStyle name="2_Book1 4" xfId="17696"/>
    <cellStyle name="2_Book1 5" xfId="17697"/>
    <cellStyle name="2_Book1_1" xfId="3132"/>
    <cellStyle name="2_Book1_1_!1 1 bao cao giao KH ve HTCMT vung TNB   12-12-2011" xfId="3133"/>
    <cellStyle name="2_Book1_1_Bieu4HTMT" xfId="3134"/>
    <cellStyle name="2_Book1_1_Bieu4HTMT_!1 1 bao cao giao KH ve HTCMT vung TNB   12-12-2011" xfId="3135"/>
    <cellStyle name="2_Book1_1_Bieu4HTMT_KH TPCP vung TNB (03-1-2012)" xfId="3136"/>
    <cellStyle name="2_Book1_1_KH TPCP vung TNB (03-1-2012)" xfId="3137"/>
    <cellStyle name="2_Book1_Bao cao tinh hinh thuc hien KH 2009 den 31-01-10" xfId="3138"/>
    <cellStyle name="2_Book1_Bao cao tinh hinh thuc hien KH 2009 den 31-01-10 2" xfId="3139"/>
    <cellStyle name="2_Book1_Bao cao tinh hinh thuc hien KH 2009 den 31-01-10 2 2" xfId="17698"/>
    <cellStyle name="2_Book1_Bao cao tinh hinh thuc hien KH 2009 den 31-01-10 2 2 2" xfId="17699"/>
    <cellStyle name="2_Book1_Bao cao tinh hinh thuc hien KH 2009 den 31-01-10 2 2 3" xfId="17700"/>
    <cellStyle name="2_Book1_Bao cao tinh hinh thuc hien KH 2009 den 31-01-10 2 2 4" xfId="17701"/>
    <cellStyle name="2_Book1_Bao cao tinh hinh thuc hien KH 2009 den 31-01-10 2 3" xfId="17702"/>
    <cellStyle name="2_Book1_Bao cao tinh hinh thuc hien KH 2009 den 31-01-10 2 4" xfId="17703"/>
    <cellStyle name="2_Book1_Bao cao tinh hinh thuc hien KH 2009 den 31-01-10 2 5" xfId="17704"/>
    <cellStyle name="2_Book1_Bao cao tinh hinh thuc hien KH 2009 den 31-01-10 3" xfId="17705"/>
    <cellStyle name="2_Book1_Bao cao tinh hinh thuc hien KH 2009 den 31-01-10 3 2" xfId="17706"/>
    <cellStyle name="2_Book1_Bao cao tinh hinh thuc hien KH 2009 den 31-01-10 3 3" xfId="17707"/>
    <cellStyle name="2_Book1_Bao cao tinh hinh thuc hien KH 2009 den 31-01-10 3 4" xfId="17708"/>
    <cellStyle name="2_Book1_Bao cao tinh hinh thuc hien KH 2009 den 31-01-10 4" xfId="17709"/>
    <cellStyle name="2_Book1_Bao cao tinh hinh thuc hien KH 2009 den 31-01-10 5" xfId="17710"/>
    <cellStyle name="2_Book1_Bao cao tinh hinh thuc hien KH 2009 den 31-01-10 6" xfId="17711"/>
    <cellStyle name="2_Book1_Bao cao tinh hinh thuc hien KH 2009 den 31-01-10_BC von DTPT 6 thang 2012" xfId="3140"/>
    <cellStyle name="2_Book1_Bao cao tinh hinh thuc hien KH 2009 den 31-01-10_BC von DTPT 6 thang 2012 2" xfId="3141"/>
    <cellStyle name="2_Book1_Bao cao tinh hinh thuc hien KH 2009 den 31-01-10_BC von DTPT 6 thang 2012 2 2" xfId="17712"/>
    <cellStyle name="2_Book1_Bao cao tinh hinh thuc hien KH 2009 den 31-01-10_BC von DTPT 6 thang 2012 2 2 2" xfId="17713"/>
    <cellStyle name="2_Book1_Bao cao tinh hinh thuc hien KH 2009 den 31-01-10_BC von DTPT 6 thang 2012 2 2 3" xfId="17714"/>
    <cellStyle name="2_Book1_Bao cao tinh hinh thuc hien KH 2009 den 31-01-10_BC von DTPT 6 thang 2012 2 2 4" xfId="17715"/>
    <cellStyle name="2_Book1_Bao cao tinh hinh thuc hien KH 2009 den 31-01-10_BC von DTPT 6 thang 2012 2 3" xfId="17716"/>
    <cellStyle name="2_Book1_Bao cao tinh hinh thuc hien KH 2009 den 31-01-10_BC von DTPT 6 thang 2012 2 4" xfId="17717"/>
    <cellStyle name="2_Book1_Bao cao tinh hinh thuc hien KH 2009 den 31-01-10_BC von DTPT 6 thang 2012 2 5" xfId="17718"/>
    <cellStyle name="2_Book1_Bao cao tinh hinh thuc hien KH 2009 den 31-01-10_BC von DTPT 6 thang 2012 3" xfId="17719"/>
    <cellStyle name="2_Book1_Bao cao tinh hinh thuc hien KH 2009 den 31-01-10_BC von DTPT 6 thang 2012 3 2" xfId="17720"/>
    <cellStyle name="2_Book1_Bao cao tinh hinh thuc hien KH 2009 den 31-01-10_BC von DTPT 6 thang 2012 3 3" xfId="17721"/>
    <cellStyle name="2_Book1_Bao cao tinh hinh thuc hien KH 2009 den 31-01-10_BC von DTPT 6 thang 2012 3 4" xfId="17722"/>
    <cellStyle name="2_Book1_Bao cao tinh hinh thuc hien KH 2009 den 31-01-10_BC von DTPT 6 thang 2012 4" xfId="17723"/>
    <cellStyle name="2_Book1_Bao cao tinh hinh thuc hien KH 2009 den 31-01-10_BC von DTPT 6 thang 2012 5" xfId="17724"/>
    <cellStyle name="2_Book1_Bao cao tinh hinh thuc hien KH 2009 den 31-01-10_BC von DTPT 6 thang 2012 6" xfId="17725"/>
    <cellStyle name="2_Book1_Bao cao tinh hinh thuc hien KH 2009 den 31-01-10_Bieu du thao QD von ho tro co MT" xfId="3142"/>
    <cellStyle name="2_Book1_Bao cao tinh hinh thuc hien KH 2009 den 31-01-10_Bieu du thao QD von ho tro co MT 2" xfId="3143"/>
    <cellStyle name="2_Book1_Bao cao tinh hinh thuc hien KH 2009 den 31-01-10_Bieu du thao QD von ho tro co MT 2 2" xfId="17726"/>
    <cellStyle name="2_Book1_Bao cao tinh hinh thuc hien KH 2009 den 31-01-10_Bieu du thao QD von ho tro co MT 2 2 2" xfId="17727"/>
    <cellStyle name="2_Book1_Bao cao tinh hinh thuc hien KH 2009 den 31-01-10_Bieu du thao QD von ho tro co MT 2 2 3" xfId="17728"/>
    <cellStyle name="2_Book1_Bao cao tinh hinh thuc hien KH 2009 den 31-01-10_Bieu du thao QD von ho tro co MT 2 2 4" xfId="17729"/>
    <cellStyle name="2_Book1_Bao cao tinh hinh thuc hien KH 2009 den 31-01-10_Bieu du thao QD von ho tro co MT 2 3" xfId="17730"/>
    <cellStyle name="2_Book1_Bao cao tinh hinh thuc hien KH 2009 den 31-01-10_Bieu du thao QD von ho tro co MT 2 4" xfId="17731"/>
    <cellStyle name="2_Book1_Bao cao tinh hinh thuc hien KH 2009 den 31-01-10_Bieu du thao QD von ho tro co MT 2 5" xfId="17732"/>
    <cellStyle name="2_Book1_Bao cao tinh hinh thuc hien KH 2009 den 31-01-10_Bieu du thao QD von ho tro co MT 3" xfId="17733"/>
    <cellStyle name="2_Book1_Bao cao tinh hinh thuc hien KH 2009 den 31-01-10_Bieu du thao QD von ho tro co MT 3 2" xfId="17734"/>
    <cellStyle name="2_Book1_Bao cao tinh hinh thuc hien KH 2009 den 31-01-10_Bieu du thao QD von ho tro co MT 3 3" xfId="17735"/>
    <cellStyle name="2_Book1_Bao cao tinh hinh thuc hien KH 2009 den 31-01-10_Bieu du thao QD von ho tro co MT 3 4" xfId="17736"/>
    <cellStyle name="2_Book1_Bao cao tinh hinh thuc hien KH 2009 den 31-01-10_Bieu du thao QD von ho tro co MT 4" xfId="17737"/>
    <cellStyle name="2_Book1_Bao cao tinh hinh thuc hien KH 2009 den 31-01-10_Bieu du thao QD von ho tro co MT 5" xfId="17738"/>
    <cellStyle name="2_Book1_Bao cao tinh hinh thuc hien KH 2009 den 31-01-10_Bieu du thao QD von ho tro co MT 6" xfId="17739"/>
    <cellStyle name="2_Book1_Bao cao tinh hinh thuc hien KH 2009 den 31-01-10_Ke hoach 2012 (theo doi)" xfId="3144"/>
    <cellStyle name="2_Book1_Bao cao tinh hinh thuc hien KH 2009 den 31-01-10_Ke hoach 2012 (theo doi) 2" xfId="3145"/>
    <cellStyle name="2_Book1_Bao cao tinh hinh thuc hien KH 2009 den 31-01-10_Ke hoach 2012 (theo doi) 2 2" xfId="17740"/>
    <cellStyle name="2_Book1_Bao cao tinh hinh thuc hien KH 2009 den 31-01-10_Ke hoach 2012 (theo doi) 2 2 2" xfId="17741"/>
    <cellStyle name="2_Book1_Bao cao tinh hinh thuc hien KH 2009 den 31-01-10_Ke hoach 2012 (theo doi) 2 2 3" xfId="17742"/>
    <cellStyle name="2_Book1_Bao cao tinh hinh thuc hien KH 2009 den 31-01-10_Ke hoach 2012 (theo doi) 2 2 4" xfId="17743"/>
    <cellStyle name="2_Book1_Bao cao tinh hinh thuc hien KH 2009 den 31-01-10_Ke hoach 2012 (theo doi) 2 3" xfId="17744"/>
    <cellStyle name="2_Book1_Bao cao tinh hinh thuc hien KH 2009 den 31-01-10_Ke hoach 2012 (theo doi) 2 4" xfId="17745"/>
    <cellStyle name="2_Book1_Bao cao tinh hinh thuc hien KH 2009 den 31-01-10_Ke hoach 2012 (theo doi) 2 5" xfId="17746"/>
    <cellStyle name="2_Book1_Bao cao tinh hinh thuc hien KH 2009 den 31-01-10_Ke hoach 2012 (theo doi) 3" xfId="17747"/>
    <cellStyle name="2_Book1_Bao cao tinh hinh thuc hien KH 2009 den 31-01-10_Ke hoach 2012 (theo doi) 3 2" xfId="17748"/>
    <cellStyle name="2_Book1_Bao cao tinh hinh thuc hien KH 2009 den 31-01-10_Ke hoach 2012 (theo doi) 3 3" xfId="17749"/>
    <cellStyle name="2_Book1_Bao cao tinh hinh thuc hien KH 2009 den 31-01-10_Ke hoach 2012 (theo doi) 3 4" xfId="17750"/>
    <cellStyle name="2_Book1_Bao cao tinh hinh thuc hien KH 2009 den 31-01-10_Ke hoach 2012 (theo doi) 4" xfId="17751"/>
    <cellStyle name="2_Book1_Bao cao tinh hinh thuc hien KH 2009 den 31-01-10_Ke hoach 2012 (theo doi) 5" xfId="17752"/>
    <cellStyle name="2_Book1_Bao cao tinh hinh thuc hien KH 2009 den 31-01-10_Ke hoach 2012 (theo doi) 6" xfId="17753"/>
    <cellStyle name="2_Book1_Bao cao tinh hinh thuc hien KH 2009 den 31-01-10_Ke hoach 2012 theo doi (giai ngan 30.6.12)" xfId="3146"/>
    <cellStyle name="2_Book1_Bao cao tinh hinh thuc hien KH 2009 den 31-01-10_Ke hoach 2012 theo doi (giai ngan 30.6.12) 2" xfId="3147"/>
    <cellStyle name="2_Book1_Bao cao tinh hinh thuc hien KH 2009 den 31-01-10_Ke hoach 2012 theo doi (giai ngan 30.6.12) 2 2" xfId="17754"/>
    <cellStyle name="2_Book1_Bao cao tinh hinh thuc hien KH 2009 den 31-01-10_Ke hoach 2012 theo doi (giai ngan 30.6.12) 2 2 2" xfId="17755"/>
    <cellStyle name="2_Book1_Bao cao tinh hinh thuc hien KH 2009 den 31-01-10_Ke hoach 2012 theo doi (giai ngan 30.6.12) 2 2 3" xfId="17756"/>
    <cellStyle name="2_Book1_Bao cao tinh hinh thuc hien KH 2009 den 31-01-10_Ke hoach 2012 theo doi (giai ngan 30.6.12) 2 2 4" xfId="17757"/>
    <cellStyle name="2_Book1_Bao cao tinh hinh thuc hien KH 2009 den 31-01-10_Ke hoach 2012 theo doi (giai ngan 30.6.12) 2 3" xfId="17758"/>
    <cellStyle name="2_Book1_Bao cao tinh hinh thuc hien KH 2009 den 31-01-10_Ke hoach 2012 theo doi (giai ngan 30.6.12) 2 4" xfId="17759"/>
    <cellStyle name="2_Book1_Bao cao tinh hinh thuc hien KH 2009 den 31-01-10_Ke hoach 2012 theo doi (giai ngan 30.6.12) 2 5" xfId="17760"/>
    <cellStyle name="2_Book1_Bao cao tinh hinh thuc hien KH 2009 den 31-01-10_Ke hoach 2012 theo doi (giai ngan 30.6.12) 3" xfId="17761"/>
    <cellStyle name="2_Book1_Bao cao tinh hinh thuc hien KH 2009 den 31-01-10_Ke hoach 2012 theo doi (giai ngan 30.6.12) 3 2" xfId="17762"/>
    <cellStyle name="2_Book1_Bao cao tinh hinh thuc hien KH 2009 den 31-01-10_Ke hoach 2012 theo doi (giai ngan 30.6.12) 3 3" xfId="17763"/>
    <cellStyle name="2_Book1_Bao cao tinh hinh thuc hien KH 2009 den 31-01-10_Ke hoach 2012 theo doi (giai ngan 30.6.12) 3 4" xfId="17764"/>
    <cellStyle name="2_Book1_Bao cao tinh hinh thuc hien KH 2009 den 31-01-10_Ke hoach 2012 theo doi (giai ngan 30.6.12) 4" xfId="17765"/>
    <cellStyle name="2_Book1_Bao cao tinh hinh thuc hien KH 2009 den 31-01-10_Ke hoach 2012 theo doi (giai ngan 30.6.12) 5" xfId="17766"/>
    <cellStyle name="2_Book1_Bao cao tinh hinh thuc hien KH 2009 den 31-01-10_Ke hoach 2012 theo doi (giai ngan 30.6.12) 6" xfId="17767"/>
    <cellStyle name="2_Book1_BC von DTPT 6 thang 2012" xfId="3148"/>
    <cellStyle name="2_Book1_BC von DTPT 6 thang 2012 2" xfId="17768"/>
    <cellStyle name="2_Book1_BC von DTPT 6 thang 2012 2 2" xfId="17769"/>
    <cellStyle name="2_Book1_BC von DTPT 6 thang 2012 2 3" xfId="17770"/>
    <cellStyle name="2_Book1_BC von DTPT 6 thang 2012 2 4" xfId="17771"/>
    <cellStyle name="2_Book1_BC von DTPT 6 thang 2012 3" xfId="17772"/>
    <cellStyle name="2_Book1_BC von DTPT 6 thang 2012 4" xfId="17773"/>
    <cellStyle name="2_Book1_BC von DTPT 6 thang 2012 5" xfId="17774"/>
    <cellStyle name="2_Book1_Bieu du thao QD von ho tro co MT" xfId="3149"/>
    <cellStyle name="2_Book1_Bieu du thao QD von ho tro co MT 2" xfId="17775"/>
    <cellStyle name="2_Book1_Bieu du thao QD von ho tro co MT 2 2" xfId="17776"/>
    <cellStyle name="2_Book1_Bieu du thao QD von ho tro co MT 2 3" xfId="17777"/>
    <cellStyle name="2_Book1_Bieu du thao QD von ho tro co MT 2 4" xfId="17778"/>
    <cellStyle name="2_Book1_Bieu du thao QD von ho tro co MT 3" xfId="17779"/>
    <cellStyle name="2_Book1_Bieu du thao QD von ho tro co MT 4" xfId="17780"/>
    <cellStyle name="2_Book1_Bieu du thao QD von ho tro co MT 5" xfId="17781"/>
    <cellStyle name="2_Book1_Book1" xfId="3150"/>
    <cellStyle name="2_Book1_Book1 2" xfId="17782"/>
    <cellStyle name="2_Book1_Book1 2 2" xfId="17783"/>
    <cellStyle name="2_Book1_Book1 2 3" xfId="17784"/>
    <cellStyle name="2_Book1_Book1 2 4" xfId="17785"/>
    <cellStyle name="2_Book1_Book1 3" xfId="17786"/>
    <cellStyle name="2_Book1_Book1 4" xfId="17787"/>
    <cellStyle name="2_Book1_Book1 5" xfId="17788"/>
    <cellStyle name="2_Book1_Book1_BC von DTPT 6 thang 2012" xfId="3151"/>
    <cellStyle name="2_Book1_Book1_BC von DTPT 6 thang 2012 2" xfId="17789"/>
    <cellStyle name="2_Book1_Book1_BC von DTPT 6 thang 2012 2 2" xfId="17790"/>
    <cellStyle name="2_Book1_Book1_BC von DTPT 6 thang 2012 2 3" xfId="17791"/>
    <cellStyle name="2_Book1_Book1_BC von DTPT 6 thang 2012 2 4" xfId="17792"/>
    <cellStyle name="2_Book1_Book1_BC von DTPT 6 thang 2012 3" xfId="17793"/>
    <cellStyle name="2_Book1_Book1_BC von DTPT 6 thang 2012 4" xfId="17794"/>
    <cellStyle name="2_Book1_Book1_BC von DTPT 6 thang 2012 5" xfId="17795"/>
    <cellStyle name="2_Book1_Book1_Bieu du thao QD von ho tro co MT" xfId="3152"/>
    <cellStyle name="2_Book1_Book1_Bieu du thao QD von ho tro co MT 2" xfId="17796"/>
    <cellStyle name="2_Book1_Book1_Bieu du thao QD von ho tro co MT 2 2" xfId="17797"/>
    <cellStyle name="2_Book1_Book1_Bieu du thao QD von ho tro co MT 2 3" xfId="17798"/>
    <cellStyle name="2_Book1_Book1_Bieu du thao QD von ho tro co MT 2 4" xfId="17799"/>
    <cellStyle name="2_Book1_Book1_Bieu du thao QD von ho tro co MT 3" xfId="17800"/>
    <cellStyle name="2_Book1_Book1_Bieu du thao QD von ho tro co MT 4" xfId="17801"/>
    <cellStyle name="2_Book1_Book1_Bieu du thao QD von ho tro co MT 5" xfId="17802"/>
    <cellStyle name="2_Book1_Book1_Ke hoach 2012 (theo doi)" xfId="3153"/>
    <cellStyle name="2_Book1_Book1_Ke hoach 2012 (theo doi) 2" xfId="17803"/>
    <cellStyle name="2_Book1_Book1_Ke hoach 2012 (theo doi) 2 2" xfId="17804"/>
    <cellStyle name="2_Book1_Book1_Ke hoach 2012 (theo doi) 2 3" xfId="17805"/>
    <cellStyle name="2_Book1_Book1_Ke hoach 2012 (theo doi) 2 4" xfId="17806"/>
    <cellStyle name="2_Book1_Book1_Ke hoach 2012 (theo doi) 3" xfId="17807"/>
    <cellStyle name="2_Book1_Book1_Ke hoach 2012 (theo doi) 4" xfId="17808"/>
    <cellStyle name="2_Book1_Book1_Ke hoach 2012 (theo doi) 5" xfId="17809"/>
    <cellStyle name="2_Book1_Book1_Ke hoach 2012 theo doi (giai ngan 30.6.12)" xfId="3154"/>
    <cellStyle name="2_Book1_Book1_Ke hoach 2012 theo doi (giai ngan 30.6.12) 2" xfId="17810"/>
    <cellStyle name="2_Book1_Book1_Ke hoach 2012 theo doi (giai ngan 30.6.12) 2 2" xfId="17811"/>
    <cellStyle name="2_Book1_Book1_Ke hoach 2012 theo doi (giai ngan 30.6.12) 2 3" xfId="17812"/>
    <cellStyle name="2_Book1_Book1_Ke hoach 2012 theo doi (giai ngan 30.6.12) 2 4" xfId="17813"/>
    <cellStyle name="2_Book1_Book1_Ke hoach 2012 theo doi (giai ngan 30.6.12) 3" xfId="17814"/>
    <cellStyle name="2_Book1_Book1_Ke hoach 2012 theo doi (giai ngan 30.6.12) 4" xfId="17815"/>
    <cellStyle name="2_Book1_Book1_Ke hoach 2012 theo doi (giai ngan 30.6.12) 5" xfId="17816"/>
    <cellStyle name="2_Book1_Dang ky phan khai von ODA (gui Bo)" xfId="3155"/>
    <cellStyle name="2_Book1_Dang ky phan khai von ODA (gui Bo) 2" xfId="17817"/>
    <cellStyle name="2_Book1_Dang ky phan khai von ODA (gui Bo) 2 2" xfId="17818"/>
    <cellStyle name="2_Book1_Dang ky phan khai von ODA (gui Bo) 2 3" xfId="17819"/>
    <cellStyle name="2_Book1_Dang ky phan khai von ODA (gui Bo) 2 4" xfId="17820"/>
    <cellStyle name="2_Book1_Dang ky phan khai von ODA (gui Bo) 3" xfId="17821"/>
    <cellStyle name="2_Book1_Dang ky phan khai von ODA (gui Bo) 4" xfId="17822"/>
    <cellStyle name="2_Book1_Dang ky phan khai von ODA (gui Bo) 5" xfId="17823"/>
    <cellStyle name="2_Book1_Dang ky phan khai von ODA (gui Bo)_BC von DTPT 6 thang 2012" xfId="3156"/>
    <cellStyle name="2_Book1_Dang ky phan khai von ODA (gui Bo)_BC von DTPT 6 thang 2012 2" xfId="17824"/>
    <cellStyle name="2_Book1_Dang ky phan khai von ODA (gui Bo)_BC von DTPT 6 thang 2012 2 2" xfId="17825"/>
    <cellStyle name="2_Book1_Dang ky phan khai von ODA (gui Bo)_BC von DTPT 6 thang 2012 2 3" xfId="17826"/>
    <cellStyle name="2_Book1_Dang ky phan khai von ODA (gui Bo)_BC von DTPT 6 thang 2012 2 4" xfId="17827"/>
    <cellStyle name="2_Book1_Dang ky phan khai von ODA (gui Bo)_BC von DTPT 6 thang 2012 3" xfId="17828"/>
    <cellStyle name="2_Book1_Dang ky phan khai von ODA (gui Bo)_BC von DTPT 6 thang 2012 4" xfId="17829"/>
    <cellStyle name="2_Book1_Dang ky phan khai von ODA (gui Bo)_BC von DTPT 6 thang 2012 5" xfId="17830"/>
    <cellStyle name="2_Book1_Dang ky phan khai von ODA (gui Bo)_Bieu du thao QD von ho tro co MT" xfId="3157"/>
    <cellStyle name="2_Book1_Dang ky phan khai von ODA (gui Bo)_Bieu du thao QD von ho tro co MT 2" xfId="17831"/>
    <cellStyle name="2_Book1_Dang ky phan khai von ODA (gui Bo)_Bieu du thao QD von ho tro co MT 2 2" xfId="17832"/>
    <cellStyle name="2_Book1_Dang ky phan khai von ODA (gui Bo)_Bieu du thao QD von ho tro co MT 2 3" xfId="17833"/>
    <cellStyle name="2_Book1_Dang ky phan khai von ODA (gui Bo)_Bieu du thao QD von ho tro co MT 2 4" xfId="17834"/>
    <cellStyle name="2_Book1_Dang ky phan khai von ODA (gui Bo)_Bieu du thao QD von ho tro co MT 3" xfId="17835"/>
    <cellStyle name="2_Book1_Dang ky phan khai von ODA (gui Bo)_Bieu du thao QD von ho tro co MT 4" xfId="17836"/>
    <cellStyle name="2_Book1_Dang ky phan khai von ODA (gui Bo)_Bieu du thao QD von ho tro co MT 5" xfId="17837"/>
    <cellStyle name="2_Book1_Dang ky phan khai von ODA (gui Bo)_Ke hoach 2012 theo doi (giai ngan 30.6.12)" xfId="3158"/>
    <cellStyle name="2_Book1_Dang ky phan khai von ODA (gui Bo)_Ke hoach 2012 theo doi (giai ngan 30.6.12) 2" xfId="17838"/>
    <cellStyle name="2_Book1_Dang ky phan khai von ODA (gui Bo)_Ke hoach 2012 theo doi (giai ngan 30.6.12) 2 2" xfId="17839"/>
    <cellStyle name="2_Book1_Dang ky phan khai von ODA (gui Bo)_Ke hoach 2012 theo doi (giai ngan 30.6.12) 2 3" xfId="17840"/>
    <cellStyle name="2_Book1_Dang ky phan khai von ODA (gui Bo)_Ke hoach 2012 theo doi (giai ngan 30.6.12) 2 4" xfId="17841"/>
    <cellStyle name="2_Book1_Dang ky phan khai von ODA (gui Bo)_Ke hoach 2012 theo doi (giai ngan 30.6.12) 3" xfId="17842"/>
    <cellStyle name="2_Book1_Dang ky phan khai von ODA (gui Bo)_Ke hoach 2012 theo doi (giai ngan 30.6.12) 4" xfId="17843"/>
    <cellStyle name="2_Book1_Dang ky phan khai von ODA (gui Bo)_Ke hoach 2012 theo doi (giai ngan 30.6.12) 5" xfId="17844"/>
    <cellStyle name="2_Book1_Ke hoach 2012 (theo doi)" xfId="3159"/>
    <cellStyle name="2_Book1_Ke hoach 2012 (theo doi) 2" xfId="17845"/>
    <cellStyle name="2_Book1_Ke hoach 2012 (theo doi) 2 2" xfId="17846"/>
    <cellStyle name="2_Book1_Ke hoach 2012 (theo doi) 2 3" xfId="17847"/>
    <cellStyle name="2_Book1_Ke hoach 2012 (theo doi) 2 4" xfId="17848"/>
    <cellStyle name="2_Book1_Ke hoach 2012 (theo doi) 3" xfId="17849"/>
    <cellStyle name="2_Book1_Ke hoach 2012 (theo doi) 4" xfId="17850"/>
    <cellStyle name="2_Book1_Ke hoach 2012 (theo doi) 5" xfId="17851"/>
    <cellStyle name="2_Book1_Ke hoach 2012 theo doi (giai ngan 30.6.12)" xfId="3160"/>
    <cellStyle name="2_Book1_Ke hoach 2012 theo doi (giai ngan 30.6.12) 2" xfId="17852"/>
    <cellStyle name="2_Book1_Ke hoach 2012 theo doi (giai ngan 30.6.12) 2 2" xfId="17853"/>
    <cellStyle name="2_Book1_Ke hoach 2012 theo doi (giai ngan 30.6.12) 2 3" xfId="17854"/>
    <cellStyle name="2_Book1_Ke hoach 2012 theo doi (giai ngan 30.6.12) 2 4" xfId="17855"/>
    <cellStyle name="2_Book1_Ke hoach 2012 theo doi (giai ngan 30.6.12) 3" xfId="17856"/>
    <cellStyle name="2_Book1_Ke hoach 2012 theo doi (giai ngan 30.6.12) 4" xfId="17857"/>
    <cellStyle name="2_Book1_Ke hoach 2012 theo doi (giai ngan 30.6.12) 5" xfId="17858"/>
    <cellStyle name="2_Book1_Ra soat KH 2009 (chinh thuc o nha)" xfId="3161"/>
    <cellStyle name="2_Book1_Ra soat KH 2009 (chinh thuc o nha) 2" xfId="17859"/>
    <cellStyle name="2_Book1_Ra soat KH 2009 (chinh thuc o nha) 2 2" xfId="17860"/>
    <cellStyle name="2_Book1_Ra soat KH 2009 (chinh thuc o nha) 2 3" xfId="17861"/>
    <cellStyle name="2_Book1_Ra soat KH 2009 (chinh thuc o nha) 2 4" xfId="17862"/>
    <cellStyle name="2_Book1_Ra soat KH 2009 (chinh thuc o nha) 3" xfId="17863"/>
    <cellStyle name="2_Book1_Ra soat KH 2009 (chinh thuc o nha) 4" xfId="17864"/>
    <cellStyle name="2_Book1_Ra soat KH 2009 (chinh thuc o nha) 5" xfId="17865"/>
    <cellStyle name="2_Book1_Ra soat KH 2009 (chinh thuc o nha)_BC von DTPT 6 thang 2012" xfId="3162"/>
    <cellStyle name="2_Book1_Ra soat KH 2009 (chinh thuc o nha)_BC von DTPT 6 thang 2012 2" xfId="17866"/>
    <cellStyle name="2_Book1_Ra soat KH 2009 (chinh thuc o nha)_BC von DTPT 6 thang 2012 2 2" xfId="17867"/>
    <cellStyle name="2_Book1_Ra soat KH 2009 (chinh thuc o nha)_BC von DTPT 6 thang 2012 2 3" xfId="17868"/>
    <cellStyle name="2_Book1_Ra soat KH 2009 (chinh thuc o nha)_BC von DTPT 6 thang 2012 2 4" xfId="17869"/>
    <cellStyle name="2_Book1_Ra soat KH 2009 (chinh thuc o nha)_BC von DTPT 6 thang 2012 3" xfId="17870"/>
    <cellStyle name="2_Book1_Ra soat KH 2009 (chinh thuc o nha)_BC von DTPT 6 thang 2012 4" xfId="17871"/>
    <cellStyle name="2_Book1_Ra soat KH 2009 (chinh thuc o nha)_BC von DTPT 6 thang 2012 5" xfId="17872"/>
    <cellStyle name="2_Book1_Ra soat KH 2009 (chinh thuc o nha)_Bieu du thao QD von ho tro co MT" xfId="3163"/>
    <cellStyle name="2_Book1_Ra soat KH 2009 (chinh thuc o nha)_Bieu du thao QD von ho tro co MT 2" xfId="17873"/>
    <cellStyle name="2_Book1_Ra soat KH 2009 (chinh thuc o nha)_Bieu du thao QD von ho tro co MT 2 2" xfId="17874"/>
    <cellStyle name="2_Book1_Ra soat KH 2009 (chinh thuc o nha)_Bieu du thao QD von ho tro co MT 2 3" xfId="17875"/>
    <cellStyle name="2_Book1_Ra soat KH 2009 (chinh thuc o nha)_Bieu du thao QD von ho tro co MT 2 4" xfId="17876"/>
    <cellStyle name="2_Book1_Ra soat KH 2009 (chinh thuc o nha)_Bieu du thao QD von ho tro co MT 3" xfId="17877"/>
    <cellStyle name="2_Book1_Ra soat KH 2009 (chinh thuc o nha)_Bieu du thao QD von ho tro co MT 4" xfId="17878"/>
    <cellStyle name="2_Book1_Ra soat KH 2009 (chinh thuc o nha)_Bieu du thao QD von ho tro co MT 5" xfId="17879"/>
    <cellStyle name="2_Book1_Ra soat KH 2009 (chinh thuc o nha)_Ke hoach 2012 (theo doi)" xfId="3164"/>
    <cellStyle name="2_Book1_Ra soat KH 2009 (chinh thuc o nha)_Ke hoach 2012 (theo doi) 2" xfId="17880"/>
    <cellStyle name="2_Book1_Ra soat KH 2009 (chinh thuc o nha)_Ke hoach 2012 (theo doi) 2 2" xfId="17881"/>
    <cellStyle name="2_Book1_Ra soat KH 2009 (chinh thuc o nha)_Ke hoach 2012 (theo doi) 2 3" xfId="17882"/>
    <cellStyle name="2_Book1_Ra soat KH 2009 (chinh thuc o nha)_Ke hoach 2012 (theo doi) 2 4" xfId="17883"/>
    <cellStyle name="2_Book1_Ra soat KH 2009 (chinh thuc o nha)_Ke hoach 2012 (theo doi) 3" xfId="17884"/>
    <cellStyle name="2_Book1_Ra soat KH 2009 (chinh thuc o nha)_Ke hoach 2012 (theo doi) 4" xfId="17885"/>
    <cellStyle name="2_Book1_Ra soat KH 2009 (chinh thuc o nha)_Ke hoach 2012 (theo doi) 5" xfId="17886"/>
    <cellStyle name="2_Book1_Ra soat KH 2009 (chinh thuc o nha)_Ke hoach 2012 theo doi (giai ngan 30.6.12)" xfId="3165"/>
    <cellStyle name="2_Book1_Ra soat KH 2009 (chinh thuc o nha)_Ke hoach 2012 theo doi (giai ngan 30.6.12) 2" xfId="17887"/>
    <cellStyle name="2_Book1_Ra soat KH 2009 (chinh thuc o nha)_Ke hoach 2012 theo doi (giai ngan 30.6.12) 2 2" xfId="17888"/>
    <cellStyle name="2_Book1_Ra soat KH 2009 (chinh thuc o nha)_Ke hoach 2012 theo doi (giai ngan 30.6.12) 2 3" xfId="17889"/>
    <cellStyle name="2_Book1_Ra soat KH 2009 (chinh thuc o nha)_Ke hoach 2012 theo doi (giai ngan 30.6.12) 2 4" xfId="17890"/>
    <cellStyle name="2_Book1_Ra soat KH 2009 (chinh thuc o nha)_Ke hoach 2012 theo doi (giai ngan 30.6.12) 3" xfId="17891"/>
    <cellStyle name="2_Book1_Ra soat KH 2009 (chinh thuc o nha)_Ke hoach 2012 theo doi (giai ngan 30.6.12) 4" xfId="17892"/>
    <cellStyle name="2_Book1_Ra soat KH 2009 (chinh thuc o nha)_Ke hoach 2012 theo doi (giai ngan 30.6.12) 5" xfId="17893"/>
    <cellStyle name="2_Cau thuy dien Ban La (Cu Anh)" xfId="3166"/>
    <cellStyle name="2_Cau thuy dien Ban La (Cu Anh)_!1 1 bao cao giao KH ve HTCMT vung TNB   12-12-2011" xfId="3167"/>
    <cellStyle name="2_Cau thuy dien Ban La (Cu Anh)_Bieu4HTMT" xfId="3168"/>
    <cellStyle name="2_Cau thuy dien Ban La (Cu Anh)_Bieu4HTMT_!1 1 bao cao giao KH ve HTCMT vung TNB   12-12-2011" xfId="3169"/>
    <cellStyle name="2_Cau thuy dien Ban La (Cu Anh)_Bieu4HTMT_KH TPCP vung TNB (03-1-2012)" xfId="3170"/>
    <cellStyle name="2_Cau thuy dien Ban La (Cu Anh)_KH TPCP vung TNB (03-1-2012)" xfId="3171"/>
    <cellStyle name="2_Chi tieu 5 nam" xfId="3172"/>
    <cellStyle name="2_Chi tieu 5 nam 2" xfId="17894"/>
    <cellStyle name="2_Chi tieu 5 nam 2 2" xfId="17895"/>
    <cellStyle name="2_Chi tieu 5 nam 2 3" xfId="17896"/>
    <cellStyle name="2_Chi tieu 5 nam 2 4" xfId="17897"/>
    <cellStyle name="2_Chi tieu 5 nam 3" xfId="17898"/>
    <cellStyle name="2_Chi tieu 5 nam 4" xfId="17899"/>
    <cellStyle name="2_Chi tieu 5 nam 5" xfId="17900"/>
    <cellStyle name="2_Chi tieu 5 nam_BC cong trinh trong diem" xfId="3173"/>
    <cellStyle name="2_Chi tieu 5 nam_BC cong trinh trong diem 2" xfId="17901"/>
    <cellStyle name="2_Chi tieu 5 nam_BC cong trinh trong diem 2 2" xfId="17902"/>
    <cellStyle name="2_Chi tieu 5 nam_BC cong trinh trong diem 2 3" xfId="17903"/>
    <cellStyle name="2_Chi tieu 5 nam_BC cong trinh trong diem 2 4" xfId="17904"/>
    <cellStyle name="2_Chi tieu 5 nam_BC cong trinh trong diem 3" xfId="17905"/>
    <cellStyle name="2_Chi tieu 5 nam_BC cong trinh trong diem 4" xfId="17906"/>
    <cellStyle name="2_Chi tieu 5 nam_BC cong trinh trong diem 5" xfId="17907"/>
    <cellStyle name="2_Chi tieu 5 nam_BC cong trinh trong diem_BC von DTPT 6 thang 2012" xfId="3174"/>
    <cellStyle name="2_Chi tieu 5 nam_BC cong trinh trong diem_BC von DTPT 6 thang 2012 2" xfId="17908"/>
    <cellStyle name="2_Chi tieu 5 nam_BC cong trinh trong diem_BC von DTPT 6 thang 2012 2 2" xfId="17909"/>
    <cellStyle name="2_Chi tieu 5 nam_BC cong trinh trong diem_BC von DTPT 6 thang 2012 2 3" xfId="17910"/>
    <cellStyle name="2_Chi tieu 5 nam_BC cong trinh trong diem_BC von DTPT 6 thang 2012 2 4" xfId="17911"/>
    <cellStyle name="2_Chi tieu 5 nam_BC cong trinh trong diem_BC von DTPT 6 thang 2012 3" xfId="17912"/>
    <cellStyle name="2_Chi tieu 5 nam_BC cong trinh trong diem_BC von DTPT 6 thang 2012 4" xfId="17913"/>
    <cellStyle name="2_Chi tieu 5 nam_BC cong trinh trong diem_BC von DTPT 6 thang 2012 5" xfId="17914"/>
    <cellStyle name="2_Chi tieu 5 nam_BC cong trinh trong diem_Bieu du thao QD von ho tro co MT" xfId="3175"/>
    <cellStyle name="2_Chi tieu 5 nam_BC cong trinh trong diem_Bieu du thao QD von ho tro co MT 2" xfId="17915"/>
    <cellStyle name="2_Chi tieu 5 nam_BC cong trinh trong diem_Bieu du thao QD von ho tro co MT 2 2" xfId="17916"/>
    <cellStyle name="2_Chi tieu 5 nam_BC cong trinh trong diem_Bieu du thao QD von ho tro co MT 2 3" xfId="17917"/>
    <cellStyle name="2_Chi tieu 5 nam_BC cong trinh trong diem_Bieu du thao QD von ho tro co MT 2 4" xfId="17918"/>
    <cellStyle name="2_Chi tieu 5 nam_BC cong trinh trong diem_Bieu du thao QD von ho tro co MT 3" xfId="17919"/>
    <cellStyle name="2_Chi tieu 5 nam_BC cong trinh trong diem_Bieu du thao QD von ho tro co MT 4" xfId="17920"/>
    <cellStyle name="2_Chi tieu 5 nam_BC cong trinh trong diem_Bieu du thao QD von ho tro co MT 5" xfId="17921"/>
    <cellStyle name="2_Chi tieu 5 nam_BC cong trinh trong diem_Ke hoach 2012 (theo doi)" xfId="3176"/>
    <cellStyle name="2_Chi tieu 5 nam_BC cong trinh trong diem_Ke hoach 2012 (theo doi) 2" xfId="17922"/>
    <cellStyle name="2_Chi tieu 5 nam_BC cong trinh trong diem_Ke hoach 2012 (theo doi) 2 2" xfId="17923"/>
    <cellStyle name="2_Chi tieu 5 nam_BC cong trinh trong diem_Ke hoach 2012 (theo doi) 2 3" xfId="17924"/>
    <cellStyle name="2_Chi tieu 5 nam_BC cong trinh trong diem_Ke hoach 2012 (theo doi) 2 4" xfId="17925"/>
    <cellStyle name="2_Chi tieu 5 nam_BC cong trinh trong diem_Ke hoach 2012 (theo doi) 3" xfId="17926"/>
    <cellStyle name="2_Chi tieu 5 nam_BC cong trinh trong diem_Ke hoach 2012 (theo doi) 4" xfId="17927"/>
    <cellStyle name="2_Chi tieu 5 nam_BC cong trinh trong diem_Ke hoach 2012 (theo doi) 5" xfId="17928"/>
    <cellStyle name="2_Chi tieu 5 nam_BC cong trinh trong diem_Ke hoach 2012 theo doi (giai ngan 30.6.12)" xfId="3177"/>
    <cellStyle name="2_Chi tieu 5 nam_BC cong trinh trong diem_Ke hoach 2012 theo doi (giai ngan 30.6.12) 2" xfId="17929"/>
    <cellStyle name="2_Chi tieu 5 nam_BC cong trinh trong diem_Ke hoach 2012 theo doi (giai ngan 30.6.12) 2 2" xfId="17930"/>
    <cellStyle name="2_Chi tieu 5 nam_BC cong trinh trong diem_Ke hoach 2012 theo doi (giai ngan 30.6.12) 2 3" xfId="17931"/>
    <cellStyle name="2_Chi tieu 5 nam_BC cong trinh trong diem_Ke hoach 2012 theo doi (giai ngan 30.6.12) 2 4" xfId="17932"/>
    <cellStyle name="2_Chi tieu 5 nam_BC cong trinh trong diem_Ke hoach 2012 theo doi (giai ngan 30.6.12) 3" xfId="17933"/>
    <cellStyle name="2_Chi tieu 5 nam_BC cong trinh trong diem_Ke hoach 2012 theo doi (giai ngan 30.6.12) 4" xfId="17934"/>
    <cellStyle name="2_Chi tieu 5 nam_BC cong trinh trong diem_Ke hoach 2012 theo doi (giai ngan 30.6.12) 5" xfId="17935"/>
    <cellStyle name="2_Chi tieu 5 nam_BC von DTPT 6 thang 2012" xfId="3178"/>
    <cellStyle name="2_Chi tieu 5 nam_BC von DTPT 6 thang 2012 2" xfId="17936"/>
    <cellStyle name="2_Chi tieu 5 nam_BC von DTPT 6 thang 2012 2 2" xfId="17937"/>
    <cellStyle name="2_Chi tieu 5 nam_BC von DTPT 6 thang 2012 2 3" xfId="17938"/>
    <cellStyle name="2_Chi tieu 5 nam_BC von DTPT 6 thang 2012 2 4" xfId="17939"/>
    <cellStyle name="2_Chi tieu 5 nam_BC von DTPT 6 thang 2012 3" xfId="17940"/>
    <cellStyle name="2_Chi tieu 5 nam_BC von DTPT 6 thang 2012 4" xfId="17941"/>
    <cellStyle name="2_Chi tieu 5 nam_BC von DTPT 6 thang 2012 5" xfId="17942"/>
    <cellStyle name="2_Chi tieu 5 nam_Bieu du thao QD von ho tro co MT" xfId="3179"/>
    <cellStyle name="2_Chi tieu 5 nam_Bieu du thao QD von ho tro co MT 2" xfId="17943"/>
    <cellStyle name="2_Chi tieu 5 nam_Bieu du thao QD von ho tro co MT 2 2" xfId="17944"/>
    <cellStyle name="2_Chi tieu 5 nam_Bieu du thao QD von ho tro co MT 2 3" xfId="17945"/>
    <cellStyle name="2_Chi tieu 5 nam_Bieu du thao QD von ho tro co MT 2 4" xfId="17946"/>
    <cellStyle name="2_Chi tieu 5 nam_Bieu du thao QD von ho tro co MT 3" xfId="17947"/>
    <cellStyle name="2_Chi tieu 5 nam_Bieu du thao QD von ho tro co MT 4" xfId="17948"/>
    <cellStyle name="2_Chi tieu 5 nam_Bieu du thao QD von ho tro co MT 5" xfId="17949"/>
    <cellStyle name="2_Chi tieu 5 nam_Ke hoach 2012 (theo doi)" xfId="3180"/>
    <cellStyle name="2_Chi tieu 5 nam_Ke hoach 2012 (theo doi) 2" xfId="17950"/>
    <cellStyle name="2_Chi tieu 5 nam_Ke hoach 2012 (theo doi) 2 2" xfId="17951"/>
    <cellStyle name="2_Chi tieu 5 nam_Ke hoach 2012 (theo doi) 2 3" xfId="17952"/>
    <cellStyle name="2_Chi tieu 5 nam_Ke hoach 2012 (theo doi) 2 4" xfId="17953"/>
    <cellStyle name="2_Chi tieu 5 nam_Ke hoach 2012 (theo doi) 3" xfId="17954"/>
    <cellStyle name="2_Chi tieu 5 nam_Ke hoach 2012 (theo doi) 4" xfId="17955"/>
    <cellStyle name="2_Chi tieu 5 nam_Ke hoach 2012 (theo doi) 5" xfId="17956"/>
    <cellStyle name="2_Chi tieu 5 nam_Ke hoach 2012 theo doi (giai ngan 30.6.12)" xfId="3181"/>
    <cellStyle name="2_Chi tieu 5 nam_Ke hoach 2012 theo doi (giai ngan 30.6.12) 2" xfId="17957"/>
    <cellStyle name="2_Chi tieu 5 nam_Ke hoach 2012 theo doi (giai ngan 30.6.12) 2 2" xfId="17958"/>
    <cellStyle name="2_Chi tieu 5 nam_Ke hoach 2012 theo doi (giai ngan 30.6.12) 2 3" xfId="17959"/>
    <cellStyle name="2_Chi tieu 5 nam_Ke hoach 2012 theo doi (giai ngan 30.6.12) 2 4" xfId="17960"/>
    <cellStyle name="2_Chi tieu 5 nam_Ke hoach 2012 theo doi (giai ngan 30.6.12) 3" xfId="17961"/>
    <cellStyle name="2_Chi tieu 5 nam_Ke hoach 2012 theo doi (giai ngan 30.6.12) 4" xfId="17962"/>
    <cellStyle name="2_Chi tieu 5 nam_Ke hoach 2012 theo doi (giai ngan 30.6.12) 5" xfId="17963"/>
    <cellStyle name="2_Chi tieu 5 nam_pvhung.skhdt 20117113152041 Danh muc cong trinh trong diem" xfId="3182"/>
    <cellStyle name="2_Chi tieu 5 nam_pvhung.skhdt 20117113152041 Danh muc cong trinh trong diem 2" xfId="17964"/>
    <cellStyle name="2_Chi tieu 5 nam_pvhung.skhdt 20117113152041 Danh muc cong trinh trong diem 2 2" xfId="17965"/>
    <cellStyle name="2_Chi tieu 5 nam_pvhung.skhdt 20117113152041 Danh muc cong trinh trong diem 2 3" xfId="17966"/>
    <cellStyle name="2_Chi tieu 5 nam_pvhung.skhdt 20117113152041 Danh muc cong trinh trong diem 2 4" xfId="17967"/>
    <cellStyle name="2_Chi tieu 5 nam_pvhung.skhdt 20117113152041 Danh muc cong trinh trong diem 3" xfId="17968"/>
    <cellStyle name="2_Chi tieu 5 nam_pvhung.skhdt 20117113152041 Danh muc cong trinh trong diem 4" xfId="17969"/>
    <cellStyle name="2_Chi tieu 5 nam_pvhung.skhdt 20117113152041 Danh muc cong trinh trong diem 5" xfId="17970"/>
    <cellStyle name="2_Chi tieu 5 nam_pvhung.skhdt 20117113152041 Danh muc cong trinh trong diem_BC von DTPT 6 thang 2012" xfId="3183"/>
    <cellStyle name="2_Chi tieu 5 nam_pvhung.skhdt 20117113152041 Danh muc cong trinh trong diem_BC von DTPT 6 thang 2012 2" xfId="17971"/>
    <cellStyle name="2_Chi tieu 5 nam_pvhung.skhdt 20117113152041 Danh muc cong trinh trong diem_BC von DTPT 6 thang 2012 2 2" xfId="17972"/>
    <cellStyle name="2_Chi tieu 5 nam_pvhung.skhdt 20117113152041 Danh muc cong trinh trong diem_BC von DTPT 6 thang 2012 2 3" xfId="17973"/>
    <cellStyle name="2_Chi tieu 5 nam_pvhung.skhdt 20117113152041 Danh muc cong trinh trong diem_BC von DTPT 6 thang 2012 2 4" xfId="17974"/>
    <cellStyle name="2_Chi tieu 5 nam_pvhung.skhdt 20117113152041 Danh muc cong trinh trong diem_BC von DTPT 6 thang 2012 3" xfId="17975"/>
    <cellStyle name="2_Chi tieu 5 nam_pvhung.skhdt 20117113152041 Danh muc cong trinh trong diem_BC von DTPT 6 thang 2012 4" xfId="17976"/>
    <cellStyle name="2_Chi tieu 5 nam_pvhung.skhdt 20117113152041 Danh muc cong trinh trong diem_BC von DTPT 6 thang 2012 5" xfId="17977"/>
    <cellStyle name="2_Chi tieu 5 nam_pvhung.skhdt 20117113152041 Danh muc cong trinh trong diem_Bieu du thao QD von ho tro co MT" xfId="3184"/>
    <cellStyle name="2_Chi tieu 5 nam_pvhung.skhdt 20117113152041 Danh muc cong trinh trong diem_Bieu du thao QD von ho tro co MT 2" xfId="17978"/>
    <cellStyle name="2_Chi tieu 5 nam_pvhung.skhdt 20117113152041 Danh muc cong trinh trong diem_Bieu du thao QD von ho tro co MT 2 2" xfId="17979"/>
    <cellStyle name="2_Chi tieu 5 nam_pvhung.skhdt 20117113152041 Danh muc cong trinh trong diem_Bieu du thao QD von ho tro co MT 2 3" xfId="17980"/>
    <cellStyle name="2_Chi tieu 5 nam_pvhung.skhdt 20117113152041 Danh muc cong trinh trong diem_Bieu du thao QD von ho tro co MT 2 4" xfId="17981"/>
    <cellStyle name="2_Chi tieu 5 nam_pvhung.skhdt 20117113152041 Danh muc cong trinh trong diem_Bieu du thao QD von ho tro co MT 3" xfId="17982"/>
    <cellStyle name="2_Chi tieu 5 nam_pvhung.skhdt 20117113152041 Danh muc cong trinh trong diem_Bieu du thao QD von ho tro co MT 4" xfId="17983"/>
    <cellStyle name="2_Chi tieu 5 nam_pvhung.skhdt 20117113152041 Danh muc cong trinh trong diem_Bieu du thao QD von ho tro co MT 5" xfId="17984"/>
    <cellStyle name="2_Chi tieu 5 nam_pvhung.skhdt 20117113152041 Danh muc cong trinh trong diem_Ke hoach 2012 (theo doi)" xfId="3185"/>
    <cellStyle name="2_Chi tieu 5 nam_pvhung.skhdt 20117113152041 Danh muc cong trinh trong diem_Ke hoach 2012 (theo doi) 2" xfId="17985"/>
    <cellStyle name="2_Chi tieu 5 nam_pvhung.skhdt 20117113152041 Danh muc cong trinh trong diem_Ke hoach 2012 (theo doi) 2 2" xfId="17986"/>
    <cellStyle name="2_Chi tieu 5 nam_pvhung.skhdt 20117113152041 Danh muc cong trinh trong diem_Ke hoach 2012 (theo doi) 2 3" xfId="17987"/>
    <cellStyle name="2_Chi tieu 5 nam_pvhung.skhdt 20117113152041 Danh muc cong trinh trong diem_Ke hoach 2012 (theo doi) 2 4" xfId="17988"/>
    <cellStyle name="2_Chi tieu 5 nam_pvhung.skhdt 20117113152041 Danh muc cong trinh trong diem_Ke hoach 2012 (theo doi) 3" xfId="17989"/>
    <cellStyle name="2_Chi tieu 5 nam_pvhung.skhdt 20117113152041 Danh muc cong trinh trong diem_Ke hoach 2012 (theo doi) 4" xfId="17990"/>
    <cellStyle name="2_Chi tieu 5 nam_pvhung.skhdt 20117113152041 Danh muc cong trinh trong diem_Ke hoach 2012 (theo doi) 5" xfId="17991"/>
    <cellStyle name="2_Chi tieu 5 nam_pvhung.skhdt 20117113152041 Danh muc cong trinh trong diem_Ke hoach 2012 theo doi (giai ngan 30.6.12)" xfId="3186"/>
    <cellStyle name="2_Chi tieu 5 nam_pvhung.skhdt 20117113152041 Danh muc cong trinh trong diem_Ke hoach 2012 theo doi (giai ngan 30.6.12) 2" xfId="17992"/>
    <cellStyle name="2_Chi tieu 5 nam_pvhung.skhdt 20117113152041 Danh muc cong trinh trong diem_Ke hoach 2012 theo doi (giai ngan 30.6.12) 2 2" xfId="17993"/>
    <cellStyle name="2_Chi tieu 5 nam_pvhung.skhdt 20117113152041 Danh muc cong trinh trong diem_Ke hoach 2012 theo doi (giai ngan 30.6.12) 2 3" xfId="17994"/>
    <cellStyle name="2_Chi tieu 5 nam_pvhung.skhdt 20117113152041 Danh muc cong trinh trong diem_Ke hoach 2012 theo doi (giai ngan 30.6.12) 2 4" xfId="17995"/>
    <cellStyle name="2_Chi tieu 5 nam_pvhung.skhdt 20117113152041 Danh muc cong trinh trong diem_Ke hoach 2012 theo doi (giai ngan 30.6.12) 3" xfId="17996"/>
    <cellStyle name="2_Chi tieu 5 nam_pvhung.skhdt 20117113152041 Danh muc cong trinh trong diem_Ke hoach 2012 theo doi (giai ngan 30.6.12) 4" xfId="17997"/>
    <cellStyle name="2_Chi tieu 5 nam_pvhung.skhdt 20117113152041 Danh muc cong trinh trong diem_Ke hoach 2012 theo doi (giai ngan 30.6.12) 5" xfId="17998"/>
    <cellStyle name="2_Dang ky phan khai von ODA (gui Bo)" xfId="3187"/>
    <cellStyle name="2_Dang ky phan khai von ODA (gui Bo) 2" xfId="17999"/>
    <cellStyle name="2_Dang ky phan khai von ODA (gui Bo) 2 2" xfId="18000"/>
    <cellStyle name="2_Dang ky phan khai von ODA (gui Bo) 2 3" xfId="18001"/>
    <cellStyle name="2_Dang ky phan khai von ODA (gui Bo) 2 4" xfId="18002"/>
    <cellStyle name="2_Dang ky phan khai von ODA (gui Bo) 3" xfId="18003"/>
    <cellStyle name="2_Dang ky phan khai von ODA (gui Bo) 4" xfId="18004"/>
    <cellStyle name="2_Dang ky phan khai von ODA (gui Bo) 5" xfId="18005"/>
    <cellStyle name="2_Dang ky phan khai von ODA (gui Bo)_BC von DTPT 6 thang 2012" xfId="3188"/>
    <cellStyle name="2_Dang ky phan khai von ODA (gui Bo)_BC von DTPT 6 thang 2012 2" xfId="18006"/>
    <cellStyle name="2_Dang ky phan khai von ODA (gui Bo)_BC von DTPT 6 thang 2012 2 2" xfId="18007"/>
    <cellStyle name="2_Dang ky phan khai von ODA (gui Bo)_BC von DTPT 6 thang 2012 2 3" xfId="18008"/>
    <cellStyle name="2_Dang ky phan khai von ODA (gui Bo)_BC von DTPT 6 thang 2012 2 4" xfId="18009"/>
    <cellStyle name="2_Dang ky phan khai von ODA (gui Bo)_BC von DTPT 6 thang 2012 3" xfId="18010"/>
    <cellStyle name="2_Dang ky phan khai von ODA (gui Bo)_BC von DTPT 6 thang 2012 4" xfId="18011"/>
    <cellStyle name="2_Dang ky phan khai von ODA (gui Bo)_BC von DTPT 6 thang 2012 5" xfId="18012"/>
    <cellStyle name="2_Dang ky phan khai von ODA (gui Bo)_Bieu du thao QD von ho tro co MT" xfId="3189"/>
    <cellStyle name="2_Dang ky phan khai von ODA (gui Bo)_Bieu du thao QD von ho tro co MT 2" xfId="18013"/>
    <cellStyle name="2_Dang ky phan khai von ODA (gui Bo)_Bieu du thao QD von ho tro co MT 2 2" xfId="18014"/>
    <cellStyle name="2_Dang ky phan khai von ODA (gui Bo)_Bieu du thao QD von ho tro co MT 2 3" xfId="18015"/>
    <cellStyle name="2_Dang ky phan khai von ODA (gui Bo)_Bieu du thao QD von ho tro co MT 2 4" xfId="18016"/>
    <cellStyle name="2_Dang ky phan khai von ODA (gui Bo)_Bieu du thao QD von ho tro co MT 3" xfId="18017"/>
    <cellStyle name="2_Dang ky phan khai von ODA (gui Bo)_Bieu du thao QD von ho tro co MT 4" xfId="18018"/>
    <cellStyle name="2_Dang ky phan khai von ODA (gui Bo)_Bieu du thao QD von ho tro co MT 5" xfId="18019"/>
    <cellStyle name="2_Dang ky phan khai von ODA (gui Bo)_Ke hoach 2012 theo doi (giai ngan 30.6.12)" xfId="3190"/>
    <cellStyle name="2_Dang ky phan khai von ODA (gui Bo)_Ke hoach 2012 theo doi (giai ngan 30.6.12) 2" xfId="18020"/>
    <cellStyle name="2_Dang ky phan khai von ODA (gui Bo)_Ke hoach 2012 theo doi (giai ngan 30.6.12) 2 2" xfId="18021"/>
    <cellStyle name="2_Dang ky phan khai von ODA (gui Bo)_Ke hoach 2012 theo doi (giai ngan 30.6.12) 2 3" xfId="18022"/>
    <cellStyle name="2_Dang ky phan khai von ODA (gui Bo)_Ke hoach 2012 theo doi (giai ngan 30.6.12) 2 4" xfId="18023"/>
    <cellStyle name="2_Dang ky phan khai von ODA (gui Bo)_Ke hoach 2012 theo doi (giai ngan 30.6.12) 3" xfId="18024"/>
    <cellStyle name="2_Dang ky phan khai von ODA (gui Bo)_Ke hoach 2012 theo doi (giai ngan 30.6.12) 4" xfId="18025"/>
    <cellStyle name="2_Dang ky phan khai von ODA (gui Bo)_Ke hoach 2012 theo doi (giai ngan 30.6.12) 5" xfId="18026"/>
    <cellStyle name="2_DK bo tri lai (chinh thuc)" xfId="3191"/>
    <cellStyle name="2_DK bo tri lai (chinh thuc) 2" xfId="18027"/>
    <cellStyle name="2_DK bo tri lai (chinh thuc) 2 2" xfId="18028"/>
    <cellStyle name="2_DK bo tri lai (chinh thuc) 2 3" xfId="18029"/>
    <cellStyle name="2_DK bo tri lai (chinh thuc) 2 4" xfId="18030"/>
    <cellStyle name="2_DK bo tri lai (chinh thuc) 3" xfId="18031"/>
    <cellStyle name="2_DK bo tri lai (chinh thuc) 4" xfId="18032"/>
    <cellStyle name="2_DK bo tri lai (chinh thuc) 5" xfId="18033"/>
    <cellStyle name="2_DK bo tri lai (chinh thuc)_BC von DTPT 6 thang 2012" xfId="3192"/>
    <cellStyle name="2_DK bo tri lai (chinh thuc)_BC von DTPT 6 thang 2012 2" xfId="18034"/>
    <cellStyle name="2_DK bo tri lai (chinh thuc)_BC von DTPT 6 thang 2012 2 2" xfId="18035"/>
    <cellStyle name="2_DK bo tri lai (chinh thuc)_BC von DTPT 6 thang 2012 2 3" xfId="18036"/>
    <cellStyle name="2_DK bo tri lai (chinh thuc)_BC von DTPT 6 thang 2012 2 4" xfId="18037"/>
    <cellStyle name="2_DK bo tri lai (chinh thuc)_BC von DTPT 6 thang 2012 3" xfId="18038"/>
    <cellStyle name="2_DK bo tri lai (chinh thuc)_BC von DTPT 6 thang 2012 4" xfId="18039"/>
    <cellStyle name="2_DK bo tri lai (chinh thuc)_BC von DTPT 6 thang 2012 5" xfId="18040"/>
    <cellStyle name="2_DK bo tri lai (chinh thuc)_Bieu du thao QD von ho tro co MT" xfId="3193"/>
    <cellStyle name="2_DK bo tri lai (chinh thuc)_Bieu du thao QD von ho tro co MT 2" xfId="18041"/>
    <cellStyle name="2_DK bo tri lai (chinh thuc)_Bieu du thao QD von ho tro co MT 2 2" xfId="18042"/>
    <cellStyle name="2_DK bo tri lai (chinh thuc)_Bieu du thao QD von ho tro co MT 2 3" xfId="18043"/>
    <cellStyle name="2_DK bo tri lai (chinh thuc)_Bieu du thao QD von ho tro co MT 2 4" xfId="18044"/>
    <cellStyle name="2_DK bo tri lai (chinh thuc)_Bieu du thao QD von ho tro co MT 3" xfId="18045"/>
    <cellStyle name="2_DK bo tri lai (chinh thuc)_Bieu du thao QD von ho tro co MT 4" xfId="18046"/>
    <cellStyle name="2_DK bo tri lai (chinh thuc)_Bieu du thao QD von ho tro co MT 5" xfId="18047"/>
    <cellStyle name="2_DK bo tri lai (chinh thuc)_Ke hoach 2012 (theo doi)" xfId="3194"/>
    <cellStyle name="2_DK bo tri lai (chinh thuc)_Ke hoach 2012 (theo doi) 2" xfId="18048"/>
    <cellStyle name="2_DK bo tri lai (chinh thuc)_Ke hoach 2012 (theo doi) 2 2" xfId="18049"/>
    <cellStyle name="2_DK bo tri lai (chinh thuc)_Ke hoach 2012 (theo doi) 2 3" xfId="18050"/>
    <cellStyle name="2_DK bo tri lai (chinh thuc)_Ke hoach 2012 (theo doi) 2 4" xfId="18051"/>
    <cellStyle name="2_DK bo tri lai (chinh thuc)_Ke hoach 2012 (theo doi) 3" xfId="18052"/>
    <cellStyle name="2_DK bo tri lai (chinh thuc)_Ke hoach 2012 (theo doi) 4" xfId="18053"/>
    <cellStyle name="2_DK bo tri lai (chinh thuc)_Ke hoach 2012 (theo doi) 5" xfId="18054"/>
    <cellStyle name="2_DK bo tri lai (chinh thuc)_Ke hoach 2012 theo doi (giai ngan 30.6.12)" xfId="3195"/>
    <cellStyle name="2_DK bo tri lai (chinh thuc)_Ke hoach 2012 theo doi (giai ngan 30.6.12) 2" xfId="18055"/>
    <cellStyle name="2_DK bo tri lai (chinh thuc)_Ke hoach 2012 theo doi (giai ngan 30.6.12) 2 2" xfId="18056"/>
    <cellStyle name="2_DK bo tri lai (chinh thuc)_Ke hoach 2012 theo doi (giai ngan 30.6.12) 2 3" xfId="18057"/>
    <cellStyle name="2_DK bo tri lai (chinh thuc)_Ke hoach 2012 theo doi (giai ngan 30.6.12) 2 4" xfId="18058"/>
    <cellStyle name="2_DK bo tri lai (chinh thuc)_Ke hoach 2012 theo doi (giai ngan 30.6.12) 3" xfId="18059"/>
    <cellStyle name="2_DK bo tri lai (chinh thuc)_Ke hoach 2012 theo doi (giai ngan 30.6.12) 4" xfId="18060"/>
    <cellStyle name="2_DK bo tri lai (chinh thuc)_Ke hoach 2012 theo doi (giai ngan 30.6.12) 5" xfId="18061"/>
    <cellStyle name="2_Dtdchinh2397" xfId="3196"/>
    <cellStyle name="2_Dtdchinh2397_Nhu cau von dau tu 2013-2015 (LD Vụ sua)" xfId="3197"/>
    <cellStyle name="2_Du toan 558 (Km17+508.12 - Km 22)" xfId="3198"/>
    <cellStyle name="2_Du toan 558 (Km17+508.12 - Km 22)_!1 1 bao cao giao KH ve HTCMT vung TNB   12-12-2011" xfId="3199"/>
    <cellStyle name="2_Du toan 558 (Km17+508.12 - Km 22)_Bieu4HTMT" xfId="3200"/>
    <cellStyle name="2_Du toan 558 (Km17+508.12 - Km 22)_Bieu4HTMT_!1 1 bao cao giao KH ve HTCMT vung TNB   12-12-2011" xfId="3201"/>
    <cellStyle name="2_Du toan 558 (Km17+508.12 - Km 22)_Bieu4HTMT_KH TPCP vung TNB (03-1-2012)" xfId="3202"/>
    <cellStyle name="2_Du toan 558 (Km17+508.12 - Km 22)_KH TPCP vung TNB (03-1-2012)" xfId="3203"/>
    <cellStyle name="2_Gia_VLQL48_duyet " xfId="3204"/>
    <cellStyle name="2_Gia_VLQL48_duyet  2" xfId="18062"/>
    <cellStyle name="2_Gia_VLQL48_duyet _!1 1 bao cao giao KH ve HTCMT vung TNB   12-12-2011" xfId="3205"/>
    <cellStyle name="2_Gia_VLQL48_duyet _Bieu4HTMT" xfId="3206"/>
    <cellStyle name="2_Gia_VLQL48_duyet _Bieu4HTMT_!1 1 bao cao giao KH ve HTCMT vung TNB   12-12-2011" xfId="3207"/>
    <cellStyle name="2_Gia_VLQL48_duyet _Bieu4HTMT_KH TPCP vung TNB (03-1-2012)" xfId="3208"/>
    <cellStyle name="2_Gia_VLQL48_duyet _KH TPCP vung TNB (03-1-2012)" xfId="3209"/>
    <cellStyle name="2_Ke hoach 2012 (theo doi)" xfId="3210"/>
    <cellStyle name="2_Ke hoach 2012 (theo doi) 2" xfId="18063"/>
    <cellStyle name="2_Ke hoach 2012 (theo doi) 2 2" xfId="18064"/>
    <cellStyle name="2_Ke hoach 2012 (theo doi) 2 3" xfId="18065"/>
    <cellStyle name="2_Ke hoach 2012 (theo doi) 2 4" xfId="18066"/>
    <cellStyle name="2_Ke hoach 2012 (theo doi) 3" xfId="18067"/>
    <cellStyle name="2_Ke hoach 2012 (theo doi) 4" xfId="18068"/>
    <cellStyle name="2_Ke hoach 2012 (theo doi) 5" xfId="18069"/>
    <cellStyle name="2_Ke hoach 2012 theo doi (giai ngan 30.6.12)" xfId="3211"/>
    <cellStyle name="2_Ke hoach 2012 theo doi (giai ngan 30.6.12) 2" xfId="18070"/>
    <cellStyle name="2_Ke hoach 2012 theo doi (giai ngan 30.6.12) 2 2" xfId="18071"/>
    <cellStyle name="2_Ke hoach 2012 theo doi (giai ngan 30.6.12) 2 3" xfId="18072"/>
    <cellStyle name="2_Ke hoach 2012 theo doi (giai ngan 30.6.12) 2 4" xfId="18073"/>
    <cellStyle name="2_Ke hoach 2012 theo doi (giai ngan 30.6.12) 3" xfId="18074"/>
    <cellStyle name="2_Ke hoach 2012 theo doi (giai ngan 30.6.12) 4" xfId="18075"/>
    <cellStyle name="2_Ke hoach 2012 theo doi (giai ngan 30.6.12) 5" xfId="18076"/>
    <cellStyle name="2_Ke hoach nam 2013 nguon MT(theo doi) den 31-5-13" xfId="3212"/>
    <cellStyle name="2_Ke hoach nam 2013 nguon MT(theo doi) den 31-5-13 2" xfId="18077"/>
    <cellStyle name="2_Ke hoach nam 2013 nguon MT(theo doi) den 31-5-13 2 2" xfId="18078"/>
    <cellStyle name="2_Ke hoach nam 2013 nguon MT(theo doi) den 31-5-13 2 3" xfId="18079"/>
    <cellStyle name="2_Ke hoach nam 2013 nguon MT(theo doi) den 31-5-13 2 4" xfId="18080"/>
    <cellStyle name="2_Ke hoach nam 2013 nguon MT(theo doi) den 31-5-13 3" xfId="18081"/>
    <cellStyle name="2_Ke hoach nam 2013 nguon MT(theo doi) den 31-5-13 4" xfId="18082"/>
    <cellStyle name="2_Ke hoach nam 2013 nguon MT(theo doi) den 31-5-13 5" xfId="18083"/>
    <cellStyle name="2_KlQdinhduyet" xfId="3213"/>
    <cellStyle name="2_KlQdinhduyet_!1 1 bao cao giao KH ve HTCMT vung TNB   12-12-2011" xfId="3214"/>
    <cellStyle name="2_KlQdinhduyet_Bieu4HTMT" xfId="3215"/>
    <cellStyle name="2_KlQdinhduyet_Bieu4HTMT_!1 1 bao cao giao KH ve HTCMT vung TNB   12-12-2011" xfId="3216"/>
    <cellStyle name="2_KlQdinhduyet_Bieu4HTMT_KH TPCP vung TNB (03-1-2012)" xfId="3217"/>
    <cellStyle name="2_KlQdinhduyet_KH TPCP vung TNB (03-1-2012)" xfId="3218"/>
    <cellStyle name="2_NTHOC" xfId="3219"/>
    <cellStyle name="2_NTHOC 2" xfId="18084"/>
    <cellStyle name="2_NTHOC 2 2" xfId="18085"/>
    <cellStyle name="2_NTHOC 2 3" xfId="18086"/>
    <cellStyle name="2_NTHOC 2 4" xfId="18087"/>
    <cellStyle name="2_NTHOC 3" xfId="18088"/>
    <cellStyle name="2_NTHOC 4" xfId="18089"/>
    <cellStyle name="2_NTHOC 5" xfId="18090"/>
    <cellStyle name="2_NTHOC_1 Bieu 6 thang nam 2011" xfId="3220"/>
    <cellStyle name="2_NTHOC_1 Bieu 6 thang nam 2011 2" xfId="3221"/>
    <cellStyle name="2_NTHOC_1 Bieu 6 thang nam 2011 2 2" xfId="18091"/>
    <cellStyle name="2_NTHOC_1 Bieu 6 thang nam 2011 2 2 2" xfId="18092"/>
    <cellStyle name="2_NTHOC_1 Bieu 6 thang nam 2011 2 2 3" xfId="18093"/>
    <cellStyle name="2_NTHOC_1 Bieu 6 thang nam 2011 2 2 4" xfId="18094"/>
    <cellStyle name="2_NTHOC_1 Bieu 6 thang nam 2011 2 3" xfId="18095"/>
    <cellStyle name="2_NTHOC_1 Bieu 6 thang nam 2011 2 4" xfId="18096"/>
    <cellStyle name="2_NTHOC_1 Bieu 6 thang nam 2011 2 5" xfId="18097"/>
    <cellStyle name="2_NTHOC_1 Bieu 6 thang nam 2011 3" xfId="18098"/>
    <cellStyle name="2_NTHOC_1 Bieu 6 thang nam 2011 3 2" xfId="18099"/>
    <cellStyle name="2_NTHOC_1 Bieu 6 thang nam 2011 3 3" xfId="18100"/>
    <cellStyle name="2_NTHOC_1 Bieu 6 thang nam 2011 3 4" xfId="18101"/>
    <cellStyle name="2_NTHOC_1 Bieu 6 thang nam 2011 4" xfId="18102"/>
    <cellStyle name="2_NTHOC_1 Bieu 6 thang nam 2011 5" xfId="18103"/>
    <cellStyle name="2_NTHOC_1 Bieu 6 thang nam 2011 6" xfId="18104"/>
    <cellStyle name="2_NTHOC_1 Bieu 6 thang nam 2011_BC von DTPT 6 thang 2012" xfId="3222"/>
    <cellStyle name="2_NTHOC_1 Bieu 6 thang nam 2011_BC von DTPT 6 thang 2012 2" xfId="3223"/>
    <cellStyle name="2_NTHOC_1 Bieu 6 thang nam 2011_BC von DTPT 6 thang 2012 2 2" xfId="18105"/>
    <cellStyle name="2_NTHOC_1 Bieu 6 thang nam 2011_BC von DTPT 6 thang 2012 2 2 2" xfId="18106"/>
    <cellStyle name="2_NTHOC_1 Bieu 6 thang nam 2011_BC von DTPT 6 thang 2012 2 2 3" xfId="18107"/>
    <cellStyle name="2_NTHOC_1 Bieu 6 thang nam 2011_BC von DTPT 6 thang 2012 2 2 4" xfId="18108"/>
    <cellStyle name="2_NTHOC_1 Bieu 6 thang nam 2011_BC von DTPT 6 thang 2012 2 3" xfId="18109"/>
    <cellStyle name="2_NTHOC_1 Bieu 6 thang nam 2011_BC von DTPT 6 thang 2012 2 4" xfId="18110"/>
    <cellStyle name="2_NTHOC_1 Bieu 6 thang nam 2011_BC von DTPT 6 thang 2012 2 5" xfId="18111"/>
    <cellStyle name="2_NTHOC_1 Bieu 6 thang nam 2011_BC von DTPT 6 thang 2012 3" xfId="18112"/>
    <cellStyle name="2_NTHOC_1 Bieu 6 thang nam 2011_BC von DTPT 6 thang 2012 3 2" xfId="18113"/>
    <cellStyle name="2_NTHOC_1 Bieu 6 thang nam 2011_BC von DTPT 6 thang 2012 3 3" xfId="18114"/>
    <cellStyle name="2_NTHOC_1 Bieu 6 thang nam 2011_BC von DTPT 6 thang 2012 3 4" xfId="18115"/>
    <cellStyle name="2_NTHOC_1 Bieu 6 thang nam 2011_BC von DTPT 6 thang 2012 4" xfId="18116"/>
    <cellStyle name="2_NTHOC_1 Bieu 6 thang nam 2011_BC von DTPT 6 thang 2012 5" xfId="18117"/>
    <cellStyle name="2_NTHOC_1 Bieu 6 thang nam 2011_BC von DTPT 6 thang 2012 6" xfId="18118"/>
    <cellStyle name="2_NTHOC_1 Bieu 6 thang nam 2011_Bieu du thao QD von ho tro co MT" xfId="3224"/>
    <cellStyle name="2_NTHOC_1 Bieu 6 thang nam 2011_Bieu du thao QD von ho tro co MT 2" xfId="3225"/>
    <cellStyle name="2_NTHOC_1 Bieu 6 thang nam 2011_Bieu du thao QD von ho tro co MT 2 2" xfId="18119"/>
    <cellStyle name="2_NTHOC_1 Bieu 6 thang nam 2011_Bieu du thao QD von ho tro co MT 2 2 2" xfId="18120"/>
    <cellStyle name="2_NTHOC_1 Bieu 6 thang nam 2011_Bieu du thao QD von ho tro co MT 2 2 3" xfId="18121"/>
    <cellStyle name="2_NTHOC_1 Bieu 6 thang nam 2011_Bieu du thao QD von ho tro co MT 2 2 4" xfId="18122"/>
    <cellStyle name="2_NTHOC_1 Bieu 6 thang nam 2011_Bieu du thao QD von ho tro co MT 2 3" xfId="18123"/>
    <cellStyle name="2_NTHOC_1 Bieu 6 thang nam 2011_Bieu du thao QD von ho tro co MT 2 4" xfId="18124"/>
    <cellStyle name="2_NTHOC_1 Bieu 6 thang nam 2011_Bieu du thao QD von ho tro co MT 2 5" xfId="18125"/>
    <cellStyle name="2_NTHOC_1 Bieu 6 thang nam 2011_Bieu du thao QD von ho tro co MT 3" xfId="18126"/>
    <cellStyle name="2_NTHOC_1 Bieu 6 thang nam 2011_Bieu du thao QD von ho tro co MT 3 2" xfId="18127"/>
    <cellStyle name="2_NTHOC_1 Bieu 6 thang nam 2011_Bieu du thao QD von ho tro co MT 3 3" xfId="18128"/>
    <cellStyle name="2_NTHOC_1 Bieu 6 thang nam 2011_Bieu du thao QD von ho tro co MT 3 4" xfId="18129"/>
    <cellStyle name="2_NTHOC_1 Bieu 6 thang nam 2011_Bieu du thao QD von ho tro co MT 4" xfId="18130"/>
    <cellStyle name="2_NTHOC_1 Bieu 6 thang nam 2011_Bieu du thao QD von ho tro co MT 5" xfId="18131"/>
    <cellStyle name="2_NTHOC_1 Bieu 6 thang nam 2011_Bieu du thao QD von ho tro co MT 6" xfId="18132"/>
    <cellStyle name="2_NTHOC_1 Bieu 6 thang nam 2011_Ke hoach 2012 (theo doi)" xfId="3226"/>
    <cellStyle name="2_NTHOC_1 Bieu 6 thang nam 2011_Ke hoach 2012 (theo doi) 2" xfId="3227"/>
    <cellStyle name="2_NTHOC_1 Bieu 6 thang nam 2011_Ke hoach 2012 (theo doi) 2 2" xfId="18133"/>
    <cellStyle name="2_NTHOC_1 Bieu 6 thang nam 2011_Ke hoach 2012 (theo doi) 2 2 2" xfId="18134"/>
    <cellStyle name="2_NTHOC_1 Bieu 6 thang nam 2011_Ke hoach 2012 (theo doi) 2 2 3" xfId="18135"/>
    <cellStyle name="2_NTHOC_1 Bieu 6 thang nam 2011_Ke hoach 2012 (theo doi) 2 2 4" xfId="18136"/>
    <cellStyle name="2_NTHOC_1 Bieu 6 thang nam 2011_Ke hoach 2012 (theo doi) 2 3" xfId="18137"/>
    <cellStyle name="2_NTHOC_1 Bieu 6 thang nam 2011_Ke hoach 2012 (theo doi) 2 4" xfId="18138"/>
    <cellStyle name="2_NTHOC_1 Bieu 6 thang nam 2011_Ke hoach 2012 (theo doi) 2 5" xfId="18139"/>
    <cellStyle name="2_NTHOC_1 Bieu 6 thang nam 2011_Ke hoach 2012 (theo doi) 3" xfId="18140"/>
    <cellStyle name="2_NTHOC_1 Bieu 6 thang nam 2011_Ke hoach 2012 (theo doi) 3 2" xfId="18141"/>
    <cellStyle name="2_NTHOC_1 Bieu 6 thang nam 2011_Ke hoach 2012 (theo doi) 3 3" xfId="18142"/>
    <cellStyle name="2_NTHOC_1 Bieu 6 thang nam 2011_Ke hoach 2012 (theo doi) 3 4" xfId="18143"/>
    <cellStyle name="2_NTHOC_1 Bieu 6 thang nam 2011_Ke hoach 2012 (theo doi) 4" xfId="18144"/>
    <cellStyle name="2_NTHOC_1 Bieu 6 thang nam 2011_Ke hoach 2012 (theo doi) 5" xfId="18145"/>
    <cellStyle name="2_NTHOC_1 Bieu 6 thang nam 2011_Ke hoach 2012 (theo doi) 6" xfId="18146"/>
    <cellStyle name="2_NTHOC_1 Bieu 6 thang nam 2011_Ke hoach 2012 theo doi (giai ngan 30.6.12)" xfId="3228"/>
    <cellStyle name="2_NTHOC_1 Bieu 6 thang nam 2011_Ke hoach 2012 theo doi (giai ngan 30.6.12) 2" xfId="3229"/>
    <cellStyle name="2_NTHOC_1 Bieu 6 thang nam 2011_Ke hoach 2012 theo doi (giai ngan 30.6.12) 2 2" xfId="18147"/>
    <cellStyle name="2_NTHOC_1 Bieu 6 thang nam 2011_Ke hoach 2012 theo doi (giai ngan 30.6.12) 2 2 2" xfId="18148"/>
    <cellStyle name="2_NTHOC_1 Bieu 6 thang nam 2011_Ke hoach 2012 theo doi (giai ngan 30.6.12) 2 2 3" xfId="18149"/>
    <cellStyle name="2_NTHOC_1 Bieu 6 thang nam 2011_Ke hoach 2012 theo doi (giai ngan 30.6.12) 2 2 4" xfId="18150"/>
    <cellStyle name="2_NTHOC_1 Bieu 6 thang nam 2011_Ke hoach 2012 theo doi (giai ngan 30.6.12) 2 3" xfId="18151"/>
    <cellStyle name="2_NTHOC_1 Bieu 6 thang nam 2011_Ke hoach 2012 theo doi (giai ngan 30.6.12) 2 4" xfId="18152"/>
    <cellStyle name="2_NTHOC_1 Bieu 6 thang nam 2011_Ke hoach 2012 theo doi (giai ngan 30.6.12) 2 5" xfId="18153"/>
    <cellStyle name="2_NTHOC_1 Bieu 6 thang nam 2011_Ke hoach 2012 theo doi (giai ngan 30.6.12) 3" xfId="18154"/>
    <cellStyle name="2_NTHOC_1 Bieu 6 thang nam 2011_Ke hoach 2012 theo doi (giai ngan 30.6.12) 3 2" xfId="18155"/>
    <cellStyle name="2_NTHOC_1 Bieu 6 thang nam 2011_Ke hoach 2012 theo doi (giai ngan 30.6.12) 3 3" xfId="18156"/>
    <cellStyle name="2_NTHOC_1 Bieu 6 thang nam 2011_Ke hoach 2012 theo doi (giai ngan 30.6.12) 3 4" xfId="18157"/>
    <cellStyle name="2_NTHOC_1 Bieu 6 thang nam 2011_Ke hoach 2012 theo doi (giai ngan 30.6.12) 4" xfId="18158"/>
    <cellStyle name="2_NTHOC_1 Bieu 6 thang nam 2011_Ke hoach 2012 theo doi (giai ngan 30.6.12) 5" xfId="18159"/>
    <cellStyle name="2_NTHOC_1 Bieu 6 thang nam 2011_Ke hoach 2012 theo doi (giai ngan 30.6.12) 6" xfId="18160"/>
    <cellStyle name="2_NTHOC_Bao cao tinh hinh thuc hien KH 2009 den 31-01-10" xfId="3230"/>
    <cellStyle name="2_NTHOC_Bao cao tinh hinh thuc hien KH 2009 den 31-01-10 2" xfId="3231"/>
    <cellStyle name="2_NTHOC_Bao cao tinh hinh thuc hien KH 2009 den 31-01-10 2 2" xfId="18161"/>
    <cellStyle name="2_NTHOC_Bao cao tinh hinh thuc hien KH 2009 den 31-01-10 2 2 2" xfId="18162"/>
    <cellStyle name="2_NTHOC_Bao cao tinh hinh thuc hien KH 2009 den 31-01-10 2 2 3" xfId="18163"/>
    <cellStyle name="2_NTHOC_Bao cao tinh hinh thuc hien KH 2009 den 31-01-10 2 2 4" xfId="18164"/>
    <cellStyle name="2_NTHOC_Bao cao tinh hinh thuc hien KH 2009 den 31-01-10 2 3" xfId="18165"/>
    <cellStyle name="2_NTHOC_Bao cao tinh hinh thuc hien KH 2009 den 31-01-10 2 4" xfId="18166"/>
    <cellStyle name="2_NTHOC_Bao cao tinh hinh thuc hien KH 2009 den 31-01-10 2 5" xfId="18167"/>
    <cellStyle name="2_NTHOC_Bao cao tinh hinh thuc hien KH 2009 den 31-01-10 3" xfId="18168"/>
    <cellStyle name="2_NTHOC_Bao cao tinh hinh thuc hien KH 2009 den 31-01-10 3 2" xfId="18169"/>
    <cellStyle name="2_NTHOC_Bao cao tinh hinh thuc hien KH 2009 den 31-01-10 3 3" xfId="18170"/>
    <cellStyle name="2_NTHOC_Bao cao tinh hinh thuc hien KH 2009 den 31-01-10 3 4" xfId="18171"/>
    <cellStyle name="2_NTHOC_Bao cao tinh hinh thuc hien KH 2009 den 31-01-10 4" xfId="18172"/>
    <cellStyle name="2_NTHOC_Bao cao tinh hinh thuc hien KH 2009 den 31-01-10 5" xfId="18173"/>
    <cellStyle name="2_NTHOC_Bao cao tinh hinh thuc hien KH 2009 den 31-01-10 6" xfId="18174"/>
    <cellStyle name="2_NTHOC_Bao cao tinh hinh thuc hien KH 2009 den 31-01-10_BC von DTPT 6 thang 2012" xfId="3232"/>
    <cellStyle name="2_NTHOC_Bao cao tinh hinh thuc hien KH 2009 den 31-01-10_BC von DTPT 6 thang 2012 2" xfId="3233"/>
    <cellStyle name="2_NTHOC_Bao cao tinh hinh thuc hien KH 2009 den 31-01-10_BC von DTPT 6 thang 2012 2 2" xfId="18175"/>
    <cellStyle name="2_NTHOC_Bao cao tinh hinh thuc hien KH 2009 den 31-01-10_BC von DTPT 6 thang 2012 2 2 2" xfId="18176"/>
    <cellStyle name="2_NTHOC_Bao cao tinh hinh thuc hien KH 2009 den 31-01-10_BC von DTPT 6 thang 2012 2 2 3" xfId="18177"/>
    <cellStyle name="2_NTHOC_Bao cao tinh hinh thuc hien KH 2009 den 31-01-10_BC von DTPT 6 thang 2012 2 2 4" xfId="18178"/>
    <cellStyle name="2_NTHOC_Bao cao tinh hinh thuc hien KH 2009 den 31-01-10_BC von DTPT 6 thang 2012 2 3" xfId="18179"/>
    <cellStyle name="2_NTHOC_Bao cao tinh hinh thuc hien KH 2009 den 31-01-10_BC von DTPT 6 thang 2012 2 4" xfId="18180"/>
    <cellStyle name="2_NTHOC_Bao cao tinh hinh thuc hien KH 2009 den 31-01-10_BC von DTPT 6 thang 2012 2 5" xfId="18181"/>
    <cellStyle name="2_NTHOC_Bao cao tinh hinh thuc hien KH 2009 den 31-01-10_BC von DTPT 6 thang 2012 3" xfId="18182"/>
    <cellStyle name="2_NTHOC_Bao cao tinh hinh thuc hien KH 2009 den 31-01-10_BC von DTPT 6 thang 2012 3 2" xfId="18183"/>
    <cellStyle name="2_NTHOC_Bao cao tinh hinh thuc hien KH 2009 den 31-01-10_BC von DTPT 6 thang 2012 3 3" xfId="18184"/>
    <cellStyle name="2_NTHOC_Bao cao tinh hinh thuc hien KH 2009 den 31-01-10_BC von DTPT 6 thang 2012 3 4" xfId="18185"/>
    <cellStyle name="2_NTHOC_Bao cao tinh hinh thuc hien KH 2009 den 31-01-10_BC von DTPT 6 thang 2012 4" xfId="18186"/>
    <cellStyle name="2_NTHOC_Bao cao tinh hinh thuc hien KH 2009 den 31-01-10_BC von DTPT 6 thang 2012 5" xfId="18187"/>
    <cellStyle name="2_NTHOC_Bao cao tinh hinh thuc hien KH 2009 den 31-01-10_BC von DTPT 6 thang 2012 6" xfId="18188"/>
    <cellStyle name="2_NTHOC_Bao cao tinh hinh thuc hien KH 2009 den 31-01-10_Bieu du thao QD von ho tro co MT" xfId="3234"/>
    <cellStyle name="2_NTHOC_Bao cao tinh hinh thuc hien KH 2009 den 31-01-10_Bieu du thao QD von ho tro co MT 2" xfId="3235"/>
    <cellStyle name="2_NTHOC_Bao cao tinh hinh thuc hien KH 2009 den 31-01-10_Bieu du thao QD von ho tro co MT 2 2" xfId="18189"/>
    <cellStyle name="2_NTHOC_Bao cao tinh hinh thuc hien KH 2009 den 31-01-10_Bieu du thao QD von ho tro co MT 2 2 2" xfId="18190"/>
    <cellStyle name="2_NTHOC_Bao cao tinh hinh thuc hien KH 2009 den 31-01-10_Bieu du thao QD von ho tro co MT 2 2 3" xfId="18191"/>
    <cellStyle name="2_NTHOC_Bao cao tinh hinh thuc hien KH 2009 den 31-01-10_Bieu du thao QD von ho tro co MT 2 2 4" xfId="18192"/>
    <cellStyle name="2_NTHOC_Bao cao tinh hinh thuc hien KH 2009 den 31-01-10_Bieu du thao QD von ho tro co MT 2 3" xfId="18193"/>
    <cellStyle name="2_NTHOC_Bao cao tinh hinh thuc hien KH 2009 den 31-01-10_Bieu du thao QD von ho tro co MT 2 4" xfId="18194"/>
    <cellStyle name="2_NTHOC_Bao cao tinh hinh thuc hien KH 2009 den 31-01-10_Bieu du thao QD von ho tro co MT 2 5" xfId="18195"/>
    <cellStyle name="2_NTHOC_Bao cao tinh hinh thuc hien KH 2009 den 31-01-10_Bieu du thao QD von ho tro co MT 3" xfId="18196"/>
    <cellStyle name="2_NTHOC_Bao cao tinh hinh thuc hien KH 2009 den 31-01-10_Bieu du thao QD von ho tro co MT 3 2" xfId="18197"/>
    <cellStyle name="2_NTHOC_Bao cao tinh hinh thuc hien KH 2009 den 31-01-10_Bieu du thao QD von ho tro co MT 3 3" xfId="18198"/>
    <cellStyle name="2_NTHOC_Bao cao tinh hinh thuc hien KH 2009 den 31-01-10_Bieu du thao QD von ho tro co MT 3 4" xfId="18199"/>
    <cellStyle name="2_NTHOC_Bao cao tinh hinh thuc hien KH 2009 den 31-01-10_Bieu du thao QD von ho tro co MT 4" xfId="18200"/>
    <cellStyle name="2_NTHOC_Bao cao tinh hinh thuc hien KH 2009 den 31-01-10_Bieu du thao QD von ho tro co MT 5" xfId="18201"/>
    <cellStyle name="2_NTHOC_Bao cao tinh hinh thuc hien KH 2009 den 31-01-10_Bieu du thao QD von ho tro co MT 6" xfId="18202"/>
    <cellStyle name="2_NTHOC_Bao cao tinh hinh thuc hien KH 2009 den 31-01-10_Ke hoach 2012 (theo doi)" xfId="3236"/>
    <cellStyle name="2_NTHOC_Bao cao tinh hinh thuc hien KH 2009 den 31-01-10_Ke hoach 2012 (theo doi) 2" xfId="3237"/>
    <cellStyle name="2_NTHOC_Bao cao tinh hinh thuc hien KH 2009 den 31-01-10_Ke hoach 2012 (theo doi) 2 2" xfId="18203"/>
    <cellStyle name="2_NTHOC_Bao cao tinh hinh thuc hien KH 2009 den 31-01-10_Ke hoach 2012 (theo doi) 2 2 2" xfId="18204"/>
    <cellStyle name="2_NTHOC_Bao cao tinh hinh thuc hien KH 2009 den 31-01-10_Ke hoach 2012 (theo doi) 2 2 3" xfId="18205"/>
    <cellStyle name="2_NTHOC_Bao cao tinh hinh thuc hien KH 2009 den 31-01-10_Ke hoach 2012 (theo doi) 2 2 4" xfId="18206"/>
    <cellStyle name="2_NTHOC_Bao cao tinh hinh thuc hien KH 2009 den 31-01-10_Ke hoach 2012 (theo doi) 2 3" xfId="18207"/>
    <cellStyle name="2_NTHOC_Bao cao tinh hinh thuc hien KH 2009 den 31-01-10_Ke hoach 2012 (theo doi) 2 4" xfId="18208"/>
    <cellStyle name="2_NTHOC_Bao cao tinh hinh thuc hien KH 2009 den 31-01-10_Ke hoach 2012 (theo doi) 2 5" xfId="18209"/>
    <cellStyle name="2_NTHOC_Bao cao tinh hinh thuc hien KH 2009 den 31-01-10_Ke hoach 2012 (theo doi) 3" xfId="18210"/>
    <cellStyle name="2_NTHOC_Bao cao tinh hinh thuc hien KH 2009 den 31-01-10_Ke hoach 2012 (theo doi) 3 2" xfId="18211"/>
    <cellStyle name="2_NTHOC_Bao cao tinh hinh thuc hien KH 2009 den 31-01-10_Ke hoach 2012 (theo doi) 3 3" xfId="18212"/>
    <cellStyle name="2_NTHOC_Bao cao tinh hinh thuc hien KH 2009 den 31-01-10_Ke hoach 2012 (theo doi) 3 4" xfId="18213"/>
    <cellStyle name="2_NTHOC_Bao cao tinh hinh thuc hien KH 2009 den 31-01-10_Ke hoach 2012 (theo doi) 4" xfId="18214"/>
    <cellStyle name="2_NTHOC_Bao cao tinh hinh thuc hien KH 2009 den 31-01-10_Ke hoach 2012 (theo doi) 5" xfId="18215"/>
    <cellStyle name="2_NTHOC_Bao cao tinh hinh thuc hien KH 2009 den 31-01-10_Ke hoach 2012 (theo doi) 6" xfId="18216"/>
    <cellStyle name="2_NTHOC_Bao cao tinh hinh thuc hien KH 2009 den 31-01-10_Ke hoach 2012 theo doi (giai ngan 30.6.12)" xfId="3238"/>
    <cellStyle name="2_NTHOC_Bao cao tinh hinh thuc hien KH 2009 den 31-01-10_Ke hoach 2012 theo doi (giai ngan 30.6.12) 2" xfId="3239"/>
    <cellStyle name="2_NTHOC_Bao cao tinh hinh thuc hien KH 2009 den 31-01-10_Ke hoach 2012 theo doi (giai ngan 30.6.12) 2 2" xfId="18217"/>
    <cellStyle name="2_NTHOC_Bao cao tinh hinh thuc hien KH 2009 den 31-01-10_Ke hoach 2012 theo doi (giai ngan 30.6.12) 2 2 2" xfId="18218"/>
    <cellStyle name="2_NTHOC_Bao cao tinh hinh thuc hien KH 2009 den 31-01-10_Ke hoach 2012 theo doi (giai ngan 30.6.12) 2 2 3" xfId="18219"/>
    <cellStyle name="2_NTHOC_Bao cao tinh hinh thuc hien KH 2009 den 31-01-10_Ke hoach 2012 theo doi (giai ngan 30.6.12) 2 2 4" xfId="18220"/>
    <cellStyle name="2_NTHOC_Bao cao tinh hinh thuc hien KH 2009 den 31-01-10_Ke hoach 2012 theo doi (giai ngan 30.6.12) 2 3" xfId="18221"/>
    <cellStyle name="2_NTHOC_Bao cao tinh hinh thuc hien KH 2009 den 31-01-10_Ke hoach 2012 theo doi (giai ngan 30.6.12) 2 4" xfId="18222"/>
    <cellStyle name="2_NTHOC_Bao cao tinh hinh thuc hien KH 2009 den 31-01-10_Ke hoach 2012 theo doi (giai ngan 30.6.12) 2 5" xfId="18223"/>
    <cellStyle name="2_NTHOC_Bao cao tinh hinh thuc hien KH 2009 den 31-01-10_Ke hoach 2012 theo doi (giai ngan 30.6.12) 3" xfId="18224"/>
    <cellStyle name="2_NTHOC_Bao cao tinh hinh thuc hien KH 2009 den 31-01-10_Ke hoach 2012 theo doi (giai ngan 30.6.12) 3 2" xfId="18225"/>
    <cellStyle name="2_NTHOC_Bao cao tinh hinh thuc hien KH 2009 den 31-01-10_Ke hoach 2012 theo doi (giai ngan 30.6.12) 3 3" xfId="18226"/>
    <cellStyle name="2_NTHOC_Bao cao tinh hinh thuc hien KH 2009 den 31-01-10_Ke hoach 2012 theo doi (giai ngan 30.6.12) 3 4" xfId="18227"/>
    <cellStyle name="2_NTHOC_Bao cao tinh hinh thuc hien KH 2009 den 31-01-10_Ke hoach 2012 theo doi (giai ngan 30.6.12) 4" xfId="18228"/>
    <cellStyle name="2_NTHOC_Bao cao tinh hinh thuc hien KH 2009 den 31-01-10_Ke hoach 2012 theo doi (giai ngan 30.6.12) 5" xfId="18229"/>
    <cellStyle name="2_NTHOC_Bao cao tinh hinh thuc hien KH 2009 den 31-01-10_Ke hoach 2012 theo doi (giai ngan 30.6.12) 6" xfId="18230"/>
    <cellStyle name="2_NTHOC_BC cong trinh trong diem" xfId="3240"/>
    <cellStyle name="2_NTHOC_BC cong trinh trong diem 2" xfId="3241"/>
    <cellStyle name="2_NTHOC_BC cong trinh trong diem 2 2" xfId="18231"/>
    <cellStyle name="2_NTHOC_BC cong trinh trong diem 2 2 2" xfId="18232"/>
    <cellStyle name="2_NTHOC_BC cong trinh trong diem 2 2 3" xfId="18233"/>
    <cellStyle name="2_NTHOC_BC cong trinh trong diem 2 2 4" xfId="18234"/>
    <cellStyle name="2_NTHOC_BC cong trinh trong diem 2 3" xfId="18235"/>
    <cellStyle name="2_NTHOC_BC cong trinh trong diem 2 4" xfId="18236"/>
    <cellStyle name="2_NTHOC_BC cong trinh trong diem 2 5" xfId="18237"/>
    <cellStyle name="2_NTHOC_BC cong trinh trong diem 3" xfId="18238"/>
    <cellStyle name="2_NTHOC_BC cong trinh trong diem 3 2" xfId="18239"/>
    <cellStyle name="2_NTHOC_BC cong trinh trong diem 3 3" xfId="18240"/>
    <cellStyle name="2_NTHOC_BC cong trinh trong diem 3 4" xfId="18241"/>
    <cellStyle name="2_NTHOC_BC cong trinh trong diem 4" xfId="18242"/>
    <cellStyle name="2_NTHOC_BC cong trinh trong diem 5" xfId="18243"/>
    <cellStyle name="2_NTHOC_BC cong trinh trong diem 6" xfId="18244"/>
    <cellStyle name="2_NTHOC_BC cong trinh trong diem_BC von DTPT 6 thang 2012" xfId="3242"/>
    <cellStyle name="2_NTHOC_BC cong trinh trong diem_BC von DTPT 6 thang 2012 2" xfId="3243"/>
    <cellStyle name="2_NTHOC_BC cong trinh trong diem_BC von DTPT 6 thang 2012 2 2" xfId="18245"/>
    <cellStyle name="2_NTHOC_BC cong trinh trong diem_BC von DTPT 6 thang 2012 2 2 2" xfId="18246"/>
    <cellStyle name="2_NTHOC_BC cong trinh trong diem_BC von DTPT 6 thang 2012 2 2 3" xfId="18247"/>
    <cellStyle name="2_NTHOC_BC cong trinh trong diem_BC von DTPT 6 thang 2012 2 2 4" xfId="18248"/>
    <cellStyle name="2_NTHOC_BC cong trinh trong diem_BC von DTPT 6 thang 2012 2 3" xfId="18249"/>
    <cellStyle name="2_NTHOC_BC cong trinh trong diem_BC von DTPT 6 thang 2012 2 4" xfId="18250"/>
    <cellStyle name="2_NTHOC_BC cong trinh trong diem_BC von DTPT 6 thang 2012 2 5" xfId="18251"/>
    <cellStyle name="2_NTHOC_BC cong trinh trong diem_BC von DTPT 6 thang 2012 3" xfId="18252"/>
    <cellStyle name="2_NTHOC_BC cong trinh trong diem_BC von DTPT 6 thang 2012 3 2" xfId="18253"/>
    <cellStyle name="2_NTHOC_BC cong trinh trong diem_BC von DTPT 6 thang 2012 3 3" xfId="18254"/>
    <cellStyle name="2_NTHOC_BC cong trinh trong diem_BC von DTPT 6 thang 2012 3 4" xfId="18255"/>
    <cellStyle name="2_NTHOC_BC cong trinh trong diem_BC von DTPT 6 thang 2012 4" xfId="18256"/>
    <cellStyle name="2_NTHOC_BC cong trinh trong diem_BC von DTPT 6 thang 2012 5" xfId="18257"/>
    <cellStyle name="2_NTHOC_BC cong trinh trong diem_BC von DTPT 6 thang 2012 6" xfId="18258"/>
    <cellStyle name="2_NTHOC_BC cong trinh trong diem_Bieu du thao QD von ho tro co MT" xfId="3244"/>
    <cellStyle name="2_NTHOC_BC cong trinh trong diem_Bieu du thao QD von ho tro co MT 2" xfId="3245"/>
    <cellStyle name="2_NTHOC_BC cong trinh trong diem_Bieu du thao QD von ho tro co MT 2 2" xfId="18259"/>
    <cellStyle name="2_NTHOC_BC cong trinh trong diem_Bieu du thao QD von ho tro co MT 2 2 2" xfId="18260"/>
    <cellStyle name="2_NTHOC_BC cong trinh trong diem_Bieu du thao QD von ho tro co MT 2 2 3" xfId="18261"/>
    <cellStyle name="2_NTHOC_BC cong trinh trong diem_Bieu du thao QD von ho tro co MT 2 2 4" xfId="18262"/>
    <cellStyle name="2_NTHOC_BC cong trinh trong diem_Bieu du thao QD von ho tro co MT 2 3" xfId="18263"/>
    <cellStyle name="2_NTHOC_BC cong trinh trong diem_Bieu du thao QD von ho tro co MT 2 4" xfId="18264"/>
    <cellStyle name="2_NTHOC_BC cong trinh trong diem_Bieu du thao QD von ho tro co MT 2 5" xfId="18265"/>
    <cellStyle name="2_NTHOC_BC cong trinh trong diem_Bieu du thao QD von ho tro co MT 3" xfId="18266"/>
    <cellStyle name="2_NTHOC_BC cong trinh trong diem_Bieu du thao QD von ho tro co MT 3 2" xfId="18267"/>
    <cellStyle name="2_NTHOC_BC cong trinh trong diem_Bieu du thao QD von ho tro co MT 3 3" xfId="18268"/>
    <cellStyle name="2_NTHOC_BC cong trinh trong diem_Bieu du thao QD von ho tro co MT 3 4" xfId="18269"/>
    <cellStyle name="2_NTHOC_BC cong trinh trong diem_Bieu du thao QD von ho tro co MT 4" xfId="18270"/>
    <cellStyle name="2_NTHOC_BC cong trinh trong diem_Bieu du thao QD von ho tro co MT 5" xfId="18271"/>
    <cellStyle name="2_NTHOC_BC cong trinh trong diem_Bieu du thao QD von ho tro co MT 6" xfId="18272"/>
    <cellStyle name="2_NTHOC_BC cong trinh trong diem_Ke hoach 2012 (theo doi)" xfId="3246"/>
    <cellStyle name="2_NTHOC_BC cong trinh trong diem_Ke hoach 2012 (theo doi) 2" xfId="3247"/>
    <cellStyle name="2_NTHOC_BC cong trinh trong diem_Ke hoach 2012 (theo doi) 2 2" xfId="18273"/>
    <cellStyle name="2_NTHOC_BC cong trinh trong diem_Ke hoach 2012 (theo doi) 2 2 2" xfId="18274"/>
    <cellStyle name="2_NTHOC_BC cong trinh trong diem_Ke hoach 2012 (theo doi) 2 2 3" xfId="18275"/>
    <cellStyle name="2_NTHOC_BC cong trinh trong diem_Ke hoach 2012 (theo doi) 2 2 4" xfId="18276"/>
    <cellStyle name="2_NTHOC_BC cong trinh trong diem_Ke hoach 2012 (theo doi) 2 3" xfId="18277"/>
    <cellStyle name="2_NTHOC_BC cong trinh trong diem_Ke hoach 2012 (theo doi) 2 4" xfId="18278"/>
    <cellStyle name="2_NTHOC_BC cong trinh trong diem_Ke hoach 2012 (theo doi) 2 5" xfId="18279"/>
    <cellStyle name="2_NTHOC_BC cong trinh trong diem_Ke hoach 2012 (theo doi) 3" xfId="18280"/>
    <cellStyle name="2_NTHOC_BC cong trinh trong diem_Ke hoach 2012 (theo doi) 3 2" xfId="18281"/>
    <cellStyle name="2_NTHOC_BC cong trinh trong diem_Ke hoach 2012 (theo doi) 3 3" xfId="18282"/>
    <cellStyle name="2_NTHOC_BC cong trinh trong diem_Ke hoach 2012 (theo doi) 3 4" xfId="18283"/>
    <cellStyle name="2_NTHOC_BC cong trinh trong diem_Ke hoach 2012 (theo doi) 4" xfId="18284"/>
    <cellStyle name="2_NTHOC_BC cong trinh trong diem_Ke hoach 2012 (theo doi) 5" xfId="18285"/>
    <cellStyle name="2_NTHOC_BC cong trinh trong diem_Ke hoach 2012 (theo doi) 6" xfId="18286"/>
    <cellStyle name="2_NTHOC_BC cong trinh trong diem_Ke hoach 2012 theo doi (giai ngan 30.6.12)" xfId="3248"/>
    <cellStyle name="2_NTHOC_BC cong trinh trong diem_Ke hoach 2012 theo doi (giai ngan 30.6.12) 2" xfId="3249"/>
    <cellStyle name="2_NTHOC_BC cong trinh trong diem_Ke hoach 2012 theo doi (giai ngan 30.6.12) 2 2" xfId="18287"/>
    <cellStyle name="2_NTHOC_BC cong trinh trong diem_Ke hoach 2012 theo doi (giai ngan 30.6.12) 2 2 2" xfId="18288"/>
    <cellStyle name="2_NTHOC_BC cong trinh trong diem_Ke hoach 2012 theo doi (giai ngan 30.6.12) 2 2 3" xfId="18289"/>
    <cellStyle name="2_NTHOC_BC cong trinh trong diem_Ke hoach 2012 theo doi (giai ngan 30.6.12) 2 2 4" xfId="18290"/>
    <cellStyle name="2_NTHOC_BC cong trinh trong diem_Ke hoach 2012 theo doi (giai ngan 30.6.12) 2 3" xfId="18291"/>
    <cellStyle name="2_NTHOC_BC cong trinh trong diem_Ke hoach 2012 theo doi (giai ngan 30.6.12) 2 4" xfId="18292"/>
    <cellStyle name="2_NTHOC_BC cong trinh trong diem_Ke hoach 2012 theo doi (giai ngan 30.6.12) 2 5" xfId="18293"/>
    <cellStyle name="2_NTHOC_BC cong trinh trong diem_Ke hoach 2012 theo doi (giai ngan 30.6.12) 3" xfId="18294"/>
    <cellStyle name="2_NTHOC_BC cong trinh trong diem_Ke hoach 2012 theo doi (giai ngan 30.6.12) 3 2" xfId="18295"/>
    <cellStyle name="2_NTHOC_BC cong trinh trong diem_Ke hoach 2012 theo doi (giai ngan 30.6.12) 3 3" xfId="18296"/>
    <cellStyle name="2_NTHOC_BC cong trinh trong diem_Ke hoach 2012 theo doi (giai ngan 30.6.12) 3 4" xfId="18297"/>
    <cellStyle name="2_NTHOC_BC cong trinh trong diem_Ke hoach 2012 theo doi (giai ngan 30.6.12) 4" xfId="18298"/>
    <cellStyle name="2_NTHOC_BC cong trinh trong diem_Ke hoach 2012 theo doi (giai ngan 30.6.12) 5" xfId="18299"/>
    <cellStyle name="2_NTHOC_BC cong trinh trong diem_Ke hoach 2012 theo doi (giai ngan 30.6.12) 6" xfId="18300"/>
    <cellStyle name="2_NTHOC_BC von DTPT 6 thang 2012" xfId="3250"/>
    <cellStyle name="2_NTHOC_BC von DTPT 6 thang 2012 2" xfId="18301"/>
    <cellStyle name="2_NTHOC_BC von DTPT 6 thang 2012 2 2" xfId="18302"/>
    <cellStyle name="2_NTHOC_BC von DTPT 6 thang 2012 2 3" xfId="18303"/>
    <cellStyle name="2_NTHOC_BC von DTPT 6 thang 2012 2 4" xfId="18304"/>
    <cellStyle name="2_NTHOC_BC von DTPT 6 thang 2012 3" xfId="18305"/>
    <cellStyle name="2_NTHOC_BC von DTPT 6 thang 2012 4" xfId="18306"/>
    <cellStyle name="2_NTHOC_BC von DTPT 6 thang 2012 5" xfId="18307"/>
    <cellStyle name="2_NTHOC_Bieu 01 UB(hung)" xfId="3251"/>
    <cellStyle name="2_NTHOC_Bieu 01 UB(hung) 2" xfId="3252"/>
    <cellStyle name="2_NTHOC_Bieu 01 UB(hung) 2 2" xfId="18308"/>
    <cellStyle name="2_NTHOC_Bieu 01 UB(hung) 2 2 2" xfId="18309"/>
    <cellStyle name="2_NTHOC_Bieu 01 UB(hung) 2 2 3" xfId="18310"/>
    <cellStyle name="2_NTHOC_Bieu 01 UB(hung) 2 2 4" xfId="18311"/>
    <cellStyle name="2_NTHOC_Bieu 01 UB(hung) 2 3" xfId="18312"/>
    <cellStyle name="2_NTHOC_Bieu 01 UB(hung) 2 4" xfId="18313"/>
    <cellStyle name="2_NTHOC_Bieu 01 UB(hung) 2 5" xfId="18314"/>
    <cellStyle name="2_NTHOC_Bieu 01 UB(hung) 3" xfId="18315"/>
    <cellStyle name="2_NTHOC_Bieu 01 UB(hung) 3 2" xfId="18316"/>
    <cellStyle name="2_NTHOC_Bieu 01 UB(hung) 3 3" xfId="18317"/>
    <cellStyle name="2_NTHOC_Bieu 01 UB(hung) 3 4" xfId="18318"/>
    <cellStyle name="2_NTHOC_Bieu 01 UB(hung) 4" xfId="18319"/>
    <cellStyle name="2_NTHOC_Bieu 01 UB(hung) 5" xfId="18320"/>
    <cellStyle name="2_NTHOC_Bieu 01 UB(hung) 6" xfId="18321"/>
    <cellStyle name="2_NTHOC_Bieu du thao QD von ho tro co MT" xfId="3253"/>
    <cellStyle name="2_NTHOC_Bieu du thao QD von ho tro co MT 2" xfId="18322"/>
    <cellStyle name="2_NTHOC_Bieu du thao QD von ho tro co MT 2 2" xfId="18323"/>
    <cellStyle name="2_NTHOC_Bieu du thao QD von ho tro co MT 2 3" xfId="18324"/>
    <cellStyle name="2_NTHOC_Bieu du thao QD von ho tro co MT 2 4" xfId="18325"/>
    <cellStyle name="2_NTHOC_Bieu du thao QD von ho tro co MT 3" xfId="18326"/>
    <cellStyle name="2_NTHOC_Bieu du thao QD von ho tro co MT 4" xfId="18327"/>
    <cellStyle name="2_NTHOC_Bieu du thao QD von ho tro co MT 5" xfId="18328"/>
    <cellStyle name="2_NTHOC_Chi tieu 5 nam" xfId="3254"/>
    <cellStyle name="2_NTHOC_Chi tieu 5 nam 2" xfId="18329"/>
    <cellStyle name="2_NTHOC_Chi tieu 5 nam 2 2" xfId="18330"/>
    <cellStyle name="2_NTHOC_Chi tieu 5 nam 2 3" xfId="18331"/>
    <cellStyle name="2_NTHOC_Chi tieu 5 nam 2 4" xfId="18332"/>
    <cellStyle name="2_NTHOC_Chi tieu 5 nam 3" xfId="18333"/>
    <cellStyle name="2_NTHOC_Chi tieu 5 nam 4" xfId="18334"/>
    <cellStyle name="2_NTHOC_Chi tieu 5 nam 5" xfId="18335"/>
    <cellStyle name="2_NTHOC_Chi tieu 5 nam_BC cong trinh trong diem" xfId="3255"/>
    <cellStyle name="2_NTHOC_Chi tieu 5 nam_BC cong trinh trong diem 2" xfId="18336"/>
    <cellStyle name="2_NTHOC_Chi tieu 5 nam_BC cong trinh trong diem 2 2" xfId="18337"/>
    <cellStyle name="2_NTHOC_Chi tieu 5 nam_BC cong trinh trong diem 2 3" xfId="18338"/>
    <cellStyle name="2_NTHOC_Chi tieu 5 nam_BC cong trinh trong diem 2 4" xfId="18339"/>
    <cellStyle name="2_NTHOC_Chi tieu 5 nam_BC cong trinh trong diem 3" xfId="18340"/>
    <cellStyle name="2_NTHOC_Chi tieu 5 nam_BC cong trinh trong diem 4" xfId="18341"/>
    <cellStyle name="2_NTHOC_Chi tieu 5 nam_BC cong trinh trong diem 5" xfId="18342"/>
    <cellStyle name="2_NTHOC_Chi tieu 5 nam_BC cong trinh trong diem_BC von DTPT 6 thang 2012" xfId="3256"/>
    <cellStyle name="2_NTHOC_Chi tieu 5 nam_BC cong trinh trong diem_BC von DTPT 6 thang 2012 2" xfId="18343"/>
    <cellStyle name="2_NTHOC_Chi tieu 5 nam_BC cong trinh trong diem_BC von DTPT 6 thang 2012 2 2" xfId="18344"/>
    <cellStyle name="2_NTHOC_Chi tieu 5 nam_BC cong trinh trong diem_BC von DTPT 6 thang 2012 2 3" xfId="18345"/>
    <cellStyle name="2_NTHOC_Chi tieu 5 nam_BC cong trinh trong diem_BC von DTPT 6 thang 2012 2 4" xfId="18346"/>
    <cellStyle name="2_NTHOC_Chi tieu 5 nam_BC cong trinh trong diem_BC von DTPT 6 thang 2012 3" xfId="18347"/>
    <cellStyle name="2_NTHOC_Chi tieu 5 nam_BC cong trinh trong diem_BC von DTPT 6 thang 2012 4" xfId="18348"/>
    <cellStyle name="2_NTHOC_Chi tieu 5 nam_BC cong trinh trong diem_BC von DTPT 6 thang 2012 5" xfId="18349"/>
    <cellStyle name="2_NTHOC_Chi tieu 5 nam_BC cong trinh trong diem_Bieu du thao QD von ho tro co MT" xfId="3257"/>
    <cellStyle name="2_NTHOC_Chi tieu 5 nam_BC cong trinh trong diem_Bieu du thao QD von ho tro co MT 2" xfId="18350"/>
    <cellStyle name="2_NTHOC_Chi tieu 5 nam_BC cong trinh trong diem_Bieu du thao QD von ho tro co MT 2 2" xfId="18351"/>
    <cellStyle name="2_NTHOC_Chi tieu 5 nam_BC cong trinh trong diem_Bieu du thao QD von ho tro co MT 2 3" xfId="18352"/>
    <cellStyle name="2_NTHOC_Chi tieu 5 nam_BC cong trinh trong diem_Bieu du thao QD von ho tro co MT 2 4" xfId="18353"/>
    <cellStyle name="2_NTHOC_Chi tieu 5 nam_BC cong trinh trong diem_Bieu du thao QD von ho tro co MT 3" xfId="18354"/>
    <cellStyle name="2_NTHOC_Chi tieu 5 nam_BC cong trinh trong diem_Bieu du thao QD von ho tro co MT 4" xfId="18355"/>
    <cellStyle name="2_NTHOC_Chi tieu 5 nam_BC cong trinh trong diem_Bieu du thao QD von ho tro co MT 5" xfId="18356"/>
    <cellStyle name="2_NTHOC_Chi tieu 5 nam_BC cong trinh trong diem_Ke hoach 2012 (theo doi)" xfId="3258"/>
    <cellStyle name="2_NTHOC_Chi tieu 5 nam_BC cong trinh trong diem_Ke hoach 2012 (theo doi) 2" xfId="18357"/>
    <cellStyle name="2_NTHOC_Chi tieu 5 nam_BC cong trinh trong diem_Ke hoach 2012 (theo doi) 2 2" xfId="18358"/>
    <cellStyle name="2_NTHOC_Chi tieu 5 nam_BC cong trinh trong diem_Ke hoach 2012 (theo doi) 2 3" xfId="18359"/>
    <cellStyle name="2_NTHOC_Chi tieu 5 nam_BC cong trinh trong diem_Ke hoach 2012 (theo doi) 2 4" xfId="18360"/>
    <cellStyle name="2_NTHOC_Chi tieu 5 nam_BC cong trinh trong diem_Ke hoach 2012 (theo doi) 3" xfId="18361"/>
    <cellStyle name="2_NTHOC_Chi tieu 5 nam_BC cong trinh trong diem_Ke hoach 2012 (theo doi) 4" xfId="18362"/>
    <cellStyle name="2_NTHOC_Chi tieu 5 nam_BC cong trinh trong diem_Ke hoach 2012 (theo doi) 5" xfId="18363"/>
    <cellStyle name="2_NTHOC_Chi tieu 5 nam_BC cong trinh trong diem_Ke hoach 2012 theo doi (giai ngan 30.6.12)" xfId="3259"/>
    <cellStyle name="2_NTHOC_Chi tieu 5 nam_BC cong trinh trong diem_Ke hoach 2012 theo doi (giai ngan 30.6.12) 2" xfId="18364"/>
    <cellStyle name="2_NTHOC_Chi tieu 5 nam_BC cong trinh trong diem_Ke hoach 2012 theo doi (giai ngan 30.6.12) 2 2" xfId="18365"/>
    <cellStyle name="2_NTHOC_Chi tieu 5 nam_BC cong trinh trong diem_Ke hoach 2012 theo doi (giai ngan 30.6.12) 2 3" xfId="18366"/>
    <cellStyle name="2_NTHOC_Chi tieu 5 nam_BC cong trinh trong diem_Ke hoach 2012 theo doi (giai ngan 30.6.12) 2 4" xfId="18367"/>
    <cellStyle name="2_NTHOC_Chi tieu 5 nam_BC cong trinh trong diem_Ke hoach 2012 theo doi (giai ngan 30.6.12) 3" xfId="18368"/>
    <cellStyle name="2_NTHOC_Chi tieu 5 nam_BC cong trinh trong diem_Ke hoach 2012 theo doi (giai ngan 30.6.12) 4" xfId="18369"/>
    <cellStyle name="2_NTHOC_Chi tieu 5 nam_BC cong trinh trong diem_Ke hoach 2012 theo doi (giai ngan 30.6.12) 5" xfId="18370"/>
    <cellStyle name="2_NTHOC_Chi tieu 5 nam_BC von DTPT 6 thang 2012" xfId="3260"/>
    <cellStyle name="2_NTHOC_Chi tieu 5 nam_BC von DTPT 6 thang 2012 2" xfId="18371"/>
    <cellStyle name="2_NTHOC_Chi tieu 5 nam_BC von DTPT 6 thang 2012 2 2" xfId="18372"/>
    <cellStyle name="2_NTHOC_Chi tieu 5 nam_BC von DTPT 6 thang 2012 2 3" xfId="18373"/>
    <cellStyle name="2_NTHOC_Chi tieu 5 nam_BC von DTPT 6 thang 2012 2 4" xfId="18374"/>
    <cellStyle name="2_NTHOC_Chi tieu 5 nam_BC von DTPT 6 thang 2012 3" xfId="18375"/>
    <cellStyle name="2_NTHOC_Chi tieu 5 nam_BC von DTPT 6 thang 2012 4" xfId="18376"/>
    <cellStyle name="2_NTHOC_Chi tieu 5 nam_BC von DTPT 6 thang 2012 5" xfId="18377"/>
    <cellStyle name="2_NTHOC_Chi tieu 5 nam_Bieu du thao QD von ho tro co MT" xfId="3261"/>
    <cellStyle name="2_NTHOC_Chi tieu 5 nam_Bieu du thao QD von ho tro co MT 2" xfId="18378"/>
    <cellStyle name="2_NTHOC_Chi tieu 5 nam_Bieu du thao QD von ho tro co MT 2 2" xfId="18379"/>
    <cellStyle name="2_NTHOC_Chi tieu 5 nam_Bieu du thao QD von ho tro co MT 2 3" xfId="18380"/>
    <cellStyle name="2_NTHOC_Chi tieu 5 nam_Bieu du thao QD von ho tro co MT 2 4" xfId="18381"/>
    <cellStyle name="2_NTHOC_Chi tieu 5 nam_Bieu du thao QD von ho tro co MT 3" xfId="18382"/>
    <cellStyle name="2_NTHOC_Chi tieu 5 nam_Bieu du thao QD von ho tro co MT 4" xfId="18383"/>
    <cellStyle name="2_NTHOC_Chi tieu 5 nam_Bieu du thao QD von ho tro co MT 5" xfId="18384"/>
    <cellStyle name="2_NTHOC_Chi tieu 5 nam_Ke hoach 2012 (theo doi)" xfId="3262"/>
    <cellStyle name="2_NTHOC_Chi tieu 5 nam_Ke hoach 2012 (theo doi) 2" xfId="18385"/>
    <cellStyle name="2_NTHOC_Chi tieu 5 nam_Ke hoach 2012 (theo doi) 2 2" xfId="18386"/>
    <cellStyle name="2_NTHOC_Chi tieu 5 nam_Ke hoach 2012 (theo doi) 2 3" xfId="18387"/>
    <cellStyle name="2_NTHOC_Chi tieu 5 nam_Ke hoach 2012 (theo doi) 2 4" xfId="18388"/>
    <cellStyle name="2_NTHOC_Chi tieu 5 nam_Ke hoach 2012 (theo doi) 3" xfId="18389"/>
    <cellStyle name="2_NTHOC_Chi tieu 5 nam_Ke hoach 2012 (theo doi) 4" xfId="18390"/>
    <cellStyle name="2_NTHOC_Chi tieu 5 nam_Ke hoach 2012 (theo doi) 5" xfId="18391"/>
    <cellStyle name="2_NTHOC_Chi tieu 5 nam_Ke hoach 2012 theo doi (giai ngan 30.6.12)" xfId="3263"/>
    <cellStyle name="2_NTHOC_Chi tieu 5 nam_Ke hoach 2012 theo doi (giai ngan 30.6.12) 2" xfId="18392"/>
    <cellStyle name="2_NTHOC_Chi tieu 5 nam_Ke hoach 2012 theo doi (giai ngan 30.6.12) 2 2" xfId="18393"/>
    <cellStyle name="2_NTHOC_Chi tieu 5 nam_Ke hoach 2012 theo doi (giai ngan 30.6.12) 2 3" xfId="18394"/>
    <cellStyle name="2_NTHOC_Chi tieu 5 nam_Ke hoach 2012 theo doi (giai ngan 30.6.12) 2 4" xfId="18395"/>
    <cellStyle name="2_NTHOC_Chi tieu 5 nam_Ke hoach 2012 theo doi (giai ngan 30.6.12) 3" xfId="18396"/>
    <cellStyle name="2_NTHOC_Chi tieu 5 nam_Ke hoach 2012 theo doi (giai ngan 30.6.12) 4" xfId="18397"/>
    <cellStyle name="2_NTHOC_Chi tieu 5 nam_Ke hoach 2012 theo doi (giai ngan 30.6.12) 5" xfId="18398"/>
    <cellStyle name="2_NTHOC_Chi tieu 5 nam_pvhung.skhdt 20117113152041 Danh muc cong trinh trong diem" xfId="3264"/>
    <cellStyle name="2_NTHOC_Chi tieu 5 nam_pvhung.skhdt 20117113152041 Danh muc cong trinh trong diem 2" xfId="18399"/>
    <cellStyle name="2_NTHOC_Chi tieu 5 nam_pvhung.skhdt 20117113152041 Danh muc cong trinh trong diem 2 2" xfId="18400"/>
    <cellStyle name="2_NTHOC_Chi tieu 5 nam_pvhung.skhdt 20117113152041 Danh muc cong trinh trong diem 2 3" xfId="18401"/>
    <cellStyle name="2_NTHOC_Chi tieu 5 nam_pvhung.skhdt 20117113152041 Danh muc cong trinh trong diem 2 4" xfId="18402"/>
    <cellStyle name="2_NTHOC_Chi tieu 5 nam_pvhung.skhdt 20117113152041 Danh muc cong trinh trong diem 3" xfId="18403"/>
    <cellStyle name="2_NTHOC_Chi tieu 5 nam_pvhung.skhdt 20117113152041 Danh muc cong trinh trong diem 4" xfId="18404"/>
    <cellStyle name="2_NTHOC_Chi tieu 5 nam_pvhung.skhdt 20117113152041 Danh muc cong trinh trong diem 5" xfId="18405"/>
    <cellStyle name="2_NTHOC_Chi tieu 5 nam_pvhung.skhdt 20117113152041 Danh muc cong trinh trong diem_BC von DTPT 6 thang 2012" xfId="3265"/>
    <cellStyle name="2_NTHOC_Chi tieu 5 nam_pvhung.skhdt 20117113152041 Danh muc cong trinh trong diem_BC von DTPT 6 thang 2012 2" xfId="18406"/>
    <cellStyle name="2_NTHOC_Chi tieu 5 nam_pvhung.skhdt 20117113152041 Danh muc cong trinh trong diem_BC von DTPT 6 thang 2012 2 2" xfId="18407"/>
    <cellStyle name="2_NTHOC_Chi tieu 5 nam_pvhung.skhdt 20117113152041 Danh muc cong trinh trong diem_BC von DTPT 6 thang 2012 2 3" xfId="18408"/>
    <cellStyle name="2_NTHOC_Chi tieu 5 nam_pvhung.skhdt 20117113152041 Danh muc cong trinh trong diem_BC von DTPT 6 thang 2012 2 4" xfId="18409"/>
    <cellStyle name="2_NTHOC_Chi tieu 5 nam_pvhung.skhdt 20117113152041 Danh muc cong trinh trong diem_BC von DTPT 6 thang 2012 3" xfId="18410"/>
    <cellStyle name="2_NTHOC_Chi tieu 5 nam_pvhung.skhdt 20117113152041 Danh muc cong trinh trong diem_BC von DTPT 6 thang 2012 4" xfId="18411"/>
    <cellStyle name="2_NTHOC_Chi tieu 5 nam_pvhung.skhdt 20117113152041 Danh muc cong trinh trong diem_BC von DTPT 6 thang 2012 5" xfId="18412"/>
    <cellStyle name="2_NTHOC_Chi tieu 5 nam_pvhung.skhdt 20117113152041 Danh muc cong trinh trong diem_Bieu du thao QD von ho tro co MT" xfId="3266"/>
    <cellStyle name="2_NTHOC_Chi tieu 5 nam_pvhung.skhdt 20117113152041 Danh muc cong trinh trong diem_Bieu du thao QD von ho tro co MT 2" xfId="18413"/>
    <cellStyle name="2_NTHOC_Chi tieu 5 nam_pvhung.skhdt 20117113152041 Danh muc cong trinh trong diem_Bieu du thao QD von ho tro co MT 2 2" xfId="18414"/>
    <cellStyle name="2_NTHOC_Chi tieu 5 nam_pvhung.skhdt 20117113152041 Danh muc cong trinh trong diem_Bieu du thao QD von ho tro co MT 2 3" xfId="18415"/>
    <cellStyle name="2_NTHOC_Chi tieu 5 nam_pvhung.skhdt 20117113152041 Danh muc cong trinh trong diem_Bieu du thao QD von ho tro co MT 2 4" xfId="18416"/>
    <cellStyle name="2_NTHOC_Chi tieu 5 nam_pvhung.skhdt 20117113152041 Danh muc cong trinh trong diem_Bieu du thao QD von ho tro co MT 3" xfId="18417"/>
    <cellStyle name="2_NTHOC_Chi tieu 5 nam_pvhung.skhdt 20117113152041 Danh muc cong trinh trong diem_Bieu du thao QD von ho tro co MT 4" xfId="18418"/>
    <cellStyle name="2_NTHOC_Chi tieu 5 nam_pvhung.skhdt 20117113152041 Danh muc cong trinh trong diem_Bieu du thao QD von ho tro co MT 5" xfId="18419"/>
    <cellStyle name="2_NTHOC_Chi tieu 5 nam_pvhung.skhdt 20117113152041 Danh muc cong trinh trong diem_Ke hoach 2012 (theo doi)" xfId="3267"/>
    <cellStyle name="2_NTHOC_Chi tieu 5 nam_pvhung.skhdt 20117113152041 Danh muc cong trinh trong diem_Ke hoach 2012 (theo doi) 2" xfId="18420"/>
    <cellStyle name="2_NTHOC_Chi tieu 5 nam_pvhung.skhdt 20117113152041 Danh muc cong trinh trong diem_Ke hoach 2012 (theo doi) 2 2" xfId="18421"/>
    <cellStyle name="2_NTHOC_Chi tieu 5 nam_pvhung.skhdt 20117113152041 Danh muc cong trinh trong diem_Ke hoach 2012 (theo doi) 2 3" xfId="18422"/>
    <cellStyle name="2_NTHOC_Chi tieu 5 nam_pvhung.skhdt 20117113152041 Danh muc cong trinh trong diem_Ke hoach 2012 (theo doi) 2 4" xfId="18423"/>
    <cellStyle name="2_NTHOC_Chi tieu 5 nam_pvhung.skhdt 20117113152041 Danh muc cong trinh trong diem_Ke hoach 2012 (theo doi) 3" xfId="18424"/>
    <cellStyle name="2_NTHOC_Chi tieu 5 nam_pvhung.skhdt 20117113152041 Danh muc cong trinh trong diem_Ke hoach 2012 (theo doi) 4" xfId="18425"/>
    <cellStyle name="2_NTHOC_Chi tieu 5 nam_pvhung.skhdt 20117113152041 Danh muc cong trinh trong diem_Ke hoach 2012 (theo doi) 5" xfId="18426"/>
    <cellStyle name="2_NTHOC_Chi tieu 5 nam_pvhung.skhdt 20117113152041 Danh muc cong trinh trong diem_Ke hoach 2012 theo doi (giai ngan 30.6.12)" xfId="3268"/>
    <cellStyle name="2_NTHOC_Chi tieu 5 nam_pvhung.skhdt 20117113152041 Danh muc cong trinh trong diem_Ke hoach 2012 theo doi (giai ngan 30.6.12) 2" xfId="18427"/>
    <cellStyle name="2_NTHOC_Chi tieu 5 nam_pvhung.skhdt 20117113152041 Danh muc cong trinh trong diem_Ke hoach 2012 theo doi (giai ngan 30.6.12) 2 2" xfId="18428"/>
    <cellStyle name="2_NTHOC_Chi tieu 5 nam_pvhung.skhdt 20117113152041 Danh muc cong trinh trong diem_Ke hoach 2012 theo doi (giai ngan 30.6.12) 2 3" xfId="18429"/>
    <cellStyle name="2_NTHOC_Chi tieu 5 nam_pvhung.skhdt 20117113152041 Danh muc cong trinh trong diem_Ke hoach 2012 theo doi (giai ngan 30.6.12) 2 4" xfId="18430"/>
    <cellStyle name="2_NTHOC_Chi tieu 5 nam_pvhung.skhdt 20117113152041 Danh muc cong trinh trong diem_Ke hoach 2012 theo doi (giai ngan 30.6.12) 3" xfId="18431"/>
    <cellStyle name="2_NTHOC_Chi tieu 5 nam_pvhung.skhdt 20117113152041 Danh muc cong trinh trong diem_Ke hoach 2012 theo doi (giai ngan 30.6.12) 4" xfId="18432"/>
    <cellStyle name="2_NTHOC_Chi tieu 5 nam_pvhung.skhdt 20117113152041 Danh muc cong trinh trong diem_Ke hoach 2012 theo doi (giai ngan 30.6.12) 5" xfId="18433"/>
    <cellStyle name="2_NTHOC_Dang ky phan khai von ODA (gui Bo)" xfId="3269"/>
    <cellStyle name="2_NTHOC_Dang ky phan khai von ODA (gui Bo) 2" xfId="18434"/>
    <cellStyle name="2_NTHOC_Dang ky phan khai von ODA (gui Bo) 2 2" xfId="18435"/>
    <cellStyle name="2_NTHOC_Dang ky phan khai von ODA (gui Bo) 2 3" xfId="18436"/>
    <cellStyle name="2_NTHOC_Dang ky phan khai von ODA (gui Bo) 2 4" xfId="18437"/>
    <cellStyle name="2_NTHOC_Dang ky phan khai von ODA (gui Bo) 3" xfId="18438"/>
    <cellStyle name="2_NTHOC_Dang ky phan khai von ODA (gui Bo) 4" xfId="18439"/>
    <cellStyle name="2_NTHOC_Dang ky phan khai von ODA (gui Bo) 5" xfId="18440"/>
    <cellStyle name="2_NTHOC_Dang ky phan khai von ODA (gui Bo)_BC von DTPT 6 thang 2012" xfId="3270"/>
    <cellStyle name="2_NTHOC_Dang ky phan khai von ODA (gui Bo)_BC von DTPT 6 thang 2012 2" xfId="18441"/>
    <cellStyle name="2_NTHOC_Dang ky phan khai von ODA (gui Bo)_BC von DTPT 6 thang 2012 2 2" xfId="18442"/>
    <cellStyle name="2_NTHOC_Dang ky phan khai von ODA (gui Bo)_BC von DTPT 6 thang 2012 2 3" xfId="18443"/>
    <cellStyle name="2_NTHOC_Dang ky phan khai von ODA (gui Bo)_BC von DTPT 6 thang 2012 2 4" xfId="18444"/>
    <cellStyle name="2_NTHOC_Dang ky phan khai von ODA (gui Bo)_BC von DTPT 6 thang 2012 3" xfId="18445"/>
    <cellStyle name="2_NTHOC_Dang ky phan khai von ODA (gui Bo)_BC von DTPT 6 thang 2012 4" xfId="18446"/>
    <cellStyle name="2_NTHOC_Dang ky phan khai von ODA (gui Bo)_BC von DTPT 6 thang 2012 5" xfId="18447"/>
    <cellStyle name="2_NTHOC_Dang ky phan khai von ODA (gui Bo)_Bieu du thao QD von ho tro co MT" xfId="3271"/>
    <cellStyle name="2_NTHOC_Dang ky phan khai von ODA (gui Bo)_Bieu du thao QD von ho tro co MT 2" xfId="18448"/>
    <cellStyle name="2_NTHOC_Dang ky phan khai von ODA (gui Bo)_Bieu du thao QD von ho tro co MT 2 2" xfId="18449"/>
    <cellStyle name="2_NTHOC_Dang ky phan khai von ODA (gui Bo)_Bieu du thao QD von ho tro co MT 2 3" xfId="18450"/>
    <cellStyle name="2_NTHOC_Dang ky phan khai von ODA (gui Bo)_Bieu du thao QD von ho tro co MT 2 4" xfId="18451"/>
    <cellStyle name="2_NTHOC_Dang ky phan khai von ODA (gui Bo)_Bieu du thao QD von ho tro co MT 3" xfId="18452"/>
    <cellStyle name="2_NTHOC_Dang ky phan khai von ODA (gui Bo)_Bieu du thao QD von ho tro co MT 4" xfId="18453"/>
    <cellStyle name="2_NTHOC_Dang ky phan khai von ODA (gui Bo)_Bieu du thao QD von ho tro co MT 5" xfId="18454"/>
    <cellStyle name="2_NTHOC_Dang ky phan khai von ODA (gui Bo)_Ke hoach 2012 theo doi (giai ngan 30.6.12)" xfId="3272"/>
    <cellStyle name="2_NTHOC_Dang ky phan khai von ODA (gui Bo)_Ke hoach 2012 theo doi (giai ngan 30.6.12) 2" xfId="18455"/>
    <cellStyle name="2_NTHOC_Dang ky phan khai von ODA (gui Bo)_Ke hoach 2012 theo doi (giai ngan 30.6.12) 2 2" xfId="18456"/>
    <cellStyle name="2_NTHOC_Dang ky phan khai von ODA (gui Bo)_Ke hoach 2012 theo doi (giai ngan 30.6.12) 2 3" xfId="18457"/>
    <cellStyle name="2_NTHOC_Dang ky phan khai von ODA (gui Bo)_Ke hoach 2012 theo doi (giai ngan 30.6.12) 2 4" xfId="18458"/>
    <cellStyle name="2_NTHOC_Dang ky phan khai von ODA (gui Bo)_Ke hoach 2012 theo doi (giai ngan 30.6.12) 3" xfId="18459"/>
    <cellStyle name="2_NTHOC_Dang ky phan khai von ODA (gui Bo)_Ke hoach 2012 theo doi (giai ngan 30.6.12) 4" xfId="18460"/>
    <cellStyle name="2_NTHOC_Dang ky phan khai von ODA (gui Bo)_Ke hoach 2012 theo doi (giai ngan 30.6.12) 5" xfId="18461"/>
    <cellStyle name="2_NTHOC_DK bo tri lai (chinh thuc)" xfId="3273"/>
    <cellStyle name="2_NTHOC_DK bo tri lai (chinh thuc) 2" xfId="18462"/>
    <cellStyle name="2_NTHOC_DK bo tri lai (chinh thuc) 2 2" xfId="18463"/>
    <cellStyle name="2_NTHOC_DK bo tri lai (chinh thuc) 2 3" xfId="18464"/>
    <cellStyle name="2_NTHOC_DK bo tri lai (chinh thuc) 2 4" xfId="18465"/>
    <cellStyle name="2_NTHOC_DK bo tri lai (chinh thuc) 3" xfId="18466"/>
    <cellStyle name="2_NTHOC_DK bo tri lai (chinh thuc) 4" xfId="18467"/>
    <cellStyle name="2_NTHOC_DK bo tri lai (chinh thuc) 5" xfId="18468"/>
    <cellStyle name="2_NTHOC_DK bo tri lai (chinh thuc)_BC von DTPT 6 thang 2012" xfId="3274"/>
    <cellStyle name="2_NTHOC_DK bo tri lai (chinh thuc)_BC von DTPT 6 thang 2012 2" xfId="18469"/>
    <cellStyle name="2_NTHOC_DK bo tri lai (chinh thuc)_BC von DTPT 6 thang 2012 2 2" xfId="18470"/>
    <cellStyle name="2_NTHOC_DK bo tri lai (chinh thuc)_BC von DTPT 6 thang 2012 2 3" xfId="18471"/>
    <cellStyle name="2_NTHOC_DK bo tri lai (chinh thuc)_BC von DTPT 6 thang 2012 2 4" xfId="18472"/>
    <cellStyle name="2_NTHOC_DK bo tri lai (chinh thuc)_BC von DTPT 6 thang 2012 3" xfId="18473"/>
    <cellStyle name="2_NTHOC_DK bo tri lai (chinh thuc)_BC von DTPT 6 thang 2012 4" xfId="18474"/>
    <cellStyle name="2_NTHOC_DK bo tri lai (chinh thuc)_BC von DTPT 6 thang 2012 5" xfId="18475"/>
    <cellStyle name="2_NTHOC_DK bo tri lai (chinh thuc)_Bieu du thao QD von ho tro co MT" xfId="3275"/>
    <cellStyle name="2_NTHOC_DK bo tri lai (chinh thuc)_Bieu du thao QD von ho tro co MT 2" xfId="18476"/>
    <cellStyle name="2_NTHOC_DK bo tri lai (chinh thuc)_Bieu du thao QD von ho tro co MT 2 2" xfId="18477"/>
    <cellStyle name="2_NTHOC_DK bo tri lai (chinh thuc)_Bieu du thao QD von ho tro co MT 2 3" xfId="18478"/>
    <cellStyle name="2_NTHOC_DK bo tri lai (chinh thuc)_Bieu du thao QD von ho tro co MT 2 4" xfId="18479"/>
    <cellStyle name="2_NTHOC_DK bo tri lai (chinh thuc)_Bieu du thao QD von ho tro co MT 3" xfId="18480"/>
    <cellStyle name="2_NTHOC_DK bo tri lai (chinh thuc)_Bieu du thao QD von ho tro co MT 4" xfId="18481"/>
    <cellStyle name="2_NTHOC_DK bo tri lai (chinh thuc)_Bieu du thao QD von ho tro co MT 5" xfId="18482"/>
    <cellStyle name="2_NTHOC_DK bo tri lai (chinh thuc)_Ke hoach 2012 (theo doi)" xfId="3276"/>
    <cellStyle name="2_NTHOC_DK bo tri lai (chinh thuc)_Ke hoach 2012 (theo doi) 2" xfId="18483"/>
    <cellStyle name="2_NTHOC_DK bo tri lai (chinh thuc)_Ke hoach 2012 (theo doi) 2 2" xfId="18484"/>
    <cellStyle name="2_NTHOC_DK bo tri lai (chinh thuc)_Ke hoach 2012 (theo doi) 2 3" xfId="18485"/>
    <cellStyle name="2_NTHOC_DK bo tri lai (chinh thuc)_Ke hoach 2012 (theo doi) 2 4" xfId="18486"/>
    <cellStyle name="2_NTHOC_DK bo tri lai (chinh thuc)_Ke hoach 2012 (theo doi) 3" xfId="18487"/>
    <cellStyle name="2_NTHOC_DK bo tri lai (chinh thuc)_Ke hoach 2012 (theo doi) 4" xfId="18488"/>
    <cellStyle name="2_NTHOC_DK bo tri lai (chinh thuc)_Ke hoach 2012 (theo doi) 5" xfId="18489"/>
    <cellStyle name="2_NTHOC_DK bo tri lai (chinh thuc)_Ke hoach 2012 theo doi (giai ngan 30.6.12)" xfId="3277"/>
    <cellStyle name="2_NTHOC_DK bo tri lai (chinh thuc)_Ke hoach 2012 theo doi (giai ngan 30.6.12) 2" xfId="18490"/>
    <cellStyle name="2_NTHOC_DK bo tri lai (chinh thuc)_Ke hoach 2012 theo doi (giai ngan 30.6.12) 2 2" xfId="18491"/>
    <cellStyle name="2_NTHOC_DK bo tri lai (chinh thuc)_Ke hoach 2012 theo doi (giai ngan 30.6.12) 2 3" xfId="18492"/>
    <cellStyle name="2_NTHOC_DK bo tri lai (chinh thuc)_Ke hoach 2012 theo doi (giai ngan 30.6.12) 2 4" xfId="18493"/>
    <cellStyle name="2_NTHOC_DK bo tri lai (chinh thuc)_Ke hoach 2012 theo doi (giai ngan 30.6.12) 3" xfId="18494"/>
    <cellStyle name="2_NTHOC_DK bo tri lai (chinh thuc)_Ke hoach 2012 theo doi (giai ngan 30.6.12) 4" xfId="18495"/>
    <cellStyle name="2_NTHOC_DK bo tri lai (chinh thuc)_Ke hoach 2012 theo doi (giai ngan 30.6.12) 5" xfId="18496"/>
    <cellStyle name="2_NTHOC_Ke hoach 2012 (theo doi)" xfId="3278"/>
    <cellStyle name="2_NTHOC_Ke hoach 2012 (theo doi) 2" xfId="18497"/>
    <cellStyle name="2_NTHOC_Ke hoach 2012 (theo doi) 2 2" xfId="18498"/>
    <cellStyle name="2_NTHOC_Ke hoach 2012 (theo doi) 2 3" xfId="18499"/>
    <cellStyle name="2_NTHOC_Ke hoach 2012 (theo doi) 2 4" xfId="18500"/>
    <cellStyle name="2_NTHOC_Ke hoach 2012 (theo doi) 3" xfId="18501"/>
    <cellStyle name="2_NTHOC_Ke hoach 2012 (theo doi) 4" xfId="18502"/>
    <cellStyle name="2_NTHOC_Ke hoach 2012 (theo doi) 5" xfId="18503"/>
    <cellStyle name="2_NTHOC_Ke hoach 2012 theo doi (giai ngan 30.6.12)" xfId="3279"/>
    <cellStyle name="2_NTHOC_Ke hoach 2012 theo doi (giai ngan 30.6.12) 2" xfId="18504"/>
    <cellStyle name="2_NTHOC_Ke hoach 2012 theo doi (giai ngan 30.6.12) 2 2" xfId="18505"/>
    <cellStyle name="2_NTHOC_Ke hoach 2012 theo doi (giai ngan 30.6.12) 2 3" xfId="18506"/>
    <cellStyle name="2_NTHOC_Ke hoach 2012 theo doi (giai ngan 30.6.12) 2 4" xfId="18507"/>
    <cellStyle name="2_NTHOC_Ke hoach 2012 theo doi (giai ngan 30.6.12) 3" xfId="18508"/>
    <cellStyle name="2_NTHOC_Ke hoach 2012 theo doi (giai ngan 30.6.12) 4" xfId="18509"/>
    <cellStyle name="2_NTHOC_Ke hoach 2012 theo doi (giai ngan 30.6.12) 5" xfId="18510"/>
    <cellStyle name="2_NTHOC_Ke hoach nam 2013 nguon MT(theo doi) den 31-5-13" xfId="3280"/>
    <cellStyle name="2_NTHOC_Ke hoach nam 2013 nguon MT(theo doi) den 31-5-13 2" xfId="18511"/>
    <cellStyle name="2_NTHOC_Ke hoach nam 2013 nguon MT(theo doi) den 31-5-13 2 2" xfId="18512"/>
    <cellStyle name="2_NTHOC_Ke hoach nam 2013 nguon MT(theo doi) den 31-5-13 2 3" xfId="18513"/>
    <cellStyle name="2_NTHOC_Ke hoach nam 2013 nguon MT(theo doi) den 31-5-13 2 4" xfId="18514"/>
    <cellStyle name="2_NTHOC_Ke hoach nam 2013 nguon MT(theo doi) den 31-5-13 3" xfId="18515"/>
    <cellStyle name="2_NTHOC_Ke hoach nam 2013 nguon MT(theo doi) den 31-5-13 4" xfId="18516"/>
    <cellStyle name="2_NTHOC_Ke hoach nam 2013 nguon MT(theo doi) den 31-5-13 5" xfId="18517"/>
    <cellStyle name="2_NTHOC_pvhung.skhdt 20117113152041 Danh muc cong trinh trong diem" xfId="3281"/>
    <cellStyle name="2_NTHOC_pvhung.skhdt 20117113152041 Danh muc cong trinh trong diem 2" xfId="3282"/>
    <cellStyle name="2_NTHOC_pvhung.skhdt 20117113152041 Danh muc cong trinh trong diem 2 2" xfId="18518"/>
    <cellStyle name="2_NTHOC_pvhung.skhdt 20117113152041 Danh muc cong trinh trong diem 2 2 2" xfId="18519"/>
    <cellStyle name="2_NTHOC_pvhung.skhdt 20117113152041 Danh muc cong trinh trong diem 2 2 3" xfId="18520"/>
    <cellStyle name="2_NTHOC_pvhung.skhdt 20117113152041 Danh muc cong trinh trong diem 2 2 4" xfId="18521"/>
    <cellStyle name="2_NTHOC_pvhung.skhdt 20117113152041 Danh muc cong trinh trong diem 2 3" xfId="18522"/>
    <cellStyle name="2_NTHOC_pvhung.skhdt 20117113152041 Danh muc cong trinh trong diem 2 4" xfId="18523"/>
    <cellStyle name="2_NTHOC_pvhung.skhdt 20117113152041 Danh muc cong trinh trong diem 2 5" xfId="18524"/>
    <cellStyle name="2_NTHOC_pvhung.skhdt 20117113152041 Danh muc cong trinh trong diem 3" xfId="18525"/>
    <cellStyle name="2_NTHOC_pvhung.skhdt 20117113152041 Danh muc cong trinh trong diem 3 2" xfId="18526"/>
    <cellStyle name="2_NTHOC_pvhung.skhdt 20117113152041 Danh muc cong trinh trong diem 3 3" xfId="18527"/>
    <cellStyle name="2_NTHOC_pvhung.skhdt 20117113152041 Danh muc cong trinh trong diem 3 4" xfId="18528"/>
    <cellStyle name="2_NTHOC_pvhung.skhdt 20117113152041 Danh muc cong trinh trong diem 4" xfId="18529"/>
    <cellStyle name="2_NTHOC_pvhung.skhdt 20117113152041 Danh muc cong trinh trong diem 5" xfId="18530"/>
    <cellStyle name="2_NTHOC_pvhung.skhdt 20117113152041 Danh muc cong trinh trong diem 6" xfId="18531"/>
    <cellStyle name="2_NTHOC_pvhung.skhdt 20117113152041 Danh muc cong trinh trong diem_BC von DTPT 6 thang 2012" xfId="3283"/>
    <cellStyle name="2_NTHOC_pvhung.skhdt 20117113152041 Danh muc cong trinh trong diem_BC von DTPT 6 thang 2012 2" xfId="3284"/>
    <cellStyle name="2_NTHOC_pvhung.skhdt 20117113152041 Danh muc cong trinh trong diem_BC von DTPT 6 thang 2012 2 2" xfId="18532"/>
    <cellStyle name="2_NTHOC_pvhung.skhdt 20117113152041 Danh muc cong trinh trong diem_BC von DTPT 6 thang 2012 2 2 2" xfId="18533"/>
    <cellStyle name="2_NTHOC_pvhung.skhdt 20117113152041 Danh muc cong trinh trong diem_BC von DTPT 6 thang 2012 2 2 3" xfId="18534"/>
    <cellStyle name="2_NTHOC_pvhung.skhdt 20117113152041 Danh muc cong trinh trong diem_BC von DTPT 6 thang 2012 2 2 4" xfId="18535"/>
    <cellStyle name="2_NTHOC_pvhung.skhdt 20117113152041 Danh muc cong trinh trong diem_BC von DTPT 6 thang 2012 2 3" xfId="18536"/>
    <cellStyle name="2_NTHOC_pvhung.skhdt 20117113152041 Danh muc cong trinh trong diem_BC von DTPT 6 thang 2012 2 4" xfId="18537"/>
    <cellStyle name="2_NTHOC_pvhung.skhdt 20117113152041 Danh muc cong trinh trong diem_BC von DTPT 6 thang 2012 2 5" xfId="18538"/>
    <cellStyle name="2_NTHOC_pvhung.skhdt 20117113152041 Danh muc cong trinh trong diem_BC von DTPT 6 thang 2012 3" xfId="18539"/>
    <cellStyle name="2_NTHOC_pvhung.skhdt 20117113152041 Danh muc cong trinh trong diem_BC von DTPT 6 thang 2012 3 2" xfId="18540"/>
    <cellStyle name="2_NTHOC_pvhung.skhdt 20117113152041 Danh muc cong trinh trong diem_BC von DTPT 6 thang 2012 3 3" xfId="18541"/>
    <cellStyle name="2_NTHOC_pvhung.skhdt 20117113152041 Danh muc cong trinh trong diem_BC von DTPT 6 thang 2012 3 4" xfId="18542"/>
    <cellStyle name="2_NTHOC_pvhung.skhdt 20117113152041 Danh muc cong trinh trong diem_BC von DTPT 6 thang 2012 4" xfId="18543"/>
    <cellStyle name="2_NTHOC_pvhung.skhdt 20117113152041 Danh muc cong trinh trong diem_BC von DTPT 6 thang 2012 5" xfId="18544"/>
    <cellStyle name="2_NTHOC_pvhung.skhdt 20117113152041 Danh muc cong trinh trong diem_BC von DTPT 6 thang 2012 6" xfId="18545"/>
    <cellStyle name="2_NTHOC_pvhung.skhdt 20117113152041 Danh muc cong trinh trong diem_Bieu du thao QD von ho tro co MT" xfId="3285"/>
    <cellStyle name="2_NTHOC_pvhung.skhdt 20117113152041 Danh muc cong trinh trong diem_Bieu du thao QD von ho tro co MT 2" xfId="3286"/>
    <cellStyle name="2_NTHOC_pvhung.skhdt 20117113152041 Danh muc cong trinh trong diem_Bieu du thao QD von ho tro co MT 2 2" xfId="18546"/>
    <cellStyle name="2_NTHOC_pvhung.skhdt 20117113152041 Danh muc cong trinh trong diem_Bieu du thao QD von ho tro co MT 2 2 2" xfId="18547"/>
    <cellStyle name="2_NTHOC_pvhung.skhdt 20117113152041 Danh muc cong trinh trong diem_Bieu du thao QD von ho tro co MT 2 2 3" xfId="18548"/>
    <cellStyle name="2_NTHOC_pvhung.skhdt 20117113152041 Danh muc cong trinh trong diem_Bieu du thao QD von ho tro co MT 2 2 4" xfId="18549"/>
    <cellStyle name="2_NTHOC_pvhung.skhdt 20117113152041 Danh muc cong trinh trong diem_Bieu du thao QD von ho tro co MT 2 3" xfId="18550"/>
    <cellStyle name="2_NTHOC_pvhung.skhdt 20117113152041 Danh muc cong trinh trong diem_Bieu du thao QD von ho tro co MT 2 4" xfId="18551"/>
    <cellStyle name="2_NTHOC_pvhung.skhdt 20117113152041 Danh muc cong trinh trong diem_Bieu du thao QD von ho tro co MT 2 5" xfId="18552"/>
    <cellStyle name="2_NTHOC_pvhung.skhdt 20117113152041 Danh muc cong trinh trong diem_Bieu du thao QD von ho tro co MT 3" xfId="18553"/>
    <cellStyle name="2_NTHOC_pvhung.skhdt 20117113152041 Danh muc cong trinh trong diem_Bieu du thao QD von ho tro co MT 3 2" xfId="18554"/>
    <cellStyle name="2_NTHOC_pvhung.skhdt 20117113152041 Danh muc cong trinh trong diem_Bieu du thao QD von ho tro co MT 3 3" xfId="18555"/>
    <cellStyle name="2_NTHOC_pvhung.skhdt 20117113152041 Danh muc cong trinh trong diem_Bieu du thao QD von ho tro co MT 3 4" xfId="18556"/>
    <cellStyle name="2_NTHOC_pvhung.skhdt 20117113152041 Danh muc cong trinh trong diem_Bieu du thao QD von ho tro co MT 4" xfId="18557"/>
    <cellStyle name="2_NTHOC_pvhung.skhdt 20117113152041 Danh muc cong trinh trong diem_Bieu du thao QD von ho tro co MT 5" xfId="18558"/>
    <cellStyle name="2_NTHOC_pvhung.skhdt 20117113152041 Danh muc cong trinh trong diem_Bieu du thao QD von ho tro co MT 6" xfId="18559"/>
    <cellStyle name="2_NTHOC_pvhung.skhdt 20117113152041 Danh muc cong trinh trong diem_Ke hoach 2012 (theo doi)" xfId="3287"/>
    <cellStyle name="2_NTHOC_pvhung.skhdt 20117113152041 Danh muc cong trinh trong diem_Ke hoach 2012 (theo doi) 2" xfId="3288"/>
    <cellStyle name="2_NTHOC_pvhung.skhdt 20117113152041 Danh muc cong trinh trong diem_Ke hoach 2012 (theo doi) 2 2" xfId="18560"/>
    <cellStyle name="2_NTHOC_pvhung.skhdt 20117113152041 Danh muc cong trinh trong diem_Ke hoach 2012 (theo doi) 2 2 2" xfId="18561"/>
    <cellStyle name="2_NTHOC_pvhung.skhdt 20117113152041 Danh muc cong trinh trong diem_Ke hoach 2012 (theo doi) 2 2 3" xfId="18562"/>
    <cellStyle name="2_NTHOC_pvhung.skhdt 20117113152041 Danh muc cong trinh trong diem_Ke hoach 2012 (theo doi) 2 2 4" xfId="18563"/>
    <cellStyle name="2_NTHOC_pvhung.skhdt 20117113152041 Danh muc cong trinh trong diem_Ke hoach 2012 (theo doi) 2 3" xfId="18564"/>
    <cellStyle name="2_NTHOC_pvhung.skhdt 20117113152041 Danh muc cong trinh trong diem_Ke hoach 2012 (theo doi) 2 4" xfId="18565"/>
    <cellStyle name="2_NTHOC_pvhung.skhdt 20117113152041 Danh muc cong trinh trong diem_Ke hoach 2012 (theo doi) 2 5" xfId="18566"/>
    <cellStyle name="2_NTHOC_pvhung.skhdt 20117113152041 Danh muc cong trinh trong diem_Ke hoach 2012 (theo doi) 3" xfId="18567"/>
    <cellStyle name="2_NTHOC_pvhung.skhdt 20117113152041 Danh muc cong trinh trong diem_Ke hoach 2012 (theo doi) 3 2" xfId="18568"/>
    <cellStyle name="2_NTHOC_pvhung.skhdt 20117113152041 Danh muc cong trinh trong diem_Ke hoach 2012 (theo doi) 3 3" xfId="18569"/>
    <cellStyle name="2_NTHOC_pvhung.skhdt 20117113152041 Danh muc cong trinh trong diem_Ke hoach 2012 (theo doi) 3 4" xfId="18570"/>
    <cellStyle name="2_NTHOC_pvhung.skhdt 20117113152041 Danh muc cong trinh trong diem_Ke hoach 2012 (theo doi) 4" xfId="18571"/>
    <cellStyle name="2_NTHOC_pvhung.skhdt 20117113152041 Danh muc cong trinh trong diem_Ke hoach 2012 (theo doi) 5" xfId="18572"/>
    <cellStyle name="2_NTHOC_pvhung.skhdt 20117113152041 Danh muc cong trinh trong diem_Ke hoach 2012 (theo doi) 6" xfId="18573"/>
    <cellStyle name="2_NTHOC_pvhung.skhdt 20117113152041 Danh muc cong trinh trong diem_Ke hoach 2012 theo doi (giai ngan 30.6.12)" xfId="3289"/>
    <cellStyle name="2_NTHOC_pvhung.skhdt 20117113152041 Danh muc cong trinh trong diem_Ke hoach 2012 theo doi (giai ngan 30.6.12) 2" xfId="3290"/>
    <cellStyle name="2_NTHOC_pvhung.skhdt 20117113152041 Danh muc cong trinh trong diem_Ke hoach 2012 theo doi (giai ngan 30.6.12) 2 2" xfId="18574"/>
    <cellStyle name="2_NTHOC_pvhung.skhdt 20117113152041 Danh muc cong trinh trong diem_Ke hoach 2012 theo doi (giai ngan 30.6.12) 2 2 2" xfId="18575"/>
    <cellStyle name="2_NTHOC_pvhung.skhdt 20117113152041 Danh muc cong trinh trong diem_Ke hoach 2012 theo doi (giai ngan 30.6.12) 2 2 3" xfId="18576"/>
    <cellStyle name="2_NTHOC_pvhung.skhdt 20117113152041 Danh muc cong trinh trong diem_Ke hoach 2012 theo doi (giai ngan 30.6.12) 2 2 4" xfId="18577"/>
    <cellStyle name="2_NTHOC_pvhung.skhdt 20117113152041 Danh muc cong trinh trong diem_Ke hoach 2012 theo doi (giai ngan 30.6.12) 2 3" xfId="18578"/>
    <cellStyle name="2_NTHOC_pvhung.skhdt 20117113152041 Danh muc cong trinh trong diem_Ke hoach 2012 theo doi (giai ngan 30.6.12) 2 4" xfId="18579"/>
    <cellStyle name="2_NTHOC_pvhung.skhdt 20117113152041 Danh muc cong trinh trong diem_Ke hoach 2012 theo doi (giai ngan 30.6.12) 2 5" xfId="18580"/>
    <cellStyle name="2_NTHOC_pvhung.skhdt 20117113152041 Danh muc cong trinh trong diem_Ke hoach 2012 theo doi (giai ngan 30.6.12) 3" xfId="18581"/>
    <cellStyle name="2_NTHOC_pvhung.skhdt 20117113152041 Danh muc cong trinh trong diem_Ke hoach 2012 theo doi (giai ngan 30.6.12) 3 2" xfId="18582"/>
    <cellStyle name="2_NTHOC_pvhung.skhdt 20117113152041 Danh muc cong trinh trong diem_Ke hoach 2012 theo doi (giai ngan 30.6.12) 3 3" xfId="18583"/>
    <cellStyle name="2_NTHOC_pvhung.skhdt 20117113152041 Danh muc cong trinh trong diem_Ke hoach 2012 theo doi (giai ngan 30.6.12) 3 4" xfId="18584"/>
    <cellStyle name="2_NTHOC_pvhung.skhdt 20117113152041 Danh muc cong trinh trong diem_Ke hoach 2012 theo doi (giai ngan 30.6.12) 4" xfId="18585"/>
    <cellStyle name="2_NTHOC_pvhung.skhdt 20117113152041 Danh muc cong trinh trong diem_Ke hoach 2012 theo doi (giai ngan 30.6.12) 5" xfId="18586"/>
    <cellStyle name="2_NTHOC_pvhung.skhdt 20117113152041 Danh muc cong trinh trong diem_Ke hoach 2012 theo doi (giai ngan 30.6.12) 6" xfId="18587"/>
    <cellStyle name="2_NTHOC_Ra soat KH 2009 (chinh thuc o nha)" xfId="3291"/>
    <cellStyle name="2_NTHOC_Ra soat KH 2009 (chinh thuc o nha) 2" xfId="18588"/>
    <cellStyle name="2_NTHOC_Ra soat KH 2009 (chinh thuc o nha) 2 2" xfId="18589"/>
    <cellStyle name="2_NTHOC_Ra soat KH 2009 (chinh thuc o nha) 2 3" xfId="18590"/>
    <cellStyle name="2_NTHOC_Ra soat KH 2009 (chinh thuc o nha) 2 4" xfId="18591"/>
    <cellStyle name="2_NTHOC_Ra soat KH 2009 (chinh thuc o nha) 3" xfId="18592"/>
    <cellStyle name="2_NTHOC_Ra soat KH 2009 (chinh thuc o nha) 4" xfId="18593"/>
    <cellStyle name="2_NTHOC_Ra soat KH 2009 (chinh thuc o nha) 5" xfId="18594"/>
    <cellStyle name="2_NTHOC_Ra soat KH 2009 (chinh thuc o nha)_BC von DTPT 6 thang 2012" xfId="3292"/>
    <cellStyle name="2_NTHOC_Ra soat KH 2009 (chinh thuc o nha)_BC von DTPT 6 thang 2012 2" xfId="18595"/>
    <cellStyle name="2_NTHOC_Ra soat KH 2009 (chinh thuc o nha)_BC von DTPT 6 thang 2012 2 2" xfId="18596"/>
    <cellStyle name="2_NTHOC_Ra soat KH 2009 (chinh thuc o nha)_BC von DTPT 6 thang 2012 2 3" xfId="18597"/>
    <cellStyle name="2_NTHOC_Ra soat KH 2009 (chinh thuc o nha)_BC von DTPT 6 thang 2012 2 4" xfId="18598"/>
    <cellStyle name="2_NTHOC_Ra soat KH 2009 (chinh thuc o nha)_BC von DTPT 6 thang 2012 3" xfId="18599"/>
    <cellStyle name="2_NTHOC_Ra soat KH 2009 (chinh thuc o nha)_BC von DTPT 6 thang 2012 4" xfId="18600"/>
    <cellStyle name="2_NTHOC_Ra soat KH 2009 (chinh thuc o nha)_BC von DTPT 6 thang 2012 5" xfId="18601"/>
    <cellStyle name="2_NTHOC_Ra soat KH 2009 (chinh thuc o nha)_Bieu du thao QD von ho tro co MT" xfId="3293"/>
    <cellStyle name="2_NTHOC_Ra soat KH 2009 (chinh thuc o nha)_Bieu du thao QD von ho tro co MT 2" xfId="18602"/>
    <cellStyle name="2_NTHOC_Ra soat KH 2009 (chinh thuc o nha)_Bieu du thao QD von ho tro co MT 2 2" xfId="18603"/>
    <cellStyle name="2_NTHOC_Ra soat KH 2009 (chinh thuc o nha)_Bieu du thao QD von ho tro co MT 2 3" xfId="18604"/>
    <cellStyle name="2_NTHOC_Ra soat KH 2009 (chinh thuc o nha)_Bieu du thao QD von ho tro co MT 2 4" xfId="18605"/>
    <cellStyle name="2_NTHOC_Ra soat KH 2009 (chinh thuc o nha)_Bieu du thao QD von ho tro co MT 3" xfId="18606"/>
    <cellStyle name="2_NTHOC_Ra soat KH 2009 (chinh thuc o nha)_Bieu du thao QD von ho tro co MT 4" xfId="18607"/>
    <cellStyle name="2_NTHOC_Ra soat KH 2009 (chinh thuc o nha)_Bieu du thao QD von ho tro co MT 5" xfId="18608"/>
    <cellStyle name="2_NTHOC_Ra soat KH 2009 (chinh thuc o nha)_Ke hoach 2012 (theo doi)" xfId="3294"/>
    <cellStyle name="2_NTHOC_Ra soat KH 2009 (chinh thuc o nha)_Ke hoach 2012 (theo doi) 2" xfId="18609"/>
    <cellStyle name="2_NTHOC_Ra soat KH 2009 (chinh thuc o nha)_Ke hoach 2012 (theo doi) 2 2" xfId="18610"/>
    <cellStyle name="2_NTHOC_Ra soat KH 2009 (chinh thuc o nha)_Ke hoach 2012 (theo doi) 2 3" xfId="18611"/>
    <cellStyle name="2_NTHOC_Ra soat KH 2009 (chinh thuc o nha)_Ke hoach 2012 (theo doi) 2 4" xfId="18612"/>
    <cellStyle name="2_NTHOC_Ra soat KH 2009 (chinh thuc o nha)_Ke hoach 2012 (theo doi) 3" xfId="18613"/>
    <cellStyle name="2_NTHOC_Ra soat KH 2009 (chinh thuc o nha)_Ke hoach 2012 (theo doi) 4" xfId="18614"/>
    <cellStyle name="2_NTHOC_Ra soat KH 2009 (chinh thuc o nha)_Ke hoach 2012 (theo doi) 5" xfId="18615"/>
    <cellStyle name="2_NTHOC_Ra soat KH 2009 (chinh thuc o nha)_Ke hoach 2012 theo doi (giai ngan 30.6.12)" xfId="3295"/>
    <cellStyle name="2_NTHOC_Ra soat KH 2009 (chinh thuc o nha)_Ke hoach 2012 theo doi (giai ngan 30.6.12) 2" xfId="18616"/>
    <cellStyle name="2_NTHOC_Ra soat KH 2009 (chinh thuc o nha)_Ke hoach 2012 theo doi (giai ngan 30.6.12) 2 2" xfId="18617"/>
    <cellStyle name="2_NTHOC_Ra soat KH 2009 (chinh thuc o nha)_Ke hoach 2012 theo doi (giai ngan 30.6.12) 2 3" xfId="18618"/>
    <cellStyle name="2_NTHOC_Ra soat KH 2009 (chinh thuc o nha)_Ke hoach 2012 theo doi (giai ngan 30.6.12) 2 4" xfId="18619"/>
    <cellStyle name="2_NTHOC_Ra soat KH 2009 (chinh thuc o nha)_Ke hoach 2012 theo doi (giai ngan 30.6.12) 3" xfId="18620"/>
    <cellStyle name="2_NTHOC_Ra soat KH 2009 (chinh thuc o nha)_Ke hoach 2012 theo doi (giai ngan 30.6.12) 4" xfId="18621"/>
    <cellStyle name="2_NTHOC_Ra soat KH 2009 (chinh thuc o nha)_Ke hoach 2012 theo doi (giai ngan 30.6.12) 5" xfId="18622"/>
    <cellStyle name="2_NTHOC_Tong hop so lieu" xfId="3296"/>
    <cellStyle name="2_NTHOC_Tong hop so lieu 2" xfId="18623"/>
    <cellStyle name="2_NTHOC_Tong hop so lieu 2 2" xfId="18624"/>
    <cellStyle name="2_NTHOC_Tong hop so lieu 2 3" xfId="18625"/>
    <cellStyle name="2_NTHOC_Tong hop so lieu 2 4" xfId="18626"/>
    <cellStyle name="2_NTHOC_Tong hop so lieu 3" xfId="18627"/>
    <cellStyle name="2_NTHOC_Tong hop so lieu 4" xfId="18628"/>
    <cellStyle name="2_NTHOC_Tong hop so lieu 5" xfId="18629"/>
    <cellStyle name="2_NTHOC_Tong hop so lieu_BC cong trinh trong diem" xfId="3297"/>
    <cellStyle name="2_NTHOC_Tong hop so lieu_BC cong trinh trong diem 2" xfId="18630"/>
    <cellStyle name="2_NTHOC_Tong hop so lieu_BC cong trinh trong diem 2 2" xfId="18631"/>
    <cellStyle name="2_NTHOC_Tong hop so lieu_BC cong trinh trong diem 2 3" xfId="18632"/>
    <cellStyle name="2_NTHOC_Tong hop so lieu_BC cong trinh trong diem 2 4" xfId="18633"/>
    <cellStyle name="2_NTHOC_Tong hop so lieu_BC cong trinh trong diem 3" xfId="18634"/>
    <cellStyle name="2_NTHOC_Tong hop so lieu_BC cong trinh trong diem 4" xfId="18635"/>
    <cellStyle name="2_NTHOC_Tong hop so lieu_BC cong trinh trong diem 5" xfId="18636"/>
    <cellStyle name="2_NTHOC_Tong hop so lieu_BC cong trinh trong diem_BC von DTPT 6 thang 2012" xfId="3298"/>
    <cellStyle name="2_NTHOC_Tong hop so lieu_BC cong trinh trong diem_BC von DTPT 6 thang 2012 2" xfId="18637"/>
    <cellStyle name="2_NTHOC_Tong hop so lieu_BC cong trinh trong diem_BC von DTPT 6 thang 2012 2 2" xfId="18638"/>
    <cellStyle name="2_NTHOC_Tong hop so lieu_BC cong trinh trong diem_BC von DTPT 6 thang 2012 2 3" xfId="18639"/>
    <cellStyle name="2_NTHOC_Tong hop so lieu_BC cong trinh trong diem_BC von DTPT 6 thang 2012 2 4" xfId="18640"/>
    <cellStyle name="2_NTHOC_Tong hop so lieu_BC cong trinh trong diem_BC von DTPT 6 thang 2012 3" xfId="18641"/>
    <cellStyle name="2_NTHOC_Tong hop so lieu_BC cong trinh trong diem_BC von DTPT 6 thang 2012 4" xfId="18642"/>
    <cellStyle name="2_NTHOC_Tong hop so lieu_BC cong trinh trong diem_BC von DTPT 6 thang 2012 5" xfId="18643"/>
    <cellStyle name="2_NTHOC_Tong hop so lieu_BC cong trinh trong diem_Bieu du thao QD von ho tro co MT" xfId="3299"/>
    <cellStyle name="2_NTHOC_Tong hop so lieu_BC cong trinh trong diem_Bieu du thao QD von ho tro co MT 2" xfId="18644"/>
    <cellStyle name="2_NTHOC_Tong hop so lieu_BC cong trinh trong diem_Bieu du thao QD von ho tro co MT 2 2" xfId="18645"/>
    <cellStyle name="2_NTHOC_Tong hop so lieu_BC cong trinh trong diem_Bieu du thao QD von ho tro co MT 2 3" xfId="18646"/>
    <cellStyle name="2_NTHOC_Tong hop so lieu_BC cong trinh trong diem_Bieu du thao QD von ho tro co MT 2 4" xfId="18647"/>
    <cellStyle name="2_NTHOC_Tong hop so lieu_BC cong trinh trong diem_Bieu du thao QD von ho tro co MT 3" xfId="18648"/>
    <cellStyle name="2_NTHOC_Tong hop so lieu_BC cong trinh trong diem_Bieu du thao QD von ho tro co MT 4" xfId="18649"/>
    <cellStyle name="2_NTHOC_Tong hop so lieu_BC cong trinh trong diem_Bieu du thao QD von ho tro co MT 5" xfId="18650"/>
    <cellStyle name="2_NTHOC_Tong hop so lieu_BC cong trinh trong diem_Ke hoach 2012 (theo doi)" xfId="3300"/>
    <cellStyle name="2_NTHOC_Tong hop so lieu_BC cong trinh trong diem_Ke hoach 2012 (theo doi) 2" xfId="18651"/>
    <cellStyle name="2_NTHOC_Tong hop so lieu_BC cong trinh trong diem_Ke hoach 2012 (theo doi) 2 2" xfId="18652"/>
    <cellStyle name="2_NTHOC_Tong hop so lieu_BC cong trinh trong diem_Ke hoach 2012 (theo doi) 2 3" xfId="18653"/>
    <cellStyle name="2_NTHOC_Tong hop so lieu_BC cong trinh trong diem_Ke hoach 2012 (theo doi) 2 4" xfId="18654"/>
    <cellStyle name="2_NTHOC_Tong hop so lieu_BC cong trinh trong diem_Ke hoach 2012 (theo doi) 3" xfId="18655"/>
    <cellStyle name="2_NTHOC_Tong hop so lieu_BC cong trinh trong diem_Ke hoach 2012 (theo doi) 4" xfId="18656"/>
    <cellStyle name="2_NTHOC_Tong hop so lieu_BC cong trinh trong diem_Ke hoach 2012 (theo doi) 5" xfId="18657"/>
    <cellStyle name="2_NTHOC_Tong hop so lieu_BC cong trinh trong diem_Ke hoach 2012 theo doi (giai ngan 30.6.12)" xfId="3301"/>
    <cellStyle name="2_NTHOC_Tong hop so lieu_BC cong trinh trong diem_Ke hoach 2012 theo doi (giai ngan 30.6.12) 2" xfId="18658"/>
    <cellStyle name="2_NTHOC_Tong hop so lieu_BC cong trinh trong diem_Ke hoach 2012 theo doi (giai ngan 30.6.12) 2 2" xfId="18659"/>
    <cellStyle name="2_NTHOC_Tong hop so lieu_BC cong trinh trong diem_Ke hoach 2012 theo doi (giai ngan 30.6.12) 2 3" xfId="18660"/>
    <cellStyle name="2_NTHOC_Tong hop so lieu_BC cong trinh trong diem_Ke hoach 2012 theo doi (giai ngan 30.6.12) 2 4" xfId="18661"/>
    <cellStyle name="2_NTHOC_Tong hop so lieu_BC cong trinh trong diem_Ke hoach 2012 theo doi (giai ngan 30.6.12) 3" xfId="18662"/>
    <cellStyle name="2_NTHOC_Tong hop so lieu_BC cong trinh trong diem_Ke hoach 2012 theo doi (giai ngan 30.6.12) 4" xfId="18663"/>
    <cellStyle name="2_NTHOC_Tong hop so lieu_BC cong trinh trong diem_Ke hoach 2012 theo doi (giai ngan 30.6.12) 5" xfId="18664"/>
    <cellStyle name="2_NTHOC_Tong hop so lieu_BC von DTPT 6 thang 2012" xfId="3302"/>
    <cellStyle name="2_NTHOC_Tong hop so lieu_BC von DTPT 6 thang 2012 2" xfId="18665"/>
    <cellStyle name="2_NTHOC_Tong hop so lieu_BC von DTPT 6 thang 2012 2 2" xfId="18666"/>
    <cellStyle name="2_NTHOC_Tong hop so lieu_BC von DTPT 6 thang 2012 2 3" xfId="18667"/>
    <cellStyle name="2_NTHOC_Tong hop so lieu_BC von DTPT 6 thang 2012 2 4" xfId="18668"/>
    <cellStyle name="2_NTHOC_Tong hop so lieu_BC von DTPT 6 thang 2012 3" xfId="18669"/>
    <cellStyle name="2_NTHOC_Tong hop so lieu_BC von DTPT 6 thang 2012 4" xfId="18670"/>
    <cellStyle name="2_NTHOC_Tong hop so lieu_BC von DTPT 6 thang 2012 5" xfId="18671"/>
    <cellStyle name="2_NTHOC_Tong hop so lieu_Bieu du thao QD von ho tro co MT" xfId="3303"/>
    <cellStyle name="2_NTHOC_Tong hop so lieu_Bieu du thao QD von ho tro co MT 2" xfId="18672"/>
    <cellStyle name="2_NTHOC_Tong hop so lieu_Bieu du thao QD von ho tro co MT 2 2" xfId="18673"/>
    <cellStyle name="2_NTHOC_Tong hop so lieu_Bieu du thao QD von ho tro co MT 2 3" xfId="18674"/>
    <cellStyle name="2_NTHOC_Tong hop so lieu_Bieu du thao QD von ho tro co MT 2 4" xfId="18675"/>
    <cellStyle name="2_NTHOC_Tong hop so lieu_Bieu du thao QD von ho tro co MT 3" xfId="18676"/>
    <cellStyle name="2_NTHOC_Tong hop so lieu_Bieu du thao QD von ho tro co MT 4" xfId="18677"/>
    <cellStyle name="2_NTHOC_Tong hop so lieu_Bieu du thao QD von ho tro co MT 5" xfId="18678"/>
    <cellStyle name="2_NTHOC_Tong hop so lieu_Ke hoach 2012 (theo doi)" xfId="3304"/>
    <cellStyle name="2_NTHOC_Tong hop so lieu_Ke hoach 2012 (theo doi) 2" xfId="18679"/>
    <cellStyle name="2_NTHOC_Tong hop so lieu_Ke hoach 2012 (theo doi) 2 2" xfId="18680"/>
    <cellStyle name="2_NTHOC_Tong hop so lieu_Ke hoach 2012 (theo doi) 2 3" xfId="18681"/>
    <cellStyle name="2_NTHOC_Tong hop so lieu_Ke hoach 2012 (theo doi) 2 4" xfId="18682"/>
    <cellStyle name="2_NTHOC_Tong hop so lieu_Ke hoach 2012 (theo doi) 3" xfId="18683"/>
    <cellStyle name="2_NTHOC_Tong hop so lieu_Ke hoach 2012 (theo doi) 4" xfId="18684"/>
    <cellStyle name="2_NTHOC_Tong hop so lieu_Ke hoach 2012 (theo doi) 5" xfId="18685"/>
    <cellStyle name="2_NTHOC_Tong hop so lieu_Ke hoach 2012 theo doi (giai ngan 30.6.12)" xfId="3305"/>
    <cellStyle name="2_NTHOC_Tong hop so lieu_Ke hoach 2012 theo doi (giai ngan 30.6.12) 2" xfId="18686"/>
    <cellStyle name="2_NTHOC_Tong hop so lieu_Ke hoach 2012 theo doi (giai ngan 30.6.12) 2 2" xfId="18687"/>
    <cellStyle name="2_NTHOC_Tong hop so lieu_Ke hoach 2012 theo doi (giai ngan 30.6.12) 2 3" xfId="18688"/>
    <cellStyle name="2_NTHOC_Tong hop so lieu_Ke hoach 2012 theo doi (giai ngan 30.6.12) 2 4" xfId="18689"/>
    <cellStyle name="2_NTHOC_Tong hop so lieu_Ke hoach 2012 theo doi (giai ngan 30.6.12) 3" xfId="18690"/>
    <cellStyle name="2_NTHOC_Tong hop so lieu_Ke hoach 2012 theo doi (giai ngan 30.6.12) 4" xfId="18691"/>
    <cellStyle name="2_NTHOC_Tong hop so lieu_Ke hoach 2012 theo doi (giai ngan 30.6.12) 5" xfId="18692"/>
    <cellStyle name="2_NTHOC_Tong hop so lieu_pvhung.skhdt 20117113152041 Danh muc cong trinh trong diem" xfId="3306"/>
    <cellStyle name="2_NTHOC_Tong hop so lieu_pvhung.skhdt 20117113152041 Danh muc cong trinh trong diem 2" xfId="18693"/>
    <cellStyle name="2_NTHOC_Tong hop so lieu_pvhung.skhdt 20117113152041 Danh muc cong trinh trong diem 2 2" xfId="18694"/>
    <cellStyle name="2_NTHOC_Tong hop so lieu_pvhung.skhdt 20117113152041 Danh muc cong trinh trong diem 2 3" xfId="18695"/>
    <cellStyle name="2_NTHOC_Tong hop so lieu_pvhung.skhdt 20117113152041 Danh muc cong trinh trong diem 2 4" xfId="18696"/>
    <cellStyle name="2_NTHOC_Tong hop so lieu_pvhung.skhdt 20117113152041 Danh muc cong trinh trong diem 3" xfId="18697"/>
    <cellStyle name="2_NTHOC_Tong hop so lieu_pvhung.skhdt 20117113152041 Danh muc cong trinh trong diem 4" xfId="18698"/>
    <cellStyle name="2_NTHOC_Tong hop so lieu_pvhung.skhdt 20117113152041 Danh muc cong trinh trong diem 5" xfId="18699"/>
    <cellStyle name="2_NTHOC_Tong hop so lieu_pvhung.skhdt 20117113152041 Danh muc cong trinh trong diem_BC von DTPT 6 thang 2012" xfId="3307"/>
    <cellStyle name="2_NTHOC_Tong hop so lieu_pvhung.skhdt 20117113152041 Danh muc cong trinh trong diem_BC von DTPT 6 thang 2012 2" xfId="18700"/>
    <cellStyle name="2_NTHOC_Tong hop so lieu_pvhung.skhdt 20117113152041 Danh muc cong trinh trong diem_BC von DTPT 6 thang 2012 2 2" xfId="18701"/>
    <cellStyle name="2_NTHOC_Tong hop so lieu_pvhung.skhdt 20117113152041 Danh muc cong trinh trong diem_BC von DTPT 6 thang 2012 2 3" xfId="18702"/>
    <cellStyle name="2_NTHOC_Tong hop so lieu_pvhung.skhdt 20117113152041 Danh muc cong trinh trong diem_BC von DTPT 6 thang 2012 2 4" xfId="18703"/>
    <cellStyle name="2_NTHOC_Tong hop so lieu_pvhung.skhdt 20117113152041 Danh muc cong trinh trong diem_BC von DTPT 6 thang 2012 3" xfId="18704"/>
    <cellStyle name="2_NTHOC_Tong hop so lieu_pvhung.skhdt 20117113152041 Danh muc cong trinh trong diem_BC von DTPT 6 thang 2012 4" xfId="18705"/>
    <cellStyle name="2_NTHOC_Tong hop so lieu_pvhung.skhdt 20117113152041 Danh muc cong trinh trong diem_BC von DTPT 6 thang 2012 5" xfId="18706"/>
    <cellStyle name="2_NTHOC_Tong hop so lieu_pvhung.skhdt 20117113152041 Danh muc cong trinh trong diem_Bieu du thao QD von ho tro co MT" xfId="3308"/>
    <cellStyle name="2_NTHOC_Tong hop so lieu_pvhung.skhdt 20117113152041 Danh muc cong trinh trong diem_Bieu du thao QD von ho tro co MT 2" xfId="18707"/>
    <cellStyle name="2_NTHOC_Tong hop so lieu_pvhung.skhdt 20117113152041 Danh muc cong trinh trong diem_Bieu du thao QD von ho tro co MT 2 2" xfId="18708"/>
    <cellStyle name="2_NTHOC_Tong hop so lieu_pvhung.skhdt 20117113152041 Danh muc cong trinh trong diem_Bieu du thao QD von ho tro co MT 2 3" xfId="18709"/>
    <cellStyle name="2_NTHOC_Tong hop so lieu_pvhung.skhdt 20117113152041 Danh muc cong trinh trong diem_Bieu du thao QD von ho tro co MT 2 4" xfId="18710"/>
    <cellStyle name="2_NTHOC_Tong hop so lieu_pvhung.skhdt 20117113152041 Danh muc cong trinh trong diem_Bieu du thao QD von ho tro co MT 3" xfId="18711"/>
    <cellStyle name="2_NTHOC_Tong hop so lieu_pvhung.skhdt 20117113152041 Danh muc cong trinh trong diem_Bieu du thao QD von ho tro co MT 4" xfId="18712"/>
    <cellStyle name="2_NTHOC_Tong hop so lieu_pvhung.skhdt 20117113152041 Danh muc cong trinh trong diem_Bieu du thao QD von ho tro co MT 5" xfId="18713"/>
    <cellStyle name="2_NTHOC_Tong hop so lieu_pvhung.skhdt 20117113152041 Danh muc cong trinh trong diem_Ke hoach 2012 (theo doi)" xfId="3309"/>
    <cellStyle name="2_NTHOC_Tong hop so lieu_pvhung.skhdt 20117113152041 Danh muc cong trinh trong diem_Ke hoach 2012 (theo doi) 2" xfId="18714"/>
    <cellStyle name="2_NTHOC_Tong hop so lieu_pvhung.skhdt 20117113152041 Danh muc cong trinh trong diem_Ke hoach 2012 (theo doi) 2 2" xfId="18715"/>
    <cellStyle name="2_NTHOC_Tong hop so lieu_pvhung.skhdt 20117113152041 Danh muc cong trinh trong diem_Ke hoach 2012 (theo doi) 2 3" xfId="18716"/>
    <cellStyle name="2_NTHOC_Tong hop so lieu_pvhung.skhdt 20117113152041 Danh muc cong trinh trong diem_Ke hoach 2012 (theo doi) 2 4" xfId="18717"/>
    <cellStyle name="2_NTHOC_Tong hop so lieu_pvhung.skhdt 20117113152041 Danh muc cong trinh trong diem_Ke hoach 2012 (theo doi) 3" xfId="18718"/>
    <cellStyle name="2_NTHOC_Tong hop so lieu_pvhung.skhdt 20117113152041 Danh muc cong trinh trong diem_Ke hoach 2012 (theo doi) 4" xfId="18719"/>
    <cellStyle name="2_NTHOC_Tong hop so lieu_pvhung.skhdt 20117113152041 Danh muc cong trinh trong diem_Ke hoach 2012 (theo doi) 5" xfId="18720"/>
    <cellStyle name="2_NTHOC_Tong hop so lieu_pvhung.skhdt 20117113152041 Danh muc cong trinh trong diem_Ke hoach 2012 theo doi (giai ngan 30.6.12)" xfId="3310"/>
    <cellStyle name="2_NTHOC_Tong hop so lieu_pvhung.skhdt 20117113152041 Danh muc cong trinh trong diem_Ke hoach 2012 theo doi (giai ngan 30.6.12) 2" xfId="18721"/>
    <cellStyle name="2_NTHOC_Tong hop so lieu_pvhung.skhdt 20117113152041 Danh muc cong trinh trong diem_Ke hoach 2012 theo doi (giai ngan 30.6.12) 2 2" xfId="18722"/>
    <cellStyle name="2_NTHOC_Tong hop so lieu_pvhung.skhdt 20117113152041 Danh muc cong trinh trong diem_Ke hoach 2012 theo doi (giai ngan 30.6.12) 2 3" xfId="18723"/>
    <cellStyle name="2_NTHOC_Tong hop so lieu_pvhung.skhdt 20117113152041 Danh muc cong trinh trong diem_Ke hoach 2012 theo doi (giai ngan 30.6.12) 2 4" xfId="18724"/>
    <cellStyle name="2_NTHOC_Tong hop so lieu_pvhung.skhdt 20117113152041 Danh muc cong trinh trong diem_Ke hoach 2012 theo doi (giai ngan 30.6.12) 3" xfId="18725"/>
    <cellStyle name="2_NTHOC_Tong hop so lieu_pvhung.skhdt 20117113152041 Danh muc cong trinh trong diem_Ke hoach 2012 theo doi (giai ngan 30.6.12) 4" xfId="18726"/>
    <cellStyle name="2_NTHOC_Tong hop so lieu_pvhung.skhdt 20117113152041 Danh muc cong trinh trong diem_Ke hoach 2012 theo doi (giai ngan 30.6.12) 5" xfId="18727"/>
    <cellStyle name="2_NTHOC_Tong hop theo doi von TPCP" xfId="3311"/>
    <cellStyle name="2_NTHOC_Tong hop theo doi von TPCP (BC)" xfId="3312"/>
    <cellStyle name="2_NTHOC_Tong hop theo doi von TPCP (BC) 2" xfId="18728"/>
    <cellStyle name="2_NTHOC_Tong hop theo doi von TPCP (BC) 2 2" xfId="18729"/>
    <cellStyle name="2_NTHOC_Tong hop theo doi von TPCP (BC) 2 3" xfId="18730"/>
    <cellStyle name="2_NTHOC_Tong hop theo doi von TPCP (BC) 2 4" xfId="18731"/>
    <cellStyle name="2_NTHOC_Tong hop theo doi von TPCP (BC) 3" xfId="18732"/>
    <cellStyle name="2_NTHOC_Tong hop theo doi von TPCP (BC) 4" xfId="18733"/>
    <cellStyle name="2_NTHOC_Tong hop theo doi von TPCP (BC) 5" xfId="18734"/>
    <cellStyle name="2_NTHOC_Tong hop theo doi von TPCP (BC)_BC von DTPT 6 thang 2012" xfId="3313"/>
    <cellStyle name="2_NTHOC_Tong hop theo doi von TPCP (BC)_BC von DTPT 6 thang 2012 2" xfId="18735"/>
    <cellStyle name="2_NTHOC_Tong hop theo doi von TPCP (BC)_BC von DTPT 6 thang 2012 2 2" xfId="18736"/>
    <cellStyle name="2_NTHOC_Tong hop theo doi von TPCP (BC)_BC von DTPT 6 thang 2012 2 3" xfId="18737"/>
    <cellStyle name="2_NTHOC_Tong hop theo doi von TPCP (BC)_BC von DTPT 6 thang 2012 2 4" xfId="18738"/>
    <cellStyle name="2_NTHOC_Tong hop theo doi von TPCP (BC)_BC von DTPT 6 thang 2012 3" xfId="18739"/>
    <cellStyle name="2_NTHOC_Tong hop theo doi von TPCP (BC)_BC von DTPT 6 thang 2012 4" xfId="18740"/>
    <cellStyle name="2_NTHOC_Tong hop theo doi von TPCP (BC)_BC von DTPT 6 thang 2012 5" xfId="18741"/>
    <cellStyle name="2_NTHOC_Tong hop theo doi von TPCP (BC)_Bieu du thao QD von ho tro co MT" xfId="3314"/>
    <cellStyle name="2_NTHOC_Tong hop theo doi von TPCP (BC)_Bieu du thao QD von ho tro co MT 2" xfId="18742"/>
    <cellStyle name="2_NTHOC_Tong hop theo doi von TPCP (BC)_Bieu du thao QD von ho tro co MT 2 2" xfId="18743"/>
    <cellStyle name="2_NTHOC_Tong hop theo doi von TPCP (BC)_Bieu du thao QD von ho tro co MT 2 3" xfId="18744"/>
    <cellStyle name="2_NTHOC_Tong hop theo doi von TPCP (BC)_Bieu du thao QD von ho tro co MT 2 4" xfId="18745"/>
    <cellStyle name="2_NTHOC_Tong hop theo doi von TPCP (BC)_Bieu du thao QD von ho tro co MT 3" xfId="18746"/>
    <cellStyle name="2_NTHOC_Tong hop theo doi von TPCP (BC)_Bieu du thao QD von ho tro co MT 4" xfId="18747"/>
    <cellStyle name="2_NTHOC_Tong hop theo doi von TPCP (BC)_Bieu du thao QD von ho tro co MT 5" xfId="18748"/>
    <cellStyle name="2_NTHOC_Tong hop theo doi von TPCP (BC)_Ke hoach 2012 (theo doi)" xfId="3315"/>
    <cellStyle name="2_NTHOC_Tong hop theo doi von TPCP (BC)_Ke hoach 2012 (theo doi) 2" xfId="18749"/>
    <cellStyle name="2_NTHOC_Tong hop theo doi von TPCP (BC)_Ke hoach 2012 (theo doi) 2 2" xfId="18750"/>
    <cellStyle name="2_NTHOC_Tong hop theo doi von TPCP (BC)_Ke hoach 2012 (theo doi) 2 3" xfId="18751"/>
    <cellStyle name="2_NTHOC_Tong hop theo doi von TPCP (BC)_Ke hoach 2012 (theo doi) 2 4" xfId="18752"/>
    <cellStyle name="2_NTHOC_Tong hop theo doi von TPCP (BC)_Ke hoach 2012 (theo doi) 3" xfId="18753"/>
    <cellStyle name="2_NTHOC_Tong hop theo doi von TPCP (BC)_Ke hoach 2012 (theo doi) 4" xfId="18754"/>
    <cellStyle name="2_NTHOC_Tong hop theo doi von TPCP (BC)_Ke hoach 2012 (theo doi) 5" xfId="18755"/>
    <cellStyle name="2_NTHOC_Tong hop theo doi von TPCP (BC)_Ke hoach 2012 theo doi (giai ngan 30.6.12)" xfId="3316"/>
    <cellStyle name="2_NTHOC_Tong hop theo doi von TPCP (BC)_Ke hoach 2012 theo doi (giai ngan 30.6.12) 2" xfId="18756"/>
    <cellStyle name="2_NTHOC_Tong hop theo doi von TPCP (BC)_Ke hoach 2012 theo doi (giai ngan 30.6.12) 2 2" xfId="18757"/>
    <cellStyle name="2_NTHOC_Tong hop theo doi von TPCP (BC)_Ke hoach 2012 theo doi (giai ngan 30.6.12) 2 3" xfId="18758"/>
    <cellStyle name="2_NTHOC_Tong hop theo doi von TPCP (BC)_Ke hoach 2012 theo doi (giai ngan 30.6.12) 2 4" xfId="18759"/>
    <cellStyle name="2_NTHOC_Tong hop theo doi von TPCP (BC)_Ke hoach 2012 theo doi (giai ngan 30.6.12) 3" xfId="18760"/>
    <cellStyle name="2_NTHOC_Tong hop theo doi von TPCP (BC)_Ke hoach 2012 theo doi (giai ngan 30.6.12) 4" xfId="18761"/>
    <cellStyle name="2_NTHOC_Tong hop theo doi von TPCP (BC)_Ke hoach 2012 theo doi (giai ngan 30.6.12) 5" xfId="18762"/>
    <cellStyle name="2_NTHOC_Tong hop theo doi von TPCP 10" xfId="18763"/>
    <cellStyle name="2_NTHOC_Tong hop theo doi von TPCP 10 2" xfId="18764"/>
    <cellStyle name="2_NTHOC_Tong hop theo doi von TPCP 10 3" xfId="18765"/>
    <cellStyle name="2_NTHOC_Tong hop theo doi von TPCP 10 4" xfId="18766"/>
    <cellStyle name="2_NTHOC_Tong hop theo doi von TPCP 11" xfId="18767"/>
    <cellStyle name="2_NTHOC_Tong hop theo doi von TPCP 11 2" xfId="18768"/>
    <cellStyle name="2_NTHOC_Tong hop theo doi von TPCP 11 3" xfId="18769"/>
    <cellStyle name="2_NTHOC_Tong hop theo doi von TPCP 11 4" xfId="18770"/>
    <cellStyle name="2_NTHOC_Tong hop theo doi von TPCP 12" xfId="18771"/>
    <cellStyle name="2_NTHOC_Tong hop theo doi von TPCP 13" xfId="18772"/>
    <cellStyle name="2_NTHOC_Tong hop theo doi von TPCP 14" xfId="18773"/>
    <cellStyle name="2_NTHOC_Tong hop theo doi von TPCP 2" xfId="18774"/>
    <cellStyle name="2_NTHOC_Tong hop theo doi von TPCP 2 2" xfId="18775"/>
    <cellStyle name="2_NTHOC_Tong hop theo doi von TPCP 2 3" xfId="18776"/>
    <cellStyle name="2_NTHOC_Tong hop theo doi von TPCP 2 4" xfId="18777"/>
    <cellStyle name="2_NTHOC_Tong hop theo doi von TPCP 3" xfId="18778"/>
    <cellStyle name="2_NTHOC_Tong hop theo doi von TPCP 3 2" xfId="18779"/>
    <cellStyle name="2_NTHOC_Tong hop theo doi von TPCP 3 3" xfId="18780"/>
    <cellStyle name="2_NTHOC_Tong hop theo doi von TPCP 3 4" xfId="18781"/>
    <cellStyle name="2_NTHOC_Tong hop theo doi von TPCP 4" xfId="18782"/>
    <cellStyle name="2_NTHOC_Tong hop theo doi von TPCP 4 2" xfId="18783"/>
    <cellStyle name="2_NTHOC_Tong hop theo doi von TPCP 4 3" xfId="18784"/>
    <cellStyle name="2_NTHOC_Tong hop theo doi von TPCP 4 4" xfId="18785"/>
    <cellStyle name="2_NTHOC_Tong hop theo doi von TPCP 5" xfId="18786"/>
    <cellStyle name="2_NTHOC_Tong hop theo doi von TPCP 5 2" xfId="18787"/>
    <cellStyle name="2_NTHOC_Tong hop theo doi von TPCP 5 3" xfId="18788"/>
    <cellStyle name="2_NTHOC_Tong hop theo doi von TPCP 5 4" xfId="18789"/>
    <cellStyle name="2_NTHOC_Tong hop theo doi von TPCP 6" xfId="18790"/>
    <cellStyle name="2_NTHOC_Tong hop theo doi von TPCP 6 2" xfId="18791"/>
    <cellStyle name="2_NTHOC_Tong hop theo doi von TPCP 6 3" xfId="18792"/>
    <cellStyle name="2_NTHOC_Tong hop theo doi von TPCP 6 4" xfId="18793"/>
    <cellStyle name="2_NTHOC_Tong hop theo doi von TPCP 7" xfId="18794"/>
    <cellStyle name="2_NTHOC_Tong hop theo doi von TPCP 7 2" xfId="18795"/>
    <cellStyle name="2_NTHOC_Tong hop theo doi von TPCP 7 3" xfId="18796"/>
    <cellStyle name="2_NTHOC_Tong hop theo doi von TPCP 7 4" xfId="18797"/>
    <cellStyle name="2_NTHOC_Tong hop theo doi von TPCP 8" xfId="18798"/>
    <cellStyle name="2_NTHOC_Tong hop theo doi von TPCP 8 2" xfId="18799"/>
    <cellStyle name="2_NTHOC_Tong hop theo doi von TPCP 8 3" xfId="18800"/>
    <cellStyle name="2_NTHOC_Tong hop theo doi von TPCP 8 4" xfId="18801"/>
    <cellStyle name="2_NTHOC_Tong hop theo doi von TPCP 9" xfId="18802"/>
    <cellStyle name="2_NTHOC_Tong hop theo doi von TPCP 9 2" xfId="18803"/>
    <cellStyle name="2_NTHOC_Tong hop theo doi von TPCP 9 3" xfId="18804"/>
    <cellStyle name="2_NTHOC_Tong hop theo doi von TPCP 9 4" xfId="18805"/>
    <cellStyle name="2_NTHOC_Tong hop theo doi von TPCP_BC von DTPT 6 thang 2012" xfId="3317"/>
    <cellStyle name="2_NTHOC_Tong hop theo doi von TPCP_BC von DTPT 6 thang 2012 2" xfId="18806"/>
    <cellStyle name="2_NTHOC_Tong hop theo doi von TPCP_BC von DTPT 6 thang 2012 2 2" xfId="18807"/>
    <cellStyle name="2_NTHOC_Tong hop theo doi von TPCP_BC von DTPT 6 thang 2012 2 3" xfId="18808"/>
    <cellStyle name="2_NTHOC_Tong hop theo doi von TPCP_BC von DTPT 6 thang 2012 2 4" xfId="18809"/>
    <cellStyle name="2_NTHOC_Tong hop theo doi von TPCP_BC von DTPT 6 thang 2012 3" xfId="18810"/>
    <cellStyle name="2_NTHOC_Tong hop theo doi von TPCP_BC von DTPT 6 thang 2012 4" xfId="18811"/>
    <cellStyle name="2_NTHOC_Tong hop theo doi von TPCP_BC von DTPT 6 thang 2012 5" xfId="18812"/>
    <cellStyle name="2_NTHOC_Tong hop theo doi von TPCP_Bieu du thao QD von ho tro co MT" xfId="3318"/>
    <cellStyle name="2_NTHOC_Tong hop theo doi von TPCP_Bieu du thao QD von ho tro co MT 2" xfId="18813"/>
    <cellStyle name="2_NTHOC_Tong hop theo doi von TPCP_Bieu du thao QD von ho tro co MT 2 2" xfId="18814"/>
    <cellStyle name="2_NTHOC_Tong hop theo doi von TPCP_Bieu du thao QD von ho tro co MT 2 3" xfId="18815"/>
    <cellStyle name="2_NTHOC_Tong hop theo doi von TPCP_Bieu du thao QD von ho tro co MT 2 4" xfId="18816"/>
    <cellStyle name="2_NTHOC_Tong hop theo doi von TPCP_Bieu du thao QD von ho tro co MT 3" xfId="18817"/>
    <cellStyle name="2_NTHOC_Tong hop theo doi von TPCP_Bieu du thao QD von ho tro co MT 4" xfId="18818"/>
    <cellStyle name="2_NTHOC_Tong hop theo doi von TPCP_Bieu du thao QD von ho tro co MT 5" xfId="18819"/>
    <cellStyle name="2_NTHOC_Tong hop theo doi von TPCP_Dang ky phan khai von ODA (gui Bo)" xfId="3319"/>
    <cellStyle name="2_NTHOC_Tong hop theo doi von TPCP_Dang ky phan khai von ODA (gui Bo) 2" xfId="18820"/>
    <cellStyle name="2_NTHOC_Tong hop theo doi von TPCP_Dang ky phan khai von ODA (gui Bo) 2 2" xfId="18821"/>
    <cellStyle name="2_NTHOC_Tong hop theo doi von TPCP_Dang ky phan khai von ODA (gui Bo) 2 3" xfId="18822"/>
    <cellStyle name="2_NTHOC_Tong hop theo doi von TPCP_Dang ky phan khai von ODA (gui Bo) 2 4" xfId="18823"/>
    <cellStyle name="2_NTHOC_Tong hop theo doi von TPCP_Dang ky phan khai von ODA (gui Bo) 3" xfId="18824"/>
    <cellStyle name="2_NTHOC_Tong hop theo doi von TPCP_Dang ky phan khai von ODA (gui Bo) 4" xfId="18825"/>
    <cellStyle name="2_NTHOC_Tong hop theo doi von TPCP_Dang ky phan khai von ODA (gui Bo) 5" xfId="18826"/>
    <cellStyle name="2_NTHOC_Tong hop theo doi von TPCP_Dang ky phan khai von ODA (gui Bo)_BC von DTPT 6 thang 2012" xfId="3320"/>
    <cellStyle name="2_NTHOC_Tong hop theo doi von TPCP_Dang ky phan khai von ODA (gui Bo)_BC von DTPT 6 thang 2012 2" xfId="18827"/>
    <cellStyle name="2_NTHOC_Tong hop theo doi von TPCP_Dang ky phan khai von ODA (gui Bo)_BC von DTPT 6 thang 2012 2 2" xfId="18828"/>
    <cellStyle name="2_NTHOC_Tong hop theo doi von TPCP_Dang ky phan khai von ODA (gui Bo)_BC von DTPT 6 thang 2012 2 3" xfId="18829"/>
    <cellStyle name="2_NTHOC_Tong hop theo doi von TPCP_Dang ky phan khai von ODA (gui Bo)_BC von DTPT 6 thang 2012 2 4" xfId="18830"/>
    <cellStyle name="2_NTHOC_Tong hop theo doi von TPCP_Dang ky phan khai von ODA (gui Bo)_BC von DTPT 6 thang 2012 3" xfId="18831"/>
    <cellStyle name="2_NTHOC_Tong hop theo doi von TPCP_Dang ky phan khai von ODA (gui Bo)_BC von DTPT 6 thang 2012 4" xfId="18832"/>
    <cellStyle name="2_NTHOC_Tong hop theo doi von TPCP_Dang ky phan khai von ODA (gui Bo)_BC von DTPT 6 thang 2012 5" xfId="18833"/>
    <cellStyle name="2_NTHOC_Tong hop theo doi von TPCP_Dang ky phan khai von ODA (gui Bo)_Bieu du thao QD von ho tro co MT" xfId="3321"/>
    <cellStyle name="2_NTHOC_Tong hop theo doi von TPCP_Dang ky phan khai von ODA (gui Bo)_Bieu du thao QD von ho tro co MT 2" xfId="18834"/>
    <cellStyle name="2_NTHOC_Tong hop theo doi von TPCP_Dang ky phan khai von ODA (gui Bo)_Bieu du thao QD von ho tro co MT 2 2" xfId="18835"/>
    <cellStyle name="2_NTHOC_Tong hop theo doi von TPCP_Dang ky phan khai von ODA (gui Bo)_Bieu du thao QD von ho tro co MT 2 3" xfId="18836"/>
    <cellStyle name="2_NTHOC_Tong hop theo doi von TPCP_Dang ky phan khai von ODA (gui Bo)_Bieu du thao QD von ho tro co MT 2 4" xfId="18837"/>
    <cellStyle name="2_NTHOC_Tong hop theo doi von TPCP_Dang ky phan khai von ODA (gui Bo)_Bieu du thao QD von ho tro co MT 3" xfId="18838"/>
    <cellStyle name="2_NTHOC_Tong hop theo doi von TPCP_Dang ky phan khai von ODA (gui Bo)_Bieu du thao QD von ho tro co MT 4" xfId="18839"/>
    <cellStyle name="2_NTHOC_Tong hop theo doi von TPCP_Dang ky phan khai von ODA (gui Bo)_Bieu du thao QD von ho tro co MT 5" xfId="18840"/>
    <cellStyle name="2_NTHOC_Tong hop theo doi von TPCP_Dang ky phan khai von ODA (gui Bo)_Ke hoach 2012 theo doi (giai ngan 30.6.12)" xfId="3322"/>
    <cellStyle name="2_NTHOC_Tong hop theo doi von TPCP_Dang ky phan khai von ODA (gui Bo)_Ke hoach 2012 theo doi (giai ngan 30.6.12) 2" xfId="18841"/>
    <cellStyle name="2_NTHOC_Tong hop theo doi von TPCP_Dang ky phan khai von ODA (gui Bo)_Ke hoach 2012 theo doi (giai ngan 30.6.12) 2 2" xfId="18842"/>
    <cellStyle name="2_NTHOC_Tong hop theo doi von TPCP_Dang ky phan khai von ODA (gui Bo)_Ke hoach 2012 theo doi (giai ngan 30.6.12) 2 3" xfId="18843"/>
    <cellStyle name="2_NTHOC_Tong hop theo doi von TPCP_Dang ky phan khai von ODA (gui Bo)_Ke hoach 2012 theo doi (giai ngan 30.6.12) 2 4" xfId="18844"/>
    <cellStyle name="2_NTHOC_Tong hop theo doi von TPCP_Dang ky phan khai von ODA (gui Bo)_Ke hoach 2012 theo doi (giai ngan 30.6.12) 3" xfId="18845"/>
    <cellStyle name="2_NTHOC_Tong hop theo doi von TPCP_Dang ky phan khai von ODA (gui Bo)_Ke hoach 2012 theo doi (giai ngan 30.6.12) 4" xfId="18846"/>
    <cellStyle name="2_NTHOC_Tong hop theo doi von TPCP_Dang ky phan khai von ODA (gui Bo)_Ke hoach 2012 theo doi (giai ngan 30.6.12) 5" xfId="18847"/>
    <cellStyle name="2_NTHOC_Tong hop theo doi von TPCP_Ke hoach 2012 (theo doi)" xfId="3323"/>
    <cellStyle name="2_NTHOC_Tong hop theo doi von TPCP_Ke hoach 2012 (theo doi) 2" xfId="18848"/>
    <cellStyle name="2_NTHOC_Tong hop theo doi von TPCP_Ke hoach 2012 (theo doi) 2 2" xfId="18849"/>
    <cellStyle name="2_NTHOC_Tong hop theo doi von TPCP_Ke hoach 2012 (theo doi) 2 3" xfId="18850"/>
    <cellStyle name="2_NTHOC_Tong hop theo doi von TPCP_Ke hoach 2012 (theo doi) 2 4" xfId="18851"/>
    <cellStyle name="2_NTHOC_Tong hop theo doi von TPCP_Ke hoach 2012 (theo doi) 3" xfId="18852"/>
    <cellStyle name="2_NTHOC_Tong hop theo doi von TPCP_Ke hoach 2012 (theo doi) 4" xfId="18853"/>
    <cellStyle name="2_NTHOC_Tong hop theo doi von TPCP_Ke hoach 2012 (theo doi) 5" xfId="18854"/>
    <cellStyle name="2_NTHOC_Tong hop theo doi von TPCP_Ke hoach 2012 theo doi (giai ngan 30.6.12)" xfId="3324"/>
    <cellStyle name="2_NTHOC_Tong hop theo doi von TPCP_Ke hoach 2012 theo doi (giai ngan 30.6.12) 2" xfId="18855"/>
    <cellStyle name="2_NTHOC_Tong hop theo doi von TPCP_Ke hoach 2012 theo doi (giai ngan 30.6.12) 2 2" xfId="18856"/>
    <cellStyle name="2_NTHOC_Tong hop theo doi von TPCP_Ke hoach 2012 theo doi (giai ngan 30.6.12) 2 3" xfId="18857"/>
    <cellStyle name="2_NTHOC_Tong hop theo doi von TPCP_Ke hoach 2012 theo doi (giai ngan 30.6.12) 2 4" xfId="18858"/>
    <cellStyle name="2_NTHOC_Tong hop theo doi von TPCP_Ke hoach 2012 theo doi (giai ngan 30.6.12) 3" xfId="18859"/>
    <cellStyle name="2_NTHOC_Tong hop theo doi von TPCP_Ke hoach 2012 theo doi (giai ngan 30.6.12) 4" xfId="18860"/>
    <cellStyle name="2_NTHOC_Tong hop theo doi von TPCP_Ke hoach 2012 theo doi (giai ngan 30.6.12) 5" xfId="18861"/>
    <cellStyle name="2_NTHOC_Worksheet in D: My Documents Ke Hoach KH cac nam Nam 2014 Bao cao ve Ke hoach nam 2014 ( Hoan chinh sau TL voi Bo KH)" xfId="3325"/>
    <cellStyle name="2_NTHOC_Worksheet in D: My Documents Ke Hoach KH cac nam Nam 2014 Bao cao ve Ke hoach nam 2014 ( Hoan chinh sau TL voi Bo KH) 2" xfId="18862"/>
    <cellStyle name="2_NTHOC_Worksheet in D: My Documents Ke Hoach KH cac nam Nam 2014 Bao cao ve Ke hoach nam 2014 ( Hoan chinh sau TL voi Bo KH) 2 2" xfId="18863"/>
    <cellStyle name="2_NTHOC_Worksheet in D: My Documents Ke Hoach KH cac nam Nam 2014 Bao cao ve Ke hoach nam 2014 ( Hoan chinh sau TL voi Bo KH) 2 3" xfId="18864"/>
    <cellStyle name="2_NTHOC_Worksheet in D: My Documents Ke Hoach KH cac nam Nam 2014 Bao cao ve Ke hoach nam 2014 ( Hoan chinh sau TL voi Bo KH) 2 4" xfId="18865"/>
    <cellStyle name="2_NTHOC_Worksheet in D: My Documents Ke Hoach KH cac nam Nam 2014 Bao cao ve Ke hoach nam 2014 ( Hoan chinh sau TL voi Bo KH) 3" xfId="18866"/>
    <cellStyle name="2_NTHOC_Worksheet in D: My Documents Ke Hoach KH cac nam Nam 2014 Bao cao ve Ke hoach nam 2014 ( Hoan chinh sau TL voi Bo KH) 4" xfId="18867"/>
    <cellStyle name="2_NTHOC_Worksheet in D: My Documents Ke Hoach KH cac nam Nam 2014 Bao cao ve Ke hoach nam 2014 ( Hoan chinh sau TL voi Bo KH) 5" xfId="18868"/>
    <cellStyle name="2_pvhung.skhdt 20117113152041 Danh muc cong trinh trong diem" xfId="3326"/>
    <cellStyle name="2_pvhung.skhdt 20117113152041 Danh muc cong trinh trong diem 2" xfId="3327"/>
    <cellStyle name="2_pvhung.skhdt 20117113152041 Danh muc cong trinh trong diem 2 2" xfId="18869"/>
    <cellStyle name="2_pvhung.skhdt 20117113152041 Danh muc cong trinh trong diem 2 2 2" xfId="18870"/>
    <cellStyle name="2_pvhung.skhdt 20117113152041 Danh muc cong trinh trong diem 2 2 3" xfId="18871"/>
    <cellStyle name="2_pvhung.skhdt 20117113152041 Danh muc cong trinh trong diem 2 2 4" xfId="18872"/>
    <cellStyle name="2_pvhung.skhdt 20117113152041 Danh muc cong trinh trong diem 2 3" xfId="18873"/>
    <cellStyle name="2_pvhung.skhdt 20117113152041 Danh muc cong trinh trong diem 2 4" xfId="18874"/>
    <cellStyle name="2_pvhung.skhdt 20117113152041 Danh muc cong trinh trong diem 2 5" xfId="18875"/>
    <cellStyle name="2_pvhung.skhdt 20117113152041 Danh muc cong trinh trong diem 3" xfId="18876"/>
    <cellStyle name="2_pvhung.skhdt 20117113152041 Danh muc cong trinh trong diem 3 2" xfId="18877"/>
    <cellStyle name="2_pvhung.skhdt 20117113152041 Danh muc cong trinh trong diem 3 3" xfId="18878"/>
    <cellStyle name="2_pvhung.skhdt 20117113152041 Danh muc cong trinh trong diem 3 4" xfId="18879"/>
    <cellStyle name="2_pvhung.skhdt 20117113152041 Danh muc cong trinh trong diem 4" xfId="18880"/>
    <cellStyle name="2_pvhung.skhdt 20117113152041 Danh muc cong trinh trong diem 5" xfId="18881"/>
    <cellStyle name="2_pvhung.skhdt 20117113152041 Danh muc cong trinh trong diem 6" xfId="18882"/>
    <cellStyle name="2_pvhung.skhdt 20117113152041 Danh muc cong trinh trong diem_BC von DTPT 6 thang 2012" xfId="3328"/>
    <cellStyle name="2_pvhung.skhdt 20117113152041 Danh muc cong trinh trong diem_BC von DTPT 6 thang 2012 2" xfId="3329"/>
    <cellStyle name="2_pvhung.skhdt 20117113152041 Danh muc cong trinh trong diem_BC von DTPT 6 thang 2012 2 2" xfId="18883"/>
    <cellStyle name="2_pvhung.skhdt 20117113152041 Danh muc cong trinh trong diem_BC von DTPT 6 thang 2012 2 2 2" xfId="18884"/>
    <cellStyle name="2_pvhung.skhdt 20117113152041 Danh muc cong trinh trong diem_BC von DTPT 6 thang 2012 2 2 3" xfId="18885"/>
    <cellStyle name="2_pvhung.skhdt 20117113152041 Danh muc cong trinh trong diem_BC von DTPT 6 thang 2012 2 2 4" xfId="18886"/>
    <cellStyle name="2_pvhung.skhdt 20117113152041 Danh muc cong trinh trong diem_BC von DTPT 6 thang 2012 2 3" xfId="18887"/>
    <cellStyle name="2_pvhung.skhdt 20117113152041 Danh muc cong trinh trong diem_BC von DTPT 6 thang 2012 2 4" xfId="18888"/>
    <cellStyle name="2_pvhung.skhdt 20117113152041 Danh muc cong trinh trong diem_BC von DTPT 6 thang 2012 2 5" xfId="18889"/>
    <cellStyle name="2_pvhung.skhdt 20117113152041 Danh muc cong trinh trong diem_BC von DTPT 6 thang 2012 3" xfId="18890"/>
    <cellStyle name="2_pvhung.skhdt 20117113152041 Danh muc cong trinh trong diem_BC von DTPT 6 thang 2012 3 2" xfId="18891"/>
    <cellStyle name="2_pvhung.skhdt 20117113152041 Danh muc cong trinh trong diem_BC von DTPT 6 thang 2012 3 3" xfId="18892"/>
    <cellStyle name="2_pvhung.skhdt 20117113152041 Danh muc cong trinh trong diem_BC von DTPT 6 thang 2012 3 4" xfId="18893"/>
    <cellStyle name="2_pvhung.skhdt 20117113152041 Danh muc cong trinh trong diem_BC von DTPT 6 thang 2012 4" xfId="18894"/>
    <cellStyle name="2_pvhung.skhdt 20117113152041 Danh muc cong trinh trong diem_BC von DTPT 6 thang 2012 5" xfId="18895"/>
    <cellStyle name="2_pvhung.skhdt 20117113152041 Danh muc cong trinh trong diem_BC von DTPT 6 thang 2012 6" xfId="18896"/>
    <cellStyle name="2_pvhung.skhdt 20117113152041 Danh muc cong trinh trong diem_Bieu du thao QD von ho tro co MT" xfId="3330"/>
    <cellStyle name="2_pvhung.skhdt 20117113152041 Danh muc cong trinh trong diem_Bieu du thao QD von ho tro co MT 2" xfId="3331"/>
    <cellStyle name="2_pvhung.skhdt 20117113152041 Danh muc cong trinh trong diem_Bieu du thao QD von ho tro co MT 2 2" xfId="18897"/>
    <cellStyle name="2_pvhung.skhdt 20117113152041 Danh muc cong trinh trong diem_Bieu du thao QD von ho tro co MT 2 2 2" xfId="18898"/>
    <cellStyle name="2_pvhung.skhdt 20117113152041 Danh muc cong trinh trong diem_Bieu du thao QD von ho tro co MT 2 2 3" xfId="18899"/>
    <cellStyle name="2_pvhung.skhdt 20117113152041 Danh muc cong trinh trong diem_Bieu du thao QD von ho tro co MT 2 2 4" xfId="18900"/>
    <cellStyle name="2_pvhung.skhdt 20117113152041 Danh muc cong trinh trong diem_Bieu du thao QD von ho tro co MT 2 3" xfId="18901"/>
    <cellStyle name="2_pvhung.skhdt 20117113152041 Danh muc cong trinh trong diem_Bieu du thao QD von ho tro co MT 2 4" xfId="18902"/>
    <cellStyle name="2_pvhung.skhdt 20117113152041 Danh muc cong trinh trong diem_Bieu du thao QD von ho tro co MT 2 5" xfId="18903"/>
    <cellStyle name="2_pvhung.skhdt 20117113152041 Danh muc cong trinh trong diem_Bieu du thao QD von ho tro co MT 3" xfId="18904"/>
    <cellStyle name="2_pvhung.skhdt 20117113152041 Danh muc cong trinh trong diem_Bieu du thao QD von ho tro co MT 3 2" xfId="18905"/>
    <cellStyle name="2_pvhung.skhdt 20117113152041 Danh muc cong trinh trong diem_Bieu du thao QD von ho tro co MT 3 3" xfId="18906"/>
    <cellStyle name="2_pvhung.skhdt 20117113152041 Danh muc cong trinh trong diem_Bieu du thao QD von ho tro co MT 3 4" xfId="18907"/>
    <cellStyle name="2_pvhung.skhdt 20117113152041 Danh muc cong trinh trong diem_Bieu du thao QD von ho tro co MT 4" xfId="18908"/>
    <cellStyle name="2_pvhung.skhdt 20117113152041 Danh muc cong trinh trong diem_Bieu du thao QD von ho tro co MT 5" xfId="18909"/>
    <cellStyle name="2_pvhung.skhdt 20117113152041 Danh muc cong trinh trong diem_Bieu du thao QD von ho tro co MT 6" xfId="18910"/>
    <cellStyle name="2_pvhung.skhdt 20117113152041 Danh muc cong trinh trong diem_Ke hoach 2012 (theo doi)" xfId="3332"/>
    <cellStyle name="2_pvhung.skhdt 20117113152041 Danh muc cong trinh trong diem_Ke hoach 2012 (theo doi) 2" xfId="3333"/>
    <cellStyle name="2_pvhung.skhdt 20117113152041 Danh muc cong trinh trong diem_Ke hoach 2012 (theo doi) 2 2" xfId="18911"/>
    <cellStyle name="2_pvhung.skhdt 20117113152041 Danh muc cong trinh trong diem_Ke hoach 2012 (theo doi) 2 2 2" xfId="18912"/>
    <cellStyle name="2_pvhung.skhdt 20117113152041 Danh muc cong trinh trong diem_Ke hoach 2012 (theo doi) 2 2 3" xfId="18913"/>
    <cellStyle name="2_pvhung.skhdt 20117113152041 Danh muc cong trinh trong diem_Ke hoach 2012 (theo doi) 2 2 4" xfId="18914"/>
    <cellStyle name="2_pvhung.skhdt 20117113152041 Danh muc cong trinh trong diem_Ke hoach 2012 (theo doi) 2 3" xfId="18915"/>
    <cellStyle name="2_pvhung.skhdt 20117113152041 Danh muc cong trinh trong diem_Ke hoach 2012 (theo doi) 2 4" xfId="18916"/>
    <cellStyle name="2_pvhung.skhdt 20117113152041 Danh muc cong trinh trong diem_Ke hoach 2012 (theo doi) 2 5" xfId="18917"/>
    <cellStyle name="2_pvhung.skhdt 20117113152041 Danh muc cong trinh trong diem_Ke hoach 2012 (theo doi) 3" xfId="18918"/>
    <cellStyle name="2_pvhung.skhdt 20117113152041 Danh muc cong trinh trong diem_Ke hoach 2012 (theo doi) 3 2" xfId="18919"/>
    <cellStyle name="2_pvhung.skhdt 20117113152041 Danh muc cong trinh trong diem_Ke hoach 2012 (theo doi) 3 3" xfId="18920"/>
    <cellStyle name="2_pvhung.skhdt 20117113152041 Danh muc cong trinh trong diem_Ke hoach 2012 (theo doi) 3 4" xfId="18921"/>
    <cellStyle name="2_pvhung.skhdt 20117113152041 Danh muc cong trinh trong diem_Ke hoach 2012 (theo doi) 4" xfId="18922"/>
    <cellStyle name="2_pvhung.skhdt 20117113152041 Danh muc cong trinh trong diem_Ke hoach 2012 (theo doi) 5" xfId="18923"/>
    <cellStyle name="2_pvhung.skhdt 20117113152041 Danh muc cong trinh trong diem_Ke hoach 2012 (theo doi) 6" xfId="18924"/>
    <cellStyle name="2_pvhung.skhdt 20117113152041 Danh muc cong trinh trong diem_Ke hoach 2012 theo doi (giai ngan 30.6.12)" xfId="3334"/>
    <cellStyle name="2_pvhung.skhdt 20117113152041 Danh muc cong trinh trong diem_Ke hoach 2012 theo doi (giai ngan 30.6.12) 2" xfId="3335"/>
    <cellStyle name="2_pvhung.skhdt 20117113152041 Danh muc cong trinh trong diem_Ke hoach 2012 theo doi (giai ngan 30.6.12) 2 2" xfId="18925"/>
    <cellStyle name="2_pvhung.skhdt 20117113152041 Danh muc cong trinh trong diem_Ke hoach 2012 theo doi (giai ngan 30.6.12) 2 2 2" xfId="18926"/>
    <cellStyle name="2_pvhung.skhdt 20117113152041 Danh muc cong trinh trong diem_Ke hoach 2012 theo doi (giai ngan 30.6.12) 2 2 3" xfId="18927"/>
    <cellStyle name="2_pvhung.skhdt 20117113152041 Danh muc cong trinh trong diem_Ke hoach 2012 theo doi (giai ngan 30.6.12) 2 2 4" xfId="18928"/>
    <cellStyle name="2_pvhung.skhdt 20117113152041 Danh muc cong trinh trong diem_Ke hoach 2012 theo doi (giai ngan 30.6.12) 2 3" xfId="18929"/>
    <cellStyle name="2_pvhung.skhdt 20117113152041 Danh muc cong trinh trong diem_Ke hoach 2012 theo doi (giai ngan 30.6.12) 2 4" xfId="18930"/>
    <cellStyle name="2_pvhung.skhdt 20117113152041 Danh muc cong trinh trong diem_Ke hoach 2012 theo doi (giai ngan 30.6.12) 2 5" xfId="18931"/>
    <cellStyle name="2_pvhung.skhdt 20117113152041 Danh muc cong trinh trong diem_Ke hoach 2012 theo doi (giai ngan 30.6.12) 3" xfId="18932"/>
    <cellStyle name="2_pvhung.skhdt 20117113152041 Danh muc cong trinh trong diem_Ke hoach 2012 theo doi (giai ngan 30.6.12) 3 2" xfId="18933"/>
    <cellStyle name="2_pvhung.skhdt 20117113152041 Danh muc cong trinh trong diem_Ke hoach 2012 theo doi (giai ngan 30.6.12) 3 3" xfId="18934"/>
    <cellStyle name="2_pvhung.skhdt 20117113152041 Danh muc cong trinh trong diem_Ke hoach 2012 theo doi (giai ngan 30.6.12) 3 4" xfId="18935"/>
    <cellStyle name="2_pvhung.skhdt 20117113152041 Danh muc cong trinh trong diem_Ke hoach 2012 theo doi (giai ngan 30.6.12) 4" xfId="18936"/>
    <cellStyle name="2_pvhung.skhdt 20117113152041 Danh muc cong trinh trong diem_Ke hoach 2012 theo doi (giai ngan 30.6.12) 5" xfId="18937"/>
    <cellStyle name="2_pvhung.skhdt 20117113152041 Danh muc cong trinh trong diem_Ke hoach 2012 theo doi (giai ngan 30.6.12) 6" xfId="18938"/>
    <cellStyle name="2_Ra soat KH 2008 (chinh thuc)" xfId="3336"/>
    <cellStyle name="2_Ra soat KH 2009 (chinh thuc o nha)" xfId="3337"/>
    <cellStyle name="2_Ra soat KH 2009 (chinh thuc o nha) 2" xfId="18939"/>
    <cellStyle name="2_Ra soat KH 2009 (chinh thuc o nha) 2 2" xfId="18940"/>
    <cellStyle name="2_Ra soat KH 2009 (chinh thuc o nha) 2 3" xfId="18941"/>
    <cellStyle name="2_Ra soat KH 2009 (chinh thuc o nha) 2 4" xfId="18942"/>
    <cellStyle name="2_Ra soat KH 2009 (chinh thuc o nha) 3" xfId="18943"/>
    <cellStyle name="2_Ra soat KH 2009 (chinh thuc o nha) 4" xfId="18944"/>
    <cellStyle name="2_Ra soat KH 2009 (chinh thuc o nha) 5" xfId="18945"/>
    <cellStyle name="2_Ra soat KH 2009 (chinh thuc o nha)_BC von DTPT 6 thang 2012" xfId="3338"/>
    <cellStyle name="2_Ra soat KH 2009 (chinh thuc o nha)_BC von DTPT 6 thang 2012 2" xfId="18946"/>
    <cellStyle name="2_Ra soat KH 2009 (chinh thuc o nha)_BC von DTPT 6 thang 2012 2 2" xfId="18947"/>
    <cellStyle name="2_Ra soat KH 2009 (chinh thuc o nha)_BC von DTPT 6 thang 2012 2 3" xfId="18948"/>
    <cellStyle name="2_Ra soat KH 2009 (chinh thuc o nha)_BC von DTPT 6 thang 2012 2 4" xfId="18949"/>
    <cellStyle name="2_Ra soat KH 2009 (chinh thuc o nha)_BC von DTPT 6 thang 2012 3" xfId="18950"/>
    <cellStyle name="2_Ra soat KH 2009 (chinh thuc o nha)_BC von DTPT 6 thang 2012 4" xfId="18951"/>
    <cellStyle name="2_Ra soat KH 2009 (chinh thuc o nha)_BC von DTPT 6 thang 2012 5" xfId="18952"/>
    <cellStyle name="2_Ra soat KH 2009 (chinh thuc o nha)_Bieu du thao QD von ho tro co MT" xfId="3339"/>
    <cellStyle name="2_Ra soat KH 2009 (chinh thuc o nha)_Bieu du thao QD von ho tro co MT 2" xfId="18953"/>
    <cellStyle name="2_Ra soat KH 2009 (chinh thuc o nha)_Bieu du thao QD von ho tro co MT 2 2" xfId="18954"/>
    <cellStyle name="2_Ra soat KH 2009 (chinh thuc o nha)_Bieu du thao QD von ho tro co MT 2 3" xfId="18955"/>
    <cellStyle name="2_Ra soat KH 2009 (chinh thuc o nha)_Bieu du thao QD von ho tro co MT 2 4" xfId="18956"/>
    <cellStyle name="2_Ra soat KH 2009 (chinh thuc o nha)_Bieu du thao QD von ho tro co MT 3" xfId="18957"/>
    <cellStyle name="2_Ra soat KH 2009 (chinh thuc o nha)_Bieu du thao QD von ho tro co MT 4" xfId="18958"/>
    <cellStyle name="2_Ra soat KH 2009 (chinh thuc o nha)_Bieu du thao QD von ho tro co MT 5" xfId="18959"/>
    <cellStyle name="2_Ra soat KH 2009 (chinh thuc o nha)_Ke hoach 2012 (theo doi)" xfId="3340"/>
    <cellStyle name="2_Ra soat KH 2009 (chinh thuc o nha)_Ke hoach 2012 (theo doi) 2" xfId="18960"/>
    <cellStyle name="2_Ra soat KH 2009 (chinh thuc o nha)_Ke hoach 2012 (theo doi) 2 2" xfId="18961"/>
    <cellStyle name="2_Ra soat KH 2009 (chinh thuc o nha)_Ke hoach 2012 (theo doi) 2 3" xfId="18962"/>
    <cellStyle name="2_Ra soat KH 2009 (chinh thuc o nha)_Ke hoach 2012 (theo doi) 2 4" xfId="18963"/>
    <cellStyle name="2_Ra soat KH 2009 (chinh thuc o nha)_Ke hoach 2012 (theo doi) 3" xfId="18964"/>
    <cellStyle name="2_Ra soat KH 2009 (chinh thuc o nha)_Ke hoach 2012 (theo doi) 4" xfId="18965"/>
    <cellStyle name="2_Ra soat KH 2009 (chinh thuc o nha)_Ke hoach 2012 (theo doi) 5" xfId="18966"/>
    <cellStyle name="2_Ra soat KH 2009 (chinh thuc o nha)_Ke hoach 2012 theo doi (giai ngan 30.6.12)" xfId="3341"/>
    <cellStyle name="2_Ra soat KH 2009 (chinh thuc o nha)_Ke hoach 2012 theo doi (giai ngan 30.6.12) 2" xfId="18967"/>
    <cellStyle name="2_Ra soat KH 2009 (chinh thuc o nha)_Ke hoach 2012 theo doi (giai ngan 30.6.12) 2 2" xfId="18968"/>
    <cellStyle name="2_Ra soat KH 2009 (chinh thuc o nha)_Ke hoach 2012 theo doi (giai ngan 30.6.12) 2 3" xfId="18969"/>
    <cellStyle name="2_Ra soat KH 2009 (chinh thuc o nha)_Ke hoach 2012 theo doi (giai ngan 30.6.12) 2 4" xfId="18970"/>
    <cellStyle name="2_Ra soat KH 2009 (chinh thuc o nha)_Ke hoach 2012 theo doi (giai ngan 30.6.12) 3" xfId="18971"/>
    <cellStyle name="2_Ra soat KH 2009 (chinh thuc o nha)_Ke hoach 2012 theo doi (giai ngan 30.6.12) 4" xfId="18972"/>
    <cellStyle name="2_Ra soat KH 2009 (chinh thuc o nha)_Ke hoach 2012 theo doi (giai ngan 30.6.12) 5" xfId="18973"/>
    <cellStyle name="2_Tong hop so lieu" xfId="3342"/>
    <cellStyle name="2_Tong hop so lieu 2" xfId="18974"/>
    <cellStyle name="2_Tong hop so lieu 2 2" xfId="18975"/>
    <cellStyle name="2_Tong hop so lieu 2 3" xfId="18976"/>
    <cellStyle name="2_Tong hop so lieu 2 4" xfId="18977"/>
    <cellStyle name="2_Tong hop so lieu 3" xfId="18978"/>
    <cellStyle name="2_Tong hop so lieu 4" xfId="18979"/>
    <cellStyle name="2_Tong hop so lieu 5" xfId="18980"/>
    <cellStyle name="2_Tong hop so lieu_BC cong trinh trong diem" xfId="3343"/>
    <cellStyle name="2_Tong hop so lieu_BC cong trinh trong diem 2" xfId="18981"/>
    <cellStyle name="2_Tong hop so lieu_BC cong trinh trong diem 2 2" xfId="18982"/>
    <cellStyle name="2_Tong hop so lieu_BC cong trinh trong diem 2 3" xfId="18983"/>
    <cellStyle name="2_Tong hop so lieu_BC cong trinh trong diem 2 4" xfId="18984"/>
    <cellStyle name="2_Tong hop so lieu_BC cong trinh trong diem 3" xfId="18985"/>
    <cellStyle name="2_Tong hop so lieu_BC cong trinh trong diem 4" xfId="18986"/>
    <cellStyle name="2_Tong hop so lieu_BC cong trinh trong diem 5" xfId="18987"/>
    <cellStyle name="2_Tong hop so lieu_BC cong trinh trong diem_BC von DTPT 6 thang 2012" xfId="3344"/>
    <cellStyle name="2_Tong hop so lieu_BC cong trinh trong diem_BC von DTPT 6 thang 2012 2" xfId="18988"/>
    <cellStyle name="2_Tong hop so lieu_BC cong trinh trong diem_BC von DTPT 6 thang 2012 2 2" xfId="18989"/>
    <cellStyle name="2_Tong hop so lieu_BC cong trinh trong diem_BC von DTPT 6 thang 2012 2 3" xfId="18990"/>
    <cellStyle name="2_Tong hop so lieu_BC cong trinh trong diem_BC von DTPT 6 thang 2012 2 4" xfId="18991"/>
    <cellStyle name="2_Tong hop so lieu_BC cong trinh trong diem_BC von DTPT 6 thang 2012 3" xfId="18992"/>
    <cellStyle name="2_Tong hop so lieu_BC cong trinh trong diem_BC von DTPT 6 thang 2012 4" xfId="18993"/>
    <cellStyle name="2_Tong hop so lieu_BC cong trinh trong diem_BC von DTPT 6 thang 2012 5" xfId="18994"/>
    <cellStyle name="2_Tong hop so lieu_BC cong trinh trong diem_Bieu du thao QD von ho tro co MT" xfId="3345"/>
    <cellStyle name="2_Tong hop so lieu_BC cong trinh trong diem_Bieu du thao QD von ho tro co MT 2" xfId="18995"/>
    <cellStyle name="2_Tong hop so lieu_BC cong trinh trong diem_Bieu du thao QD von ho tro co MT 2 2" xfId="18996"/>
    <cellStyle name="2_Tong hop so lieu_BC cong trinh trong diem_Bieu du thao QD von ho tro co MT 2 3" xfId="18997"/>
    <cellStyle name="2_Tong hop so lieu_BC cong trinh trong diem_Bieu du thao QD von ho tro co MT 2 4" xfId="18998"/>
    <cellStyle name="2_Tong hop so lieu_BC cong trinh trong diem_Bieu du thao QD von ho tro co MT 3" xfId="18999"/>
    <cellStyle name="2_Tong hop so lieu_BC cong trinh trong diem_Bieu du thao QD von ho tro co MT 4" xfId="19000"/>
    <cellStyle name="2_Tong hop so lieu_BC cong trinh trong diem_Bieu du thao QD von ho tro co MT 5" xfId="19001"/>
    <cellStyle name="2_Tong hop so lieu_BC cong trinh trong diem_Ke hoach 2012 (theo doi)" xfId="3346"/>
    <cellStyle name="2_Tong hop so lieu_BC cong trinh trong diem_Ke hoach 2012 (theo doi) 2" xfId="19002"/>
    <cellStyle name="2_Tong hop so lieu_BC cong trinh trong diem_Ke hoach 2012 (theo doi) 2 2" xfId="19003"/>
    <cellStyle name="2_Tong hop so lieu_BC cong trinh trong diem_Ke hoach 2012 (theo doi) 2 3" xfId="19004"/>
    <cellStyle name="2_Tong hop so lieu_BC cong trinh trong diem_Ke hoach 2012 (theo doi) 2 4" xfId="19005"/>
    <cellStyle name="2_Tong hop so lieu_BC cong trinh trong diem_Ke hoach 2012 (theo doi) 3" xfId="19006"/>
    <cellStyle name="2_Tong hop so lieu_BC cong trinh trong diem_Ke hoach 2012 (theo doi) 4" xfId="19007"/>
    <cellStyle name="2_Tong hop so lieu_BC cong trinh trong diem_Ke hoach 2012 (theo doi) 5" xfId="19008"/>
    <cellStyle name="2_Tong hop so lieu_BC cong trinh trong diem_Ke hoach 2012 theo doi (giai ngan 30.6.12)" xfId="3347"/>
    <cellStyle name="2_Tong hop so lieu_BC cong trinh trong diem_Ke hoach 2012 theo doi (giai ngan 30.6.12) 2" xfId="19009"/>
    <cellStyle name="2_Tong hop so lieu_BC cong trinh trong diem_Ke hoach 2012 theo doi (giai ngan 30.6.12) 2 2" xfId="19010"/>
    <cellStyle name="2_Tong hop so lieu_BC cong trinh trong diem_Ke hoach 2012 theo doi (giai ngan 30.6.12) 2 3" xfId="19011"/>
    <cellStyle name="2_Tong hop so lieu_BC cong trinh trong diem_Ke hoach 2012 theo doi (giai ngan 30.6.12) 2 4" xfId="19012"/>
    <cellStyle name="2_Tong hop so lieu_BC cong trinh trong diem_Ke hoach 2012 theo doi (giai ngan 30.6.12) 3" xfId="19013"/>
    <cellStyle name="2_Tong hop so lieu_BC cong trinh trong diem_Ke hoach 2012 theo doi (giai ngan 30.6.12) 4" xfId="19014"/>
    <cellStyle name="2_Tong hop so lieu_BC cong trinh trong diem_Ke hoach 2012 theo doi (giai ngan 30.6.12) 5" xfId="19015"/>
    <cellStyle name="2_Tong hop so lieu_BC von DTPT 6 thang 2012" xfId="3348"/>
    <cellStyle name="2_Tong hop so lieu_BC von DTPT 6 thang 2012 2" xfId="19016"/>
    <cellStyle name="2_Tong hop so lieu_BC von DTPT 6 thang 2012 2 2" xfId="19017"/>
    <cellStyle name="2_Tong hop so lieu_BC von DTPT 6 thang 2012 2 3" xfId="19018"/>
    <cellStyle name="2_Tong hop so lieu_BC von DTPT 6 thang 2012 2 4" xfId="19019"/>
    <cellStyle name="2_Tong hop so lieu_BC von DTPT 6 thang 2012 3" xfId="19020"/>
    <cellStyle name="2_Tong hop so lieu_BC von DTPT 6 thang 2012 4" xfId="19021"/>
    <cellStyle name="2_Tong hop so lieu_BC von DTPT 6 thang 2012 5" xfId="19022"/>
    <cellStyle name="2_Tong hop so lieu_Bieu du thao QD von ho tro co MT" xfId="3349"/>
    <cellStyle name="2_Tong hop so lieu_Bieu du thao QD von ho tro co MT 2" xfId="19023"/>
    <cellStyle name="2_Tong hop so lieu_Bieu du thao QD von ho tro co MT 2 2" xfId="19024"/>
    <cellStyle name="2_Tong hop so lieu_Bieu du thao QD von ho tro co MT 2 3" xfId="19025"/>
    <cellStyle name="2_Tong hop so lieu_Bieu du thao QD von ho tro co MT 2 4" xfId="19026"/>
    <cellStyle name="2_Tong hop so lieu_Bieu du thao QD von ho tro co MT 3" xfId="19027"/>
    <cellStyle name="2_Tong hop so lieu_Bieu du thao QD von ho tro co MT 4" xfId="19028"/>
    <cellStyle name="2_Tong hop so lieu_Bieu du thao QD von ho tro co MT 5" xfId="19029"/>
    <cellStyle name="2_Tong hop so lieu_Ke hoach 2012 (theo doi)" xfId="3350"/>
    <cellStyle name="2_Tong hop so lieu_Ke hoach 2012 (theo doi) 2" xfId="19030"/>
    <cellStyle name="2_Tong hop so lieu_Ke hoach 2012 (theo doi) 2 2" xfId="19031"/>
    <cellStyle name="2_Tong hop so lieu_Ke hoach 2012 (theo doi) 2 3" xfId="19032"/>
    <cellStyle name="2_Tong hop so lieu_Ke hoach 2012 (theo doi) 2 4" xfId="19033"/>
    <cellStyle name="2_Tong hop so lieu_Ke hoach 2012 (theo doi) 3" xfId="19034"/>
    <cellStyle name="2_Tong hop so lieu_Ke hoach 2012 (theo doi) 4" xfId="19035"/>
    <cellStyle name="2_Tong hop so lieu_Ke hoach 2012 (theo doi) 5" xfId="19036"/>
    <cellStyle name="2_Tong hop so lieu_Ke hoach 2012 theo doi (giai ngan 30.6.12)" xfId="3351"/>
    <cellStyle name="2_Tong hop so lieu_Ke hoach 2012 theo doi (giai ngan 30.6.12) 2" xfId="19037"/>
    <cellStyle name="2_Tong hop so lieu_Ke hoach 2012 theo doi (giai ngan 30.6.12) 2 2" xfId="19038"/>
    <cellStyle name="2_Tong hop so lieu_Ke hoach 2012 theo doi (giai ngan 30.6.12) 2 3" xfId="19039"/>
    <cellStyle name="2_Tong hop so lieu_Ke hoach 2012 theo doi (giai ngan 30.6.12) 2 4" xfId="19040"/>
    <cellStyle name="2_Tong hop so lieu_Ke hoach 2012 theo doi (giai ngan 30.6.12) 3" xfId="19041"/>
    <cellStyle name="2_Tong hop so lieu_Ke hoach 2012 theo doi (giai ngan 30.6.12) 4" xfId="19042"/>
    <cellStyle name="2_Tong hop so lieu_Ke hoach 2012 theo doi (giai ngan 30.6.12) 5" xfId="19043"/>
    <cellStyle name="2_Tong hop so lieu_pvhung.skhdt 20117113152041 Danh muc cong trinh trong diem" xfId="3352"/>
    <cellStyle name="2_Tong hop so lieu_pvhung.skhdt 20117113152041 Danh muc cong trinh trong diem 2" xfId="19044"/>
    <cellStyle name="2_Tong hop so lieu_pvhung.skhdt 20117113152041 Danh muc cong trinh trong diem 2 2" xfId="19045"/>
    <cellStyle name="2_Tong hop so lieu_pvhung.skhdt 20117113152041 Danh muc cong trinh trong diem 2 3" xfId="19046"/>
    <cellStyle name="2_Tong hop so lieu_pvhung.skhdt 20117113152041 Danh muc cong trinh trong diem 2 4" xfId="19047"/>
    <cellStyle name="2_Tong hop so lieu_pvhung.skhdt 20117113152041 Danh muc cong trinh trong diem 3" xfId="19048"/>
    <cellStyle name="2_Tong hop so lieu_pvhung.skhdt 20117113152041 Danh muc cong trinh trong diem 4" xfId="19049"/>
    <cellStyle name="2_Tong hop so lieu_pvhung.skhdt 20117113152041 Danh muc cong trinh trong diem 5" xfId="19050"/>
    <cellStyle name="2_Tong hop so lieu_pvhung.skhdt 20117113152041 Danh muc cong trinh trong diem_BC von DTPT 6 thang 2012" xfId="3353"/>
    <cellStyle name="2_Tong hop so lieu_pvhung.skhdt 20117113152041 Danh muc cong trinh trong diem_BC von DTPT 6 thang 2012 2" xfId="19051"/>
    <cellStyle name="2_Tong hop so lieu_pvhung.skhdt 20117113152041 Danh muc cong trinh trong diem_BC von DTPT 6 thang 2012 2 2" xfId="19052"/>
    <cellStyle name="2_Tong hop so lieu_pvhung.skhdt 20117113152041 Danh muc cong trinh trong diem_BC von DTPT 6 thang 2012 2 3" xfId="19053"/>
    <cellStyle name="2_Tong hop so lieu_pvhung.skhdt 20117113152041 Danh muc cong trinh trong diem_BC von DTPT 6 thang 2012 2 4" xfId="19054"/>
    <cellStyle name="2_Tong hop so lieu_pvhung.skhdt 20117113152041 Danh muc cong trinh trong diem_BC von DTPT 6 thang 2012 3" xfId="19055"/>
    <cellStyle name="2_Tong hop so lieu_pvhung.skhdt 20117113152041 Danh muc cong trinh trong diem_BC von DTPT 6 thang 2012 4" xfId="19056"/>
    <cellStyle name="2_Tong hop so lieu_pvhung.skhdt 20117113152041 Danh muc cong trinh trong diem_BC von DTPT 6 thang 2012 5" xfId="19057"/>
    <cellStyle name="2_Tong hop so lieu_pvhung.skhdt 20117113152041 Danh muc cong trinh trong diem_Bieu du thao QD von ho tro co MT" xfId="3354"/>
    <cellStyle name="2_Tong hop so lieu_pvhung.skhdt 20117113152041 Danh muc cong trinh trong diem_Bieu du thao QD von ho tro co MT 2" xfId="19058"/>
    <cellStyle name="2_Tong hop so lieu_pvhung.skhdt 20117113152041 Danh muc cong trinh trong diem_Bieu du thao QD von ho tro co MT 2 2" xfId="19059"/>
    <cellStyle name="2_Tong hop so lieu_pvhung.skhdt 20117113152041 Danh muc cong trinh trong diem_Bieu du thao QD von ho tro co MT 2 3" xfId="19060"/>
    <cellStyle name="2_Tong hop so lieu_pvhung.skhdt 20117113152041 Danh muc cong trinh trong diem_Bieu du thao QD von ho tro co MT 2 4" xfId="19061"/>
    <cellStyle name="2_Tong hop so lieu_pvhung.skhdt 20117113152041 Danh muc cong trinh trong diem_Bieu du thao QD von ho tro co MT 3" xfId="19062"/>
    <cellStyle name="2_Tong hop so lieu_pvhung.skhdt 20117113152041 Danh muc cong trinh trong diem_Bieu du thao QD von ho tro co MT 4" xfId="19063"/>
    <cellStyle name="2_Tong hop so lieu_pvhung.skhdt 20117113152041 Danh muc cong trinh trong diem_Bieu du thao QD von ho tro co MT 5" xfId="19064"/>
    <cellStyle name="2_Tong hop so lieu_pvhung.skhdt 20117113152041 Danh muc cong trinh trong diem_Ke hoach 2012 (theo doi)" xfId="3355"/>
    <cellStyle name="2_Tong hop so lieu_pvhung.skhdt 20117113152041 Danh muc cong trinh trong diem_Ke hoach 2012 (theo doi) 2" xfId="19065"/>
    <cellStyle name="2_Tong hop so lieu_pvhung.skhdt 20117113152041 Danh muc cong trinh trong diem_Ke hoach 2012 (theo doi) 2 2" xfId="19066"/>
    <cellStyle name="2_Tong hop so lieu_pvhung.skhdt 20117113152041 Danh muc cong trinh trong diem_Ke hoach 2012 (theo doi) 2 3" xfId="19067"/>
    <cellStyle name="2_Tong hop so lieu_pvhung.skhdt 20117113152041 Danh muc cong trinh trong diem_Ke hoach 2012 (theo doi) 2 4" xfId="19068"/>
    <cellStyle name="2_Tong hop so lieu_pvhung.skhdt 20117113152041 Danh muc cong trinh trong diem_Ke hoach 2012 (theo doi) 3" xfId="19069"/>
    <cellStyle name="2_Tong hop so lieu_pvhung.skhdt 20117113152041 Danh muc cong trinh trong diem_Ke hoach 2012 (theo doi) 4" xfId="19070"/>
    <cellStyle name="2_Tong hop so lieu_pvhung.skhdt 20117113152041 Danh muc cong trinh trong diem_Ke hoach 2012 (theo doi) 5" xfId="19071"/>
    <cellStyle name="2_Tong hop so lieu_pvhung.skhdt 20117113152041 Danh muc cong trinh trong diem_Ke hoach 2012 theo doi (giai ngan 30.6.12)" xfId="3356"/>
    <cellStyle name="2_Tong hop so lieu_pvhung.skhdt 20117113152041 Danh muc cong trinh trong diem_Ke hoach 2012 theo doi (giai ngan 30.6.12) 2" xfId="19072"/>
    <cellStyle name="2_Tong hop so lieu_pvhung.skhdt 20117113152041 Danh muc cong trinh trong diem_Ke hoach 2012 theo doi (giai ngan 30.6.12) 2 2" xfId="19073"/>
    <cellStyle name="2_Tong hop so lieu_pvhung.skhdt 20117113152041 Danh muc cong trinh trong diem_Ke hoach 2012 theo doi (giai ngan 30.6.12) 2 3" xfId="19074"/>
    <cellStyle name="2_Tong hop so lieu_pvhung.skhdt 20117113152041 Danh muc cong trinh trong diem_Ke hoach 2012 theo doi (giai ngan 30.6.12) 2 4" xfId="19075"/>
    <cellStyle name="2_Tong hop so lieu_pvhung.skhdt 20117113152041 Danh muc cong trinh trong diem_Ke hoach 2012 theo doi (giai ngan 30.6.12) 3" xfId="19076"/>
    <cellStyle name="2_Tong hop so lieu_pvhung.skhdt 20117113152041 Danh muc cong trinh trong diem_Ke hoach 2012 theo doi (giai ngan 30.6.12) 4" xfId="19077"/>
    <cellStyle name="2_Tong hop so lieu_pvhung.skhdt 20117113152041 Danh muc cong trinh trong diem_Ke hoach 2012 theo doi (giai ngan 30.6.12) 5" xfId="19078"/>
    <cellStyle name="2_Tong hop theo doi von TPCP" xfId="3357"/>
    <cellStyle name="2_Tong hop theo doi von TPCP (BC)" xfId="3358"/>
    <cellStyle name="2_Tong hop theo doi von TPCP (BC) 2" xfId="19079"/>
    <cellStyle name="2_Tong hop theo doi von TPCP (BC) 2 2" xfId="19080"/>
    <cellStyle name="2_Tong hop theo doi von TPCP (BC) 2 3" xfId="19081"/>
    <cellStyle name="2_Tong hop theo doi von TPCP (BC) 2 4" xfId="19082"/>
    <cellStyle name="2_Tong hop theo doi von TPCP (BC) 3" xfId="19083"/>
    <cellStyle name="2_Tong hop theo doi von TPCP (BC) 4" xfId="19084"/>
    <cellStyle name="2_Tong hop theo doi von TPCP (BC) 5" xfId="19085"/>
    <cellStyle name="2_Tong hop theo doi von TPCP (BC)_BC von DTPT 6 thang 2012" xfId="3359"/>
    <cellStyle name="2_Tong hop theo doi von TPCP (BC)_BC von DTPT 6 thang 2012 2" xfId="19086"/>
    <cellStyle name="2_Tong hop theo doi von TPCP (BC)_BC von DTPT 6 thang 2012 2 2" xfId="19087"/>
    <cellStyle name="2_Tong hop theo doi von TPCP (BC)_BC von DTPT 6 thang 2012 2 3" xfId="19088"/>
    <cellStyle name="2_Tong hop theo doi von TPCP (BC)_BC von DTPT 6 thang 2012 2 4" xfId="19089"/>
    <cellStyle name="2_Tong hop theo doi von TPCP (BC)_BC von DTPT 6 thang 2012 3" xfId="19090"/>
    <cellStyle name="2_Tong hop theo doi von TPCP (BC)_BC von DTPT 6 thang 2012 4" xfId="19091"/>
    <cellStyle name="2_Tong hop theo doi von TPCP (BC)_BC von DTPT 6 thang 2012 5" xfId="19092"/>
    <cellStyle name="2_Tong hop theo doi von TPCP (BC)_Bieu du thao QD von ho tro co MT" xfId="3360"/>
    <cellStyle name="2_Tong hop theo doi von TPCP (BC)_Bieu du thao QD von ho tro co MT 2" xfId="19093"/>
    <cellStyle name="2_Tong hop theo doi von TPCP (BC)_Bieu du thao QD von ho tro co MT 2 2" xfId="19094"/>
    <cellStyle name="2_Tong hop theo doi von TPCP (BC)_Bieu du thao QD von ho tro co MT 2 3" xfId="19095"/>
    <cellStyle name="2_Tong hop theo doi von TPCP (BC)_Bieu du thao QD von ho tro co MT 2 4" xfId="19096"/>
    <cellStyle name="2_Tong hop theo doi von TPCP (BC)_Bieu du thao QD von ho tro co MT 3" xfId="19097"/>
    <cellStyle name="2_Tong hop theo doi von TPCP (BC)_Bieu du thao QD von ho tro co MT 4" xfId="19098"/>
    <cellStyle name="2_Tong hop theo doi von TPCP (BC)_Bieu du thao QD von ho tro co MT 5" xfId="19099"/>
    <cellStyle name="2_Tong hop theo doi von TPCP (BC)_Ke hoach 2012 (theo doi)" xfId="3361"/>
    <cellStyle name="2_Tong hop theo doi von TPCP (BC)_Ke hoach 2012 (theo doi) 2" xfId="19100"/>
    <cellStyle name="2_Tong hop theo doi von TPCP (BC)_Ke hoach 2012 (theo doi) 2 2" xfId="19101"/>
    <cellStyle name="2_Tong hop theo doi von TPCP (BC)_Ke hoach 2012 (theo doi) 2 3" xfId="19102"/>
    <cellStyle name="2_Tong hop theo doi von TPCP (BC)_Ke hoach 2012 (theo doi) 2 4" xfId="19103"/>
    <cellStyle name="2_Tong hop theo doi von TPCP (BC)_Ke hoach 2012 (theo doi) 3" xfId="19104"/>
    <cellStyle name="2_Tong hop theo doi von TPCP (BC)_Ke hoach 2012 (theo doi) 4" xfId="19105"/>
    <cellStyle name="2_Tong hop theo doi von TPCP (BC)_Ke hoach 2012 (theo doi) 5" xfId="19106"/>
    <cellStyle name="2_Tong hop theo doi von TPCP (BC)_Ke hoach 2012 theo doi (giai ngan 30.6.12)" xfId="3362"/>
    <cellStyle name="2_Tong hop theo doi von TPCP (BC)_Ke hoach 2012 theo doi (giai ngan 30.6.12) 2" xfId="19107"/>
    <cellStyle name="2_Tong hop theo doi von TPCP (BC)_Ke hoach 2012 theo doi (giai ngan 30.6.12) 2 2" xfId="19108"/>
    <cellStyle name="2_Tong hop theo doi von TPCP (BC)_Ke hoach 2012 theo doi (giai ngan 30.6.12) 2 3" xfId="19109"/>
    <cellStyle name="2_Tong hop theo doi von TPCP (BC)_Ke hoach 2012 theo doi (giai ngan 30.6.12) 2 4" xfId="19110"/>
    <cellStyle name="2_Tong hop theo doi von TPCP (BC)_Ke hoach 2012 theo doi (giai ngan 30.6.12) 3" xfId="19111"/>
    <cellStyle name="2_Tong hop theo doi von TPCP (BC)_Ke hoach 2012 theo doi (giai ngan 30.6.12) 4" xfId="19112"/>
    <cellStyle name="2_Tong hop theo doi von TPCP (BC)_Ke hoach 2012 theo doi (giai ngan 30.6.12) 5" xfId="19113"/>
    <cellStyle name="2_Tong hop theo doi von TPCP 10" xfId="19114"/>
    <cellStyle name="2_Tong hop theo doi von TPCP 10 2" xfId="19115"/>
    <cellStyle name="2_Tong hop theo doi von TPCP 10 3" xfId="19116"/>
    <cellStyle name="2_Tong hop theo doi von TPCP 10 4" xfId="19117"/>
    <cellStyle name="2_Tong hop theo doi von TPCP 11" xfId="19118"/>
    <cellStyle name="2_Tong hop theo doi von TPCP 11 2" xfId="19119"/>
    <cellStyle name="2_Tong hop theo doi von TPCP 11 3" xfId="19120"/>
    <cellStyle name="2_Tong hop theo doi von TPCP 11 4" xfId="19121"/>
    <cellStyle name="2_Tong hop theo doi von TPCP 12" xfId="19122"/>
    <cellStyle name="2_Tong hop theo doi von TPCP 13" xfId="19123"/>
    <cellStyle name="2_Tong hop theo doi von TPCP 14" xfId="19124"/>
    <cellStyle name="2_Tong hop theo doi von TPCP 2" xfId="19125"/>
    <cellStyle name="2_Tong hop theo doi von TPCP 2 2" xfId="19126"/>
    <cellStyle name="2_Tong hop theo doi von TPCP 2 3" xfId="19127"/>
    <cellStyle name="2_Tong hop theo doi von TPCP 2 4" xfId="19128"/>
    <cellStyle name="2_Tong hop theo doi von TPCP 3" xfId="19129"/>
    <cellStyle name="2_Tong hop theo doi von TPCP 3 2" xfId="19130"/>
    <cellStyle name="2_Tong hop theo doi von TPCP 3 3" xfId="19131"/>
    <cellStyle name="2_Tong hop theo doi von TPCP 3 4" xfId="19132"/>
    <cellStyle name="2_Tong hop theo doi von TPCP 4" xfId="19133"/>
    <cellStyle name="2_Tong hop theo doi von TPCP 4 2" xfId="19134"/>
    <cellStyle name="2_Tong hop theo doi von TPCP 4 3" xfId="19135"/>
    <cellStyle name="2_Tong hop theo doi von TPCP 4 4" xfId="19136"/>
    <cellStyle name="2_Tong hop theo doi von TPCP 5" xfId="19137"/>
    <cellStyle name="2_Tong hop theo doi von TPCP 5 2" xfId="19138"/>
    <cellStyle name="2_Tong hop theo doi von TPCP 5 3" xfId="19139"/>
    <cellStyle name="2_Tong hop theo doi von TPCP 5 4" xfId="19140"/>
    <cellStyle name="2_Tong hop theo doi von TPCP 6" xfId="19141"/>
    <cellStyle name="2_Tong hop theo doi von TPCP 6 2" xfId="19142"/>
    <cellStyle name="2_Tong hop theo doi von TPCP 6 3" xfId="19143"/>
    <cellStyle name="2_Tong hop theo doi von TPCP 6 4" xfId="19144"/>
    <cellStyle name="2_Tong hop theo doi von TPCP 7" xfId="19145"/>
    <cellStyle name="2_Tong hop theo doi von TPCP 7 2" xfId="19146"/>
    <cellStyle name="2_Tong hop theo doi von TPCP 7 3" xfId="19147"/>
    <cellStyle name="2_Tong hop theo doi von TPCP 7 4" xfId="19148"/>
    <cellStyle name="2_Tong hop theo doi von TPCP 8" xfId="19149"/>
    <cellStyle name="2_Tong hop theo doi von TPCP 8 2" xfId="19150"/>
    <cellStyle name="2_Tong hop theo doi von TPCP 8 3" xfId="19151"/>
    <cellStyle name="2_Tong hop theo doi von TPCP 8 4" xfId="19152"/>
    <cellStyle name="2_Tong hop theo doi von TPCP 9" xfId="19153"/>
    <cellStyle name="2_Tong hop theo doi von TPCP 9 2" xfId="19154"/>
    <cellStyle name="2_Tong hop theo doi von TPCP 9 3" xfId="19155"/>
    <cellStyle name="2_Tong hop theo doi von TPCP 9 4" xfId="19156"/>
    <cellStyle name="2_Tong hop theo doi von TPCP_BC von DTPT 6 thang 2012" xfId="3363"/>
    <cellStyle name="2_Tong hop theo doi von TPCP_BC von DTPT 6 thang 2012 2" xfId="19157"/>
    <cellStyle name="2_Tong hop theo doi von TPCP_BC von DTPT 6 thang 2012 2 2" xfId="19158"/>
    <cellStyle name="2_Tong hop theo doi von TPCP_BC von DTPT 6 thang 2012 2 3" xfId="19159"/>
    <cellStyle name="2_Tong hop theo doi von TPCP_BC von DTPT 6 thang 2012 2 4" xfId="19160"/>
    <cellStyle name="2_Tong hop theo doi von TPCP_BC von DTPT 6 thang 2012 3" xfId="19161"/>
    <cellStyle name="2_Tong hop theo doi von TPCP_BC von DTPT 6 thang 2012 4" xfId="19162"/>
    <cellStyle name="2_Tong hop theo doi von TPCP_BC von DTPT 6 thang 2012 5" xfId="19163"/>
    <cellStyle name="2_Tong hop theo doi von TPCP_Bieu du thao QD von ho tro co MT" xfId="3364"/>
    <cellStyle name="2_Tong hop theo doi von TPCP_Bieu du thao QD von ho tro co MT 2" xfId="19164"/>
    <cellStyle name="2_Tong hop theo doi von TPCP_Bieu du thao QD von ho tro co MT 2 2" xfId="19165"/>
    <cellStyle name="2_Tong hop theo doi von TPCP_Bieu du thao QD von ho tro co MT 2 3" xfId="19166"/>
    <cellStyle name="2_Tong hop theo doi von TPCP_Bieu du thao QD von ho tro co MT 2 4" xfId="19167"/>
    <cellStyle name="2_Tong hop theo doi von TPCP_Bieu du thao QD von ho tro co MT 3" xfId="19168"/>
    <cellStyle name="2_Tong hop theo doi von TPCP_Bieu du thao QD von ho tro co MT 4" xfId="19169"/>
    <cellStyle name="2_Tong hop theo doi von TPCP_Bieu du thao QD von ho tro co MT 5" xfId="19170"/>
    <cellStyle name="2_Tong hop theo doi von TPCP_Dang ky phan khai von ODA (gui Bo)" xfId="3365"/>
    <cellStyle name="2_Tong hop theo doi von TPCP_Dang ky phan khai von ODA (gui Bo) 2" xfId="19171"/>
    <cellStyle name="2_Tong hop theo doi von TPCP_Dang ky phan khai von ODA (gui Bo) 2 2" xfId="19172"/>
    <cellStyle name="2_Tong hop theo doi von TPCP_Dang ky phan khai von ODA (gui Bo) 2 3" xfId="19173"/>
    <cellStyle name="2_Tong hop theo doi von TPCP_Dang ky phan khai von ODA (gui Bo) 2 4" xfId="19174"/>
    <cellStyle name="2_Tong hop theo doi von TPCP_Dang ky phan khai von ODA (gui Bo) 3" xfId="19175"/>
    <cellStyle name="2_Tong hop theo doi von TPCP_Dang ky phan khai von ODA (gui Bo) 4" xfId="19176"/>
    <cellStyle name="2_Tong hop theo doi von TPCP_Dang ky phan khai von ODA (gui Bo) 5" xfId="19177"/>
    <cellStyle name="2_Tong hop theo doi von TPCP_Dang ky phan khai von ODA (gui Bo)_BC von DTPT 6 thang 2012" xfId="3366"/>
    <cellStyle name="2_Tong hop theo doi von TPCP_Dang ky phan khai von ODA (gui Bo)_BC von DTPT 6 thang 2012 2" xfId="19178"/>
    <cellStyle name="2_Tong hop theo doi von TPCP_Dang ky phan khai von ODA (gui Bo)_BC von DTPT 6 thang 2012 2 2" xfId="19179"/>
    <cellStyle name="2_Tong hop theo doi von TPCP_Dang ky phan khai von ODA (gui Bo)_BC von DTPT 6 thang 2012 2 3" xfId="19180"/>
    <cellStyle name="2_Tong hop theo doi von TPCP_Dang ky phan khai von ODA (gui Bo)_BC von DTPT 6 thang 2012 2 4" xfId="19181"/>
    <cellStyle name="2_Tong hop theo doi von TPCP_Dang ky phan khai von ODA (gui Bo)_BC von DTPT 6 thang 2012 3" xfId="19182"/>
    <cellStyle name="2_Tong hop theo doi von TPCP_Dang ky phan khai von ODA (gui Bo)_BC von DTPT 6 thang 2012 4" xfId="19183"/>
    <cellStyle name="2_Tong hop theo doi von TPCP_Dang ky phan khai von ODA (gui Bo)_BC von DTPT 6 thang 2012 5" xfId="19184"/>
    <cellStyle name="2_Tong hop theo doi von TPCP_Dang ky phan khai von ODA (gui Bo)_Bieu du thao QD von ho tro co MT" xfId="3367"/>
    <cellStyle name="2_Tong hop theo doi von TPCP_Dang ky phan khai von ODA (gui Bo)_Bieu du thao QD von ho tro co MT 2" xfId="19185"/>
    <cellStyle name="2_Tong hop theo doi von TPCP_Dang ky phan khai von ODA (gui Bo)_Bieu du thao QD von ho tro co MT 2 2" xfId="19186"/>
    <cellStyle name="2_Tong hop theo doi von TPCP_Dang ky phan khai von ODA (gui Bo)_Bieu du thao QD von ho tro co MT 2 3" xfId="19187"/>
    <cellStyle name="2_Tong hop theo doi von TPCP_Dang ky phan khai von ODA (gui Bo)_Bieu du thao QD von ho tro co MT 2 4" xfId="19188"/>
    <cellStyle name="2_Tong hop theo doi von TPCP_Dang ky phan khai von ODA (gui Bo)_Bieu du thao QD von ho tro co MT 3" xfId="19189"/>
    <cellStyle name="2_Tong hop theo doi von TPCP_Dang ky phan khai von ODA (gui Bo)_Bieu du thao QD von ho tro co MT 4" xfId="19190"/>
    <cellStyle name="2_Tong hop theo doi von TPCP_Dang ky phan khai von ODA (gui Bo)_Bieu du thao QD von ho tro co MT 5" xfId="19191"/>
    <cellStyle name="2_Tong hop theo doi von TPCP_Dang ky phan khai von ODA (gui Bo)_Ke hoach 2012 theo doi (giai ngan 30.6.12)" xfId="3368"/>
    <cellStyle name="2_Tong hop theo doi von TPCP_Dang ky phan khai von ODA (gui Bo)_Ke hoach 2012 theo doi (giai ngan 30.6.12) 2" xfId="19192"/>
    <cellStyle name="2_Tong hop theo doi von TPCP_Dang ky phan khai von ODA (gui Bo)_Ke hoach 2012 theo doi (giai ngan 30.6.12) 2 2" xfId="19193"/>
    <cellStyle name="2_Tong hop theo doi von TPCP_Dang ky phan khai von ODA (gui Bo)_Ke hoach 2012 theo doi (giai ngan 30.6.12) 2 3" xfId="19194"/>
    <cellStyle name="2_Tong hop theo doi von TPCP_Dang ky phan khai von ODA (gui Bo)_Ke hoach 2012 theo doi (giai ngan 30.6.12) 2 4" xfId="19195"/>
    <cellStyle name="2_Tong hop theo doi von TPCP_Dang ky phan khai von ODA (gui Bo)_Ke hoach 2012 theo doi (giai ngan 30.6.12) 3" xfId="19196"/>
    <cellStyle name="2_Tong hop theo doi von TPCP_Dang ky phan khai von ODA (gui Bo)_Ke hoach 2012 theo doi (giai ngan 30.6.12) 4" xfId="19197"/>
    <cellStyle name="2_Tong hop theo doi von TPCP_Dang ky phan khai von ODA (gui Bo)_Ke hoach 2012 theo doi (giai ngan 30.6.12) 5" xfId="19198"/>
    <cellStyle name="2_Tong hop theo doi von TPCP_Ke hoach 2012 (theo doi)" xfId="3369"/>
    <cellStyle name="2_Tong hop theo doi von TPCP_Ke hoach 2012 (theo doi) 2" xfId="19199"/>
    <cellStyle name="2_Tong hop theo doi von TPCP_Ke hoach 2012 (theo doi) 2 2" xfId="19200"/>
    <cellStyle name="2_Tong hop theo doi von TPCP_Ke hoach 2012 (theo doi) 2 3" xfId="19201"/>
    <cellStyle name="2_Tong hop theo doi von TPCP_Ke hoach 2012 (theo doi) 2 4" xfId="19202"/>
    <cellStyle name="2_Tong hop theo doi von TPCP_Ke hoach 2012 (theo doi) 3" xfId="19203"/>
    <cellStyle name="2_Tong hop theo doi von TPCP_Ke hoach 2012 (theo doi) 4" xfId="19204"/>
    <cellStyle name="2_Tong hop theo doi von TPCP_Ke hoach 2012 (theo doi) 5" xfId="19205"/>
    <cellStyle name="2_Tong hop theo doi von TPCP_Ke hoach 2012 theo doi (giai ngan 30.6.12)" xfId="3370"/>
    <cellStyle name="2_Tong hop theo doi von TPCP_Ke hoach 2012 theo doi (giai ngan 30.6.12) 2" xfId="19206"/>
    <cellStyle name="2_Tong hop theo doi von TPCP_Ke hoach 2012 theo doi (giai ngan 30.6.12) 2 2" xfId="19207"/>
    <cellStyle name="2_Tong hop theo doi von TPCP_Ke hoach 2012 theo doi (giai ngan 30.6.12) 2 3" xfId="19208"/>
    <cellStyle name="2_Tong hop theo doi von TPCP_Ke hoach 2012 theo doi (giai ngan 30.6.12) 2 4" xfId="19209"/>
    <cellStyle name="2_Tong hop theo doi von TPCP_Ke hoach 2012 theo doi (giai ngan 30.6.12) 3" xfId="19210"/>
    <cellStyle name="2_Tong hop theo doi von TPCP_Ke hoach 2012 theo doi (giai ngan 30.6.12) 4" xfId="19211"/>
    <cellStyle name="2_Tong hop theo doi von TPCP_Ke hoach 2012 theo doi (giai ngan 30.6.12) 5" xfId="19212"/>
    <cellStyle name="2_TRUNG PMU 5" xfId="3371"/>
    <cellStyle name="2_Tumorong" xfId="3372"/>
    <cellStyle name="2_Tumorong 2" xfId="3373"/>
    <cellStyle name="2_Worksheet in D: My Documents Ke Hoach KH cac nam Nam 2014 Bao cao ve Ke hoach nam 2014 ( Hoan chinh sau TL voi Bo KH)" xfId="3374"/>
    <cellStyle name="2_Worksheet in D: My Documents Ke Hoach KH cac nam Nam 2014 Bao cao ve Ke hoach nam 2014 ( Hoan chinh sau TL voi Bo KH) 2" xfId="19213"/>
    <cellStyle name="2_Worksheet in D: My Documents Ke Hoach KH cac nam Nam 2014 Bao cao ve Ke hoach nam 2014 ( Hoan chinh sau TL voi Bo KH) 2 2" xfId="19214"/>
    <cellStyle name="2_Worksheet in D: My Documents Ke Hoach KH cac nam Nam 2014 Bao cao ve Ke hoach nam 2014 ( Hoan chinh sau TL voi Bo KH) 2 3" xfId="19215"/>
    <cellStyle name="2_Worksheet in D: My Documents Ke Hoach KH cac nam Nam 2014 Bao cao ve Ke hoach nam 2014 ( Hoan chinh sau TL voi Bo KH) 2 4" xfId="19216"/>
    <cellStyle name="2_Worksheet in D: My Documents Ke Hoach KH cac nam Nam 2014 Bao cao ve Ke hoach nam 2014 ( Hoan chinh sau TL voi Bo KH) 3" xfId="19217"/>
    <cellStyle name="2_Worksheet in D: My Documents Ke Hoach KH cac nam Nam 2014 Bao cao ve Ke hoach nam 2014 ( Hoan chinh sau TL voi Bo KH) 4" xfId="19218"/>
    <cellStyle name="2_Worksheet in D: My Documents Ke Hoach KH cac nam Nam 2014 Bao cao ve Ke hoach nam 2014 ( Hoan chinh sau TL voi Bo KH) 5" xfId="19219"/>
    <cellStyle name="2_ÿÿÿÿÿ" xfId="3375"/>
    <cellStyle name="2_ÿÿÿÿÿ_Bieu tong hop nhu cau ung 2011 da chon loc -Mien nui" xfId="3376"/>
    <cellStyle name="2_ÿÿÿÿÿ_Bieu tong hop nhu cau ung 2011 da chon loc -Mien nui 2" xfId="3377"/>
    <cellStyle name="20" xfId="19220"/>
    <cellStyle name="20% - Accent1 2" xfId="3378"/>
    <cellStyle name="20% - Accent1 2 2" xfId="3379"/>
    <cellStyle name="20% - Accent1 2 2 2" xfId="19221"/>
    <cellStyle name="20% - Accent1 2 3" xfId="19222"/>
    <cellStyle name="20% - Accent1 3" xfId="3380"/>
    <cellStyle name="20% - Accent1 4" xfId="19223"/>
    <cellStyle name="20% - Accent2 2" xfId="3381"/>
    <cellStyle name="20% - Accent2 2 2" xfId="3382"/>
    <cellStyle name="20% - Accent2 2 2 2" xfId="19224"/>
    <cellStyle name="20% - Accent2 2 3" xfId="19225"/>
    <cellStyle name="20% - Accent2 3" xfId="3383"/>
    <cellStyle name="20% - Accent2 4" xfId="19226"/>
    <cellStyle name="20% - Accent3 2" xfId="3384"/>
    <cellStyle name="20% - Accent3 2 2" xfId="3385"/>
    <cellStyle name="20% - Accent3 2 2 2" xfId="19227"/>
    <cellStyle name="20% - Accent3 2 3" xfId="19228"/>
    <cellStyle name="20% - Accent3 3" xfId="3386"/>
    <cellStyle name="20% - Accent3 4" xfId="19229"/>
    <cellStyle name="20% - Accent4 2" xfId="3387"/>
    <cellStyle name="20% - Accent4 2 2" xfId="3388"/>
    <cellStyle name="20% - Accent4 2 2 2" xfId="19230"/>
    <cellStyle name="20% - Accent4 2 3" xfId="19231"/>
    <cellStyle name="20% - Accent4 3" xfId="3389"/>
    <cellStyle name="20% - Accent4 4" xfId="19232"/>
    <cellStyle name="20% - Accent5 2" xfId="3390"/>
    <cellStyle name="20% - Accent5 2 2" xfId="3391"/>
    <cellStyle name="20% - Accent5 2 2 2" xfId="19233"/>
    <cellStyle name="20% - Accent5 2 3" xfId="19234"/>
    <cellStyle name="20% - Accent5 3" xfId="3392"/>
    <cellStyle name="20% - Accent5 4" xfId="19235"/>
    <cellStyle name="20% - Accent6 2" xfId="3393"/>
    <cellStyle name="20% - Accent6 2 2" xfId="3394"/>
    <cellStyle name="20% - Accent6 2 2 2" xfId="19236"/>
    <cellStyle name="20% - Accent6 2 3" xfId="19237"/>
    <cellStyle name="20% - Accent6 3" xfId="3395"/>
    <cellStyle name="20% - Accent6 4" xfId="19238"/>
    <cellStyle name="-2001" xfId="3396"/>
    <cellStyle name="-2001?_x000c_Normal_AD_x000b_Normal_Adot?_x000d_Normal_ADAdot?_x000d_Normal_ADOT~1ⓨ␐_x000b_?ÿ?_x0012_?ÿ?adot" xfId="3397"/>
    <cellStyle name="3" xfId="3398"/>
    <cellStyle name="3_Bao cao tinh hinh thuc hien KH 2009 den 31-01-10" xfId="3399"/>
    <cellStyle name="3_Bao cao tinh hinh thuc hien KH 2009 den 31-01-10 2" xfId="3400"/>
    <cellStyle name="3_Book1" xfId="3401"/>
    <cellStyle name="3_Book1_1" xfId="3402"/>
    <cellStyle name="3_Book1_1_!1 1 bao cao giao KH ve HTCMT vung TNB   12-12-2011" xfId="3403"/>
    <cellStyle name="3_Book1_1_Bieu4HTMT" xfId="3404"/>
    <cellStyle name="3_Book1_1_Bieu4HTMT_!1 1 bao cao giao KH ve HTCMT vung TNB   12-12-2011" xfId="3405"/>
    <cellStyle name="3_Book1_1_Bieu4HTMT_KH TPCP vung TNB (03-1-2012)" xfId="3406"/>
    <cellStyle name="3_Book1_1_KH TPCP vung TNB (03-1-2012)" xfId="3407"/>
    <cellStyle name="3_Cau thuy dien Ban La (Cu Anh)" xfId="3408"/>
    <cellStyle name="3_Cau thuy dien Ban La (Cu Anh)_!1 1 bao cao giao KH ve HTCMT vung TNB   12-12-2011" xfId="3409"/>
    <cellStyle name="3_Cau thuy dien Ban La (Cu Anh)_Bieu4HTMT" xfId="3410"/>
    <cellStyle name="3_Cau thuy dien Ban La (Cu Anh)_Bieu4HTMT_!1 1 bao cao giao KH ve HTCMT vung TNB   12-12-2011" xfId="3411"/>
    <cellStyle name="3_Cau thuy dien Ban La (Cu Anh)_Bieu4HTMT_KH TPCP vung TNB (03-1-2012)" xfId="3412"/>
    <cellStyle name="3_Cau thuy dien Ban La (Cu Anh)_KH TPCP vung TNB (03-1-2012)" xfId="3413"/>
    <cellStyle name="3_Dtdchinh2397" xfId="3414"/>
    <cellStyle name="3_Dtdchinh2397_Nhu cau von dau tu 2013-2015 (LD Vụ sua)" xfId="3415"/>
    <cellStyle name="3_Du toan 558 (Km17+508.12 - Km 22)" xfId="3416"/>
    <cellStyle name="3_Du toan 558 (Km17+508.12 - Km 22)_!1 1 bao cao giao KH ve HTCMT vung TNB   12-12-2011" xfId="3417"/>
    <cellStyle name="3_Du toan 558 (Km17+508.12 - Km 22)_Bieu4HTMT" xfId="3418"/>
    <cellStyle name="3_Du toan 558 (Km17+508.12 - Km 22)_Bieu4HTMT_!1 1 bao cao giao KH ve HTCMT vung TNB   12-12-2011" xfId="3419"/>
    <cellStyle name="3_Du toan 558 (Km17+508.12 - Km 22)_Bieu4HTMT_KH TPCP vung TNB (03-1-2012)" xfId="3420"/>
    <cellStyle name="3_Du toan 558 (Km17+508.12 - Km 22)_KH TPCP vung TNB (03-1-2012)" xfId="3421"/>
    <cellStyle name="3_Gia_VLQL48_duyet " xfId="3422"/>
    <cellStyle name="3_Gia_VLQL48_duyet  2" xfId="19239"/>
    <cellStyle name="3_Gia_VLQL48_duyet _!1 1 bao cao giao KH ve HTCMT vung TNB   12-12-2011" xfId="3423"/>
    <cellStyle name="3_Gia_VLQL48_duyet _Bieu4HTMT" xfId="3424"/>
    <cellStyle name="3_Gia_VLQL48_duyet _Bieu4HTMT_!1 1 bao cao giao KH ve HTCMT vung TNB   12-12-2011" xfId="3425"/>
    <cellStyle name="3_Gia_VLQL48_duyet _Bieu4HTMT_KH TPCP vung TNB (03-1-2012)" xfId="3426"/>
    <cellStyle name="3_Gia_VLQL48_duyet _KH TPCP vung TNB (03-1-2012)" xfId="3427"/>
    <cellStyle name="3_KlQdinhduyet" xfId="3428"/>
    <cellStyle name="3_KlQdinhduyet_!1 1 bao cao giao KH ve HTCMT vung TNB   12-12-2011" xfId="3429"/>
    <cellStyle name="3_KlQdinhduyet_Bieu4HTMT" xfId="3430"/>
    <cellStyle name="3_KlQdinhduyet_Bieu4HTMT_!1 1 bao cao giao KH ve HTCMT vung TNB   12-12-2011" xfId="3431"/>
    <cellStyle name="3_KlQdinhduyet_Bieu4HTMT_KH TPCP vung TNB (03-1-2012)" xfId="3432"/>
    <cellStyle name="3_KlQdinhduyet_KH TPCP vung TNB (03-1-2012)" xfId="3433"/>
    <cellStyle name="3_Tumorong" xfId="3434"/>
    <cellStyle name="3_Tumorong 2" xfId="3435"/>
    <cellStyle name="3_ÿÿÿÿÿ" xfId="3436"/>
    <cellStyle name="3_ÿÿÿÿÿ 10" xfId="19240"/>
    <cellStyle name="3_ÿÿÿÿÿ 11" xfId="19241"/>
    <cellStyle name="3_ÿÿÿÿÿ 12" xfId="19242"/>
    <cellStyle name="3_ÿÿÿÿÿ 2" xfId="19243"/>
    <cellStyle name="3_ÿÿÿÿÿ 2 2" xfId="19244"/>
    <cellStyle name="3_ÿÿÿÿÿ 2 3" xfId="19245"/>
    <cellStyle name="3_ÿÿÿÿÿ 2 4" xfId="19246"/>
    <cellStyle name="3_ÿÿÿÿÿ 2 5" xfId="19247"/>
    <cellStyle name="3_ÿÿÿÿÿ 2 6" xfId="19248"/>
    <cellStyle name="3_ÿÿÿÿÿ 3" xfId="19249"/>
    <cellStyle name="3_ÿÿÿÿÿ 4" xfId="19250"/>
    <cellStyle name="3_ÿÿÿÿÿ 5" xfId="19251"/>
    <cellStyle name="3_ÿÿÿÿÿ 6" xfId="19252"/>
    <cellStyle name="3_ÿÿÿÿÿ 7" xfId="19253"/>
    <cellStyle name="3_ÿÿÿÿÿ 8" xfId="19254"/>
    <cellStyle name="3_ÿÿÿÿÿ 9" xfId="19255"/>
    <cellStyle name="4" xfId="3437"/>
    <cellStyle name="4_Book1" xfId="3438"/>
    <cellStyle name="4_Book1_1" xfId="3439"/>
    <cellStyle name="4_Book1_1_!1 1 bao cao giao KH ve HTCMT vung TNB   12-12-2011" xfId="3440"/>
    <cellStyle name="4_Book1_1_Bieu4HTMT" xfId="3441"/>
    <cellStyle name="4_Book1_1_Bieu4HTMT_!1 1 bao cao giao KH ve HTCMT vung TNB   12-12-2011" xfId="3442"/>
    <cellStyle name="4_Book1_1_Bieu4HTMT_KH TPCP vung TNB (03-1-2012)" xfId="3443"/>
    <cellStyle name="4_Book1_1_KH TPCP vung TNB (03-1-2012)" xfId="3444"/>
    <cellStyle name="4_Cau thuy dien Ban La (Cu Anh)" xfId="3445"/>
    <cellStyle name="4_Cau thuy dien Ban La (Cu Anh)_!1 1 bao cao giao KH ve HTCMT vung TNB   12-12-2011" xfId="3446"/>
    <cellStyle name="4_Cau thuy dien Ban La (Cu Anh)_Bieu4HTMT" xfId="3447"/>
    <cellStyle name="4_Cau thuy dien Ban La (Cu Anh)_Bieu4HTMT_!1 1 bao cao giao KH ve HTCMT vung TNB   12-12-2011" xfId="3448"/>
    <cellStyle name="4_Cau thuy dien Ban La (Cu Anh)_Bieu4HTMT_KH TPCP vung TNB (03-1-2012)" xfId="3449"/>
    <cellStyle name="4_Cau thuy dien Ban La (Cu Anh)_KH TPCP vung TNB (03-1-2012)" xfId="3450"/>
    <cellStyle name="4_Dtdchinh2397" xfId="3451"/>
    <cellStyle name="4_Dtdchinh2397_Nhu cau von dau tu 2013-2015 (LD Vụ sua)" xfId="3452"/>
    <cellStyle name="4_Du toan 558 (Km17+508.12 - Km 22)" xfId="3453"/>
    <cellStyle name="4_Du toan 558 (Km17+508.12 - Km 22)_!1 1 bao cao giao KH ve HTCMT vung TNB   12-12-2011" xfId="3454"/>
    <cellStyle name="4_Du toan 558 (Km17+508.12 - Km 22)_Bieu4HTMT" xfId="3455"/>
    <cellStyle name="4_Du toan 558 (Km17+508.12 - Km 22)_Bieu4HTMT_!1 1 bao cao giao KH ve HTCMT vung TNB   12-12-2011" xfId="3456"/>
    <cellStyle name="4_Du toan 558 (Km17+508.12 - Km 22)_Bieu4HTMT_KH TPCP vung TNB (03-1-2012)" xfId="3457"/>
    <cellStyle name="4_Du toan 558 (Km17+508.12 - Km 22)_KH TPCP vung TNB (03-1-2012)" xfId="3458"/>
    <cellStyle name="4_Gia_VLQL48_duyet " xfId="3459"/>
    <cellStyle name="4_Gia_VLQL48_duyet  2" xfId="19256"/>
    <cellStyle name="4_Gia_VLQL48_duyet _!1 1 bao cao giao KH ve HTCMT vung TNB   12-12-2011" xfId="3460"/>
    <cellStyle name="4_Gia_VLQL48_duyet _Bieu4HTMT" xfId="3461"/>
    <cellStyle name="4_Gia_VLQL48_duyet _Bieu4HTMT_!1 1 bao cao giao KH ve HTCMT vung TNB   12-12-2011" xfId="3462"/>
    <cellStyle name="4_Gia_VLQL48_duyet _Bieu4HTMT_KH TPCP vung TNB (03-1-2012)" xfId="3463"/>
    <cellStyle name="4_Gia_VLQL48_duyet _KH TPCP vung TNB (03-1-2012)" xfId="3464"/>
    <cellStyle name="4_KlQdinhduyet" xfId="3465"/>
    <cellStyle name="4_KlQdinhduyet_!1 1 bao cao giao KH ve HTCMT vung TNB   12-12-2011" xfId="3466"/>
    <cellStyle name="4_KlQdinhduyet_Bieu4HTMT" xfId="3467"/>
    <cellStyle name="4_KlQdinhduyet_Bieu4HTMT_!1 1 bao cao giao KH ve HTCMT vung TNB   12-12-2011" xfId="3468"/>
    <cellStyle name="4_KlQdinhduyet_Bieu4HTMT_KH TPCP vung TNB (03-1-2012)" xfId="3469"/>
    <cellStyle name="4_KlQdinhduyet_KH TPCP vung TNB (03-1-2012)" xfId="3470"/>
    <cellStyle name="4_ÿÿÿÿÿ" xfId="3471"/>
    <cellStyle name="40% - Accent1 2" xfId="3472"/>
    <cellStyle name="40% - Accent1 2 2" xfId="3473"/>
    <cellStyle name="40% - Accent1 2 2 2" xfId="19257"/>
    <cellStyle name="40% - Accent1 2 3" xfId="19258"/>
    <cellStyle name="40% - Accent1 3" xfId="3474"/>
    <cellStyle name="40% - Accent1 4" xfId="19259"/>
    <cellStyle name="40% - Accent2 2" xfId="3475"/>
    <cellStyle name="40% - Accent2 2 2" xfId="3476"/>
    <cellStyle name="40% - Accent2 2 2 2" xfId="19260"/>
    <cellStyle name="40% - Accent2 2 3" xfId="19261"/>
    <cellStyle name="40% - Accent2 3" xfId="3477"/>
    <cellStyle name="40% - Accent2 4" xfId="19262"/>
    <cellStyle name="40% - Accent3 2" xfId="3478"/>
    <cellStyle name="40% - Accent3 2 2" xfId="3479"/>
    <cellStyle name="40% - Accent3 2 2 2" xfId="19263"/>
    <cellStyle name="40% - Accent3 2 3" xfId="19264"/>
    <cellStyle name="40% - Accent3 3" xfId="3480"/>
    <cellStyle name="40% - Accent3 4" xfId="19265"/>
    <cellStyle name="40% - Accent4 2" xfId="3481"/>
    <cellStyle name="40% - Accent4 2 2" xfId="3482"/>
    <cellStyle name="40% - Accent4 2 2 2" xfId="19266"/>
    <cellStyle name="40% - Accent4 2 3" xfId="19267"/>
    <cellStyle name="40% - Accent4 3" xfId="3483"/>
    <cellStyle name="40% - Accent4 4" xfId="19268"/>
    <cellStyle name="40% - Accent5 2" xfId="3484"/>
    <cellStyle name="40% - Accent5 2 2" xfId="3485"/>
    <cellStyle name="40% - Accent5 2 2 2" xfId="19269"/>
    <cellStyle name="40% - Accent5 2 3" xfId="19270"/>
    <cellStyle name="40% - Accent5 3" xfId="3486"/>
    <cellStyle name="40% - Accent5 4" xfId="19271"/>
    <cellStyle name="40% - Accent6 2" xfId="3487"/>
    <cellStyle name="40% - Accent6 2 2" xfId="3488"/>
    <cellStyle name="40% - Accent6 2 2 2" xfId="19272"/>
    <cellStyle name="40% - Accent6 2 3" xfId="19273"/>
    <cellStyle name="40% - Accent6 3" xfId="3489"/>
    <cellStyle name="40% - Accent6 4" xfId="19274"/>
    <cellStyle name="52" xfId="3490"/>
    <cellStyle name="6" xfId="3491"/>
    <cellStyle name="6???_x0002_¯ög6hÅ‡6???_x0002_¹?ß_x0008_,Ñ‡6???_x0002_…#×&gt;Ò ‡6???_x0002_é_x0007_ß_x0008__x001c__x000b__x001e_?????_x000a_?_x0001_???????_x0014_?_x0001_???????_x001e_?fB_x000f_c????_x0018_I¿_x0008_v_x0010_‡6Ö_x0002_Ÿ6????ía??_x0012_c??????????????_x0001_?????????_x0001_?_x0001_?_x0001_?" xfId="3492"/>
    <cellStyle name="6???_x0002_¯ög6hÅ‡6???_x0002_¹?ß_x0008_,Ñ‡6???_x0002_…#×&gt;Ò ‡6???_x0002_é_x0007_ß_x0008__x001c__x000b__x001e_?????_x000a_?_x0001_???????_x0014_?_x0001_???????_x001e_?fB_x000f_c????_x0018_I¿_x0008_v_x0010_‡6Ö_x0002_Ÿ6????_x0015_l??Õm??????????????_x0001_?????????_x0001_?_x0001_?_x0001_?" xfId="3493"/>
    <cellStyle name="6_15_10_2013 BC nhu cau von doi ung ODA (2014-2016) ngay 15102013 Sua" xfId="3494"/>
    <cellStyle name="6_BC nhu cau von doi ung ODA nganh NN (BKH)" xfId="3495"/>
    <cellStyle name="6_BC nhu cau von doi ung ODA nganh NN (BKH)_05-12  KH trung han 2016-2020 - Liem Thinh edited" xfId="3496"/>
    <cellStyle name="6_BC nhu cau von doi ung ODA nganh NN (BKH)_Copy of 05-12  KH trung han 2016-2020 - Liem Thinh edited (1)" xfId="3497"/>
    <cellStyle name="6_BC Tai co cau (bieu TH)" xfId="3498"/>
    <cellStyle name="6_BC Tai co cau (bieu TH)_05-12  KH trung han 2016-2020 - Liem Thinh edited" xfId="3499"/>
    <cellStyle name="6_BC Tai co cau (bieu TH)_Copy of 05-12  KH trung han 2016-2020 - Liem Thinh edited (1)" xfId="3500"/>
    <cellStyle name="6_Cong trinh co y kien LD_Dang_NN_2011-Tay nguyen-9-10" xfId="3501"/>
    <cellStyle name="6_Cong trinh co y kien LD_Dang_NN_2011-Tay nguyen-9-10_!1 1 bao cao giao KH ve HTCMT vung TNB   12-12-2011" xfId="3502"/>
    <cellStyle name="6_Cong trinh co y kien LD_Dang_NN_2011-Tay nguyen-9-10_Bieu4HTMT" xfId="3503"/>
    <cellStyle name="6_Cong trinh co y kien LD_Dang_NN_2011-Tay nguyen-9-10_Bieu4HTMT_!1 1 bao cao giao KH ve HTCMT vung TNB   12-12-2011" xfId="3504"/>
    <cellStyle name="6_Cong trinh co y kien LD_Dang_NN_2011-Tay nguyen-9-10_Bieu4HTMT_KH TPCP vung TNB (03-1-2012)" xfId="3505"/>
    <cellStyle name="6_Cong trinh co y kien LD_Dang_NN_2011-Tay nguyen-9-10_KH TPCP vung TNB (03-1-2012)" xfId="3506"/>
    <cellStyle name="6_DK 2014-2015 final" xfId="3507"/>
    <cellStyle name="6_DK 2014-2015 final_05-12  KH trung han 2016-2020 - Liem Thinh edited" xfId="3508"/>
    <cellStyle name="6_DK 2014-2015 final_Copy of 05-12  KH trung han 2016-2020 - Liem Thinh edited (1)" xfId="3509"/>
    <cellStyle name="6_DK 2014-2015 new" xfId="3510"/>
    <cellStyle name="6_DK 2014-2015 new_05-12  KH trung han 2016-2020 - Liem Thinh edited" xfId="3511"/>
    <cellStyle name="6_DK 2014-2015 new_Copy of 05-12  KH trung han 2016-2020 - Liem Thinh edited (1)" xfId="3512"/>
    <cellStyle name="6_DK KH CBDT 2014 11-11-2013" xfId="3513"/>
    <cellStyle name="6_DK KH CBDT 2014 11-11-2013(1)" xfId="3514"/>
    <cellStyle name="6_DK KH CBDT 2014 11-11-2013(1)_05-12  KH trung han 2016-2020 - Liem Thinh edited" xfId="3515"/>
    <cellStyle name="6_DK KH CBDT 2014 11-11-2013(1)_Copy of 05-12  KH trung han 2016-2020 - Liem Thinh edited (1)" xfId="3516"/>
    <cellStyle name="6_DK KH CBDT 2014 11-11-2013_05-12  KH trung han 2016-2020 - Liem Thinh edited" xfId="3517"/>
    <cellStyle name="6_DK KH CBDT 2014 11-11-2013_Copy of 05-12  KH trung han 2016-2020 - Liem Thinh edited (1)" xfId="3518"/>
    <cellStyle name="6_KH 2011-2015" xfId="3519"/>
    <cellStyle name="6_Nhu cau von dau tu 2013-2015 (LD Vụ sua)" xfId="3520"/>
    <cellStyle name="6_Phu luc 5 - TH nhu cau cua BNN" xfId="3521"/>
    <cellStyle name="6_tai co cau dau tu (tong hop)1" xfId="3522"/>
    <cellStyle name="6_TN - Ho tro khac 2011" xfId="3523"/>
    <cellStyle name="6_TN - Ho tro khac 2011_!1 1 bao cao giao KH ve HTCMT vung TNB   12-12-2011" xfId="3524"/>
    <cellStyle name="6_TN - Ho tro khac 2011_Bieu4HTMT" xfId="3525"/>
    <cellStyle name="6_TN - Ho tro khac 2011_Bieu4HTMT_!1 1 bao cao giao KH ve HTCMT vung TNB   12-12-2011" xfId="3526"/>
    <cellStyle name="6_TN - Ho tro khac 2011_Bieu4HTMT_KH TPCP vung TNB (03-1-2012)" xfId="3527"/>
    <cellStyle name="6_TN - Ho tro khac 2011_KH TPCP vung TNB (03-1-2012)" xfId="3528"/>
    <cellStyle name="60% - Accent1 2" xfId="3529"/>
    <cellStyle name="60% - Accent1 3" xfId="19275"/>
    <cellStyle name="60% - Accent2 2" xfId="3530"/>
    <cellStyle name="60% - Accent2 3" xfId="19276"/>
    <cellStyle name="60% - Accent3 2" xfId="3531"/>
    <cellStyle name="60% - Accent3 3" xfId="19277"/>
    <cellStyle name="60% - Accent4 2" xfId="3532"/>
    <cellStyle name="60% - Accent4 3" xfId="19278"/>
    <cellStyle name="60% - Accent5 2" xfId="3533"/>
    <cellStyle name="60% - Accent5 3" xfId="19279"/>
    <cellStyle name="60% - Accent6 2" xfId="3534"/>
    <cellStyle name="60% - Accent6 3" xfId="19280"/>
    <cellStyle name="9" xfId="3535"/>
    <cellStyle name="9?b_x000f_Normal_5HUYIC~1?_x0011_Normal_903DK-2001?_x000c_Normal_AD_x000b_No" xfId="3536"/>
    <cellStyle name="9_!1 1 bao cao giao KH ve HTCMT vung TNB   12-12-2011" xfId="3537"/>
    <cellStyle name="9_Bieu4HTMT" xfId="3538"/>
    <cellStyle name="9_Bieu4HTMT_!1 1 bao cao giao KH ve HTCMT vung TNB   12-12-2011" xfId="3539"/>
    <cellStyle name="9_Bieu4HTMT_KH TPCP vung TNB (03-1-2012)" xfId="3540"/>
    <cellStyle name="9_KH TPCP vung TNB (03-1-2012)" xfId="3541"/>
    <cellStyle name="9_Nhu cau von dau tu 2013-2015 (LD Vụ sua)" xfId="3542"/>
    <cellStyle name="_x0001_Å»_x001e_´ " xfId="3543"/>
    <cellStyle name="_x0001_Å»_x001e_´  2" xfId="19281"/>
    <cellStyle name="_x0001_Å»_x001e_´ ?[?0?.?0?0?]?_?P?R?O?" xfId="3544"/>
    <cellStyle name="_x0001_Å»_x001e_´_?P?R?O?D?U?C?T" xfId="3545"/>
    <cellStyle name="Accent1 2" xfId="3546"/>
    <cellStyle name="Accent1 3" xfId="19282"/>
    <cellStyle name="Accent2 2" xfId="3547"/>
    <cellStyle name="Accent2 3" xfId="19283"/>
    <cellStyle name="Accent3 2" xfId="3548"/>
    <cellStyle name="Accent3 3" xfId="19284"/>
    <cellStyle name="Accent4 2" xfId="3549"/>
    <cellStyle name="Accent4 3" xfId="19285"/>
    <cellStyle name="Accent5 2" xfId="3550"/>
    <cellStyle name="Accent5 3" xfId="19286"/>
    <cellStyle name="Accent6 2" xfId="3551"/>
    <cellStyle name="Accent6 3" xfId="19287"/>
    <cellStyle name="ÅëÈ­ [0]_      " xfId="3552"/>
    <cellStyle name="AeE­ [0]_INQUIRY ¿?¾÷AßAø " xfId="3553"/>
    <cellStyle name="ÅëÈ­ [0]_L601CPT" xfId="3554"/>
    <cellStyle name="ÅëÈ­_      " xfId="3555"/>
    <cellStyle name="AeE­_INQUIRY ¿?¾÷AßAø " xfId="3556"/>
    <cellStyle name="ÅëÈ­_L601CPT" xfId="3557"/>
    <cellStyle name="args.style" xfId="3558"/>
    <cellStyle name="args.style 2" xfId="3559"/>
    <cellStyle name="at" xfId="3560"/>
    <cellStyle name="ÄÞ¸¶ [0]_      " xfId="3561"/>
    <cellStyle name="AÞ¸¶ [0]_INQUIRY ¿?¾÷AßAø " xfId="3562"/>
    <cellStyle name="ÄÞ¸¶ [0]_L601CPT" xfId="3563"/>
    <cellStyle name="ÄÞ¸¶_      " xfId="3564"/>
    <cellStyle name="AÞ¸¶_INQUIRY ¿?¾÷AßAø " xfId="3565"/>
    <cellStyle name="ÄÞ¸¶_L601CPT" xfId="3566"/>
    <cellStyle name="AutoFormat Options" xfId="3567"/>
    <cellStyle name="AutoFormat Options 2" xfId="3568"/>
    <cellStyle name="AutoFormat-Optionen" xfId="3569"/>
    <cellStyle name="AutoFormat-Optionen 10" xfId="3570"/>
    <cellStyle name="AutoFormat-Optionen 2" xfId="3571"/>
    <cellStyle name="AutoFormat-Optionen 2 2" xfId="3572"/>
    <cellStyle name="AutoFormat-Optionen 2 3" xfId="19288"/>
    <cellStyle name="AutoFormat-Optionen 3" xfId="3573"/>
    <cellStyle name="AutoFormat-Optionen 4" xfId="14"/>
    <cellStyle name="AutoFormat-Optionen 5" xfId="3574"/>
    <cellStyle name="AutoFormat-Optionen 5 2" xfId="3575"/>
    <cellStyle name="AutoFormat-Optionen_BAN GIAO  No dong ĐÊN 31 tháng 12 năm 2014  (oke) (1) (2)" xfId="19289"/>
    <cellStyle name="Bad 2" xfId="3576"/>
    <cellStyle name="Bad 3" xfId="19290"/>
    <cellStyle name="Bangchu" xfId="19291"/>
    <cellStyle name="Bình thường 2" xfId="3577"/>
    <cellStyle name="Bình thường 3" xfId="3578"/>
    <cellStyle name="Bình Thường_Cat phay" xfId="3579"/>
    <cellStyle name="Body" xfId="3580"/>
    <cellStyle name="Body 2" xfId="19292"/>
    <cellStyle name="C?AØ_¿?¾÷CoE² " xfId="3581"/>
    <cellStyle name="C~1" xfId="3582"/>
    <cellStyle name="C~1?_x0011_Normal_903DK-2001?_x000c_Normal_AD_x000b_Normal_Adot?_x000d_Normal_ADAdot?_x000d_Normal_" xfId="3583"/>
    <cellStyle name="C~1_Nhu cau von dau tu 2013-2015 (LD Vụ sua)" xfId="3584"/>
    <cellStyle name="Ç¥ÁØ_      " xfId="3585"/>
    <cellStyle name="C￥AØ_¿μ¾÷CoE² " xfId="3586"/>
    <cellStyle name="Ç¥ÁØ_±¸¹Ì´ëÃ¥" xfId="3587"/>
    <cellStyle name="C￥AØ_≫c¾÷ºIº° AN°e " xfId="3588"/>
    <cellStyle name="Ç¥ÁØ_PO0862_bldg_BQ" xfId="3589"/>
    <cellStyle name="C￥AØ_Sheet1_¿μ¾÷CoE² " xfId="3590"/>
    <cellStyle name="Ç¥ÁØ_ÿÿÿÿÿÿ_4_ÃÑÇÕ°è " xfId="3591"/>
    <cellStyle name="Calc Currency (0)" xfId="3592"/>
    <cellStyle name="Calc Currency (0) 2" xfId="3593"/>
    <cellStyle name="Calc Currency (2)" xfId="3594"/>
    <cellStyle name="Calc Currency (2) 10" xfId="3595"/>
    <cellStyle name="Calc Currency (2) 11" xfId="3596"/>
    <cellStyle name="Calc Currency (2) 12" xfId="3597"/>
    <cellStyle name="Calc Currency (2) 13" xfId="3598"/>
    <cellStyle name="Calc Currency (2) 14" xfId="3599"/>
    <cellStyle name="Calc Currency (2) 15" xfId="3600"/>
    <cellStyle name="Calc Currency (2) 16" xfId="3601"/>
    <cellStyle name="Calc Currency (2) 2" xfId="3602"/>
    <cellStyle name="Calc Currency (2) 3" xfId="3603"/>
    <cellStyle name="Calc Currency (2) 4" xfId="3604"/>
    <cellStyle name="Calc Currency (2) 5" xfId="3605"/>
    <cellStyle name="Calc Currency (2) 6" xfId="3606"/>
    <cellStyle name="Calc Currency (2) 7" xfId="3607"/>
    <cellStyle name="Calc Currency (2) 8" xfId="3608"/>
    <cellStyle name="Calc Currency (2) 9" xfId="3609"/>
    <cellStyle name="Calc Percent (0)" xfId="3610"/>
    <cellStyle name="Calc Percent (0) 10" xfId="3611"/>
    <cellStyle name="Calc Percent (0) 11" xfId="3612"/>
    <cellStyle name="Calc Percent (0) 12" xfId="3613"/>
    <cellStyle name="Calc Percent (0) 13" xfId="3614"/>
    <cellStyle name="Calc Percent (0) 14" xfId="3615"/>
    <cellStyle name="Calc Percent (0) 15" xfId="3616"/>
    <cellStyle name="Calc Percent (0) 16" xfId="3617"/>
    <cellStyle name="Calc Percent (0) 2" xfId="3618"/>
    <cellStyle name="Calc Percent (0) 3" xfId="3619"/>
    <cellStyle name="Calc Percent (0) 4" xfId="3620"/>
    <cellStyle name="Calc Percent (0) 5" xfId="3621"/>
    <cellStyle name="Calc Percent (0) 6" xfId="3622"/>
    <cellStyle name="Calc Percent (0) 7" xfId="3623"/>
    <cellStyle name="Calc Percent (0) 8" xfId="3624"/>
    <cellStyle name="Calc Percent (0) 9" xfId="3625"/>
    <cellStyle name="Calc Percent (1)" xfId="3626"/>
    <cellStyle name="Calc Percent (1) 10" xfId="3627"/>
    <cellStyle name="Calc Percent (1) 11" xfId="3628"/>
    <cellStyle name="Calc Percent (1) 12" xfId="3629"/>
    <cellStyle name="Calc Percent (1) 13" xfId="3630"/>
    <cellStyle name="Calc Percent (1) 14" xfId="3631"/>
    <cellStyle name="Calc Percent (1) 15" xfId="3632"/>
    <cellStyle name="Calc Percent (1) 16" xfId="3633"/>
    <cellStyle name="Calc Percent (1) 2" xfId="3634"/>
    <cellStyle name="Calc Percent (1) 3" xfId="3635"/>
    <cellStyle name="Calc Percent (1) 4" xfId="3636"/>
    <cellStyle name="Calc Percent (1) 5" xfId="3637"/>
    <cellStyle name="Calc Percent (1) 6" xfId="3638"/>
    <cellStyle name="Calc Percent (1) 7" xfId="3639"/>
    <cellStyle name="Calc Percent (1) 8" xfId="3640"/>
    <cellStyle name="Calc Percent (1) 9" xfId="3641"/>
    <cellStyle name="Calc Percent (2)" xfId="3642"/>
    <cellStyle name="Calc Percent (2) 10" xfId="3643"/>
    <cellStyle name="Calc Percent (2) 11" xfId="3644"/>
    <cellStyle name="Calc Percent (2) 12" xfId="3645"/>
    <cellStyle name="Calc Percent (2) 13" xfId="3646"/>
    <cellStyle name="Calc Percent (2) 14" xfId="3647"/>
    <cellStyle name="Calc Percent (2) 15" xfId="3648"/>
    <cellStyle name="Calc Percent (2) 16" xfId="3649"/>
    <cellStyle name="Calc Percent (2) 2" xfId="3650"/>
    <cellStyle name="Calc Percent (2) 3" xfId="3651"/>
    <cellStyle name="Calc Percent (2) 4" xfId="3652"/>
    <cellStyle name="Calc Percent (2) 5" xfId="3653"/>
    <cellStyle name="Calc Percent (2) 6" xfId="3654"/>
    <cellStyle name="Calc Percent (2) 7" xfId="3655"/>
    <cellStyle name="Calc Percent (2) 8" xfId="3656"/>
    <cellStyle name="Calc Percent (2) 9" xfId="3657"/>
    <cellStyle name="Calc Units (0)" xfId="3658"/>
    <cellStyle name="Calc Units (0) 10" xfId="3659"/>
    <cellStyle name="Calc Units (0) 11" xfId="3660"/>
    <cellStyle name="Calc Units (0) 12" xfId="3661"/>
    <cellStyle name="Calc Units (0) 13" xfId="3662"/>
    <cellStyle name="Calc Units (0) 14" xfId="3663"/>
    <cellStyle name="Calc Units (0) 15" xfId="3664"/>
    <cellStyle name="Calc Units (0) 16" xfId="3665"/>
    <cellStyle name="Calc Units (0) 2" xfId="3666"/>
    <cellStyle name="Calc Units (0) 3" xfId="3667"/>
    <cellStyle name="Calc Units (0) 4" xfId="3668"/>
    <cellStyle name="Calc Units (0) 5" xfId="3669"/>
    <cellStyle name="Calc Units (0) 6" xfId="3670"/>
    <cellStyle name="Calc Units (0) 7" xfId="3671"/>
    <cellStyle name="Calc Units (0) 8" xfId="3672"/>
    <cellStyle name="Calc Units (0) 9" xfId="3673"/>
    <cellStyle name="Calc Units (1)" xfId="3674"/>
    <cellStyle name="Calc Units (1) 10" xfId="3675"/>
    <cellStyle name="Calc Units (1) 11" xfId="3676"/>
    <cellStyle name="Calc Units (1) 12" xfId="3677"/>
    <cellStyle name="Calc Units (1) 13" xfId="3678"/>
    <cellStyle name="Calc Units (1) 14" xfId="3679"/>
    <cellStyle name="Calc Units (1) 15" xfId="3680"/>
    <cellStyle name="Calc Units (1) 16" xfId="3681"/>
    <cellStyle name="Calc Units (1) 2" xfId="3682"/>
    <cellStyle name="Calc Units (1) 3" xfId="3683"/>
    <cellStyle name="Calc Units (1) 4" xfId="3684"/>
    <cellStyle name="Calc Units (1) 5" xfId="3685"/>
    <cellStyle name="Calc Units (1) 6" xfId="3686"/>
    <cellStyle name="Calc Units (1) 7" xfId="3687"/>
    <cellStyle name="Calc Units (1) 8" xfId="3688"/>
    <cellStyle name="Calc Units (1) 9" xfId="3689"/>
    <cellStyle name="Calc Units (2)" xfId="3690"/>
    <cellStyle name="Calc Units (2) 10" xfId="3691"/>
    <cellStyle name="Calc Units (2) 11" xfId="3692"/>
    <cellStyle name="Calc Units (2) 12" xfId="3693"/>
    <cellStyle name="Calc Units (2) 13" xfId="3694"/>
    <cellStyle name="Calc Units (2) 14" xfId="3695"/>
    <cellStyle name="Calc Units (2) 15" xfId="3696"/>
    <cellStyle name="Calc Units (2) 16" xfId="3697"/>
    <cellStyle name="Calc Units (2) 2" xfId="3698"/>
    <cellStyle name="Calc Units (2) 3" xfId="3699"/>
    <cellStyle name="Calc Units (2) 4" xfId="3700"/>
    <cellStyle name="Calc Units (2) 5" xfId="3701"/>
    <cellStyle name="Calc Units (2) 6" xfId="3702"/>
    <cellStyle name="Calc Units (2) 7" xfId="3703"/>
    <cellStyle name="Calc Units (2) 8" xfId="3704"/>
    <cellStyle name="Calc Units (2) 9" xfId="3705"/>
    <cellStyle name="Calculation 2" xfId="3706"/>
    <cellStyle name="Calculation 3" xfId="19293"/>
    <cellStyle name="category" xfId="3707"/>
    <cellStyle name="category 2" xfId="3708"/>
    <cellStyle name="CC1" xfId="3709"/>
    <cellStyle name="CC2" xfId="3710"/>
    <cellStyle name="CC2 2" xfId="19294"/>
    <cellStyle name="CC2 2 2" xfId="19295"/>
    <cellStyle name="CC2 2 3" xfId="19296"/>
    <cellStyle name="CC2 2 4" xfId="19297"/>
    <cellStyle name="CC2 3" xfId="19298"/>
    <cellStyle name="CC2 4" xfId="19299"/>
    <cellStyle name="CC2 5" xfId="19300"/>
    <cellStyle name="Centered Heading" xfId="3711"/>
    <cellStyle name="Cerrency_Sheet2_XANGDAU" xfId="3712"/>
    <cellStyle name="chchuyen" xfId="3713"/>
    <cellStyle name="chchuyen 2" xfId="19301"/>
    <cellStyle name="chchuyen 2 2" xfId="19302"/>
    <cellStyle name="chchuyen 2 3" xfId="19303"/>
    <cellStyle name="chchuyen 2 4" xfId="19304"/>
    <cellStyle name="chchuyen 3" xfId="19305"/>
    <cellStyle name="chchuyen 4" xfId="19306"/>
    <cellStyle name="chchuyen 5" xfId="19307"/>
    <cellStyle name="Check Cell 2" xfId="3714"/>
    <cellStyle name="Check Cell 2 2" xfId="19308"/>
    <cellStyle name="Check Cell 3" xfId="19309"/>
    <cellStyle name="Chi phÝ kh¸c_Book1" xfId="3715"/>
    <cellStyle name="CHUONG" xfId="3716"/>
    <cellStyle name="Column_Title" xfId="3717"/>
    <cellStyle name="Comma  - Style1" xfId="3718"/>
    <cellStyle name="Comma  - Style1 2" xfId="19310"/>
    <cellStyle name="Comma  - Style2" xfId="3719"/>
    <cellStyle name="Comma  - Style2 2" xfId="19311"/>
    <cellStyle name="Comma  - Style3" xfId="3720"/>
    <cellStyle name="Comma  - Style3 2" xfId="19312"/>
    <cellStyle name="Comma  - Style4" xfId="3721"/>
    <cellStyle name="Comma  - Style4 2" xfId="19313"/>
    <cellStyle name="Comma  - Style5" xfId="3722"/>
    <cellStyle name="Comma  - Style5 2" xfId="19314"/>
    <cellStyle name="Comma  - Style6" xfId="3723"/>
    <cellStyle name="Comma  - Style6 2" xfId="19315"/>
    <cellStyle name="Comma  - Style7" xfId="3724"/>
    <cellStyle name="Comma  - Style7 2" xfId="19316"/>
    <cellStyle name="Comma  - Style8" xfId="3725"/>
    <cellStyle name="Comma  - Style8 2" xfId="19317"/>
    <cellStyle name="Comma %" xfId="3726"/>
    <cellStyle name="Comma % 10" xfId="3727"/>
    <cellStyle name="Comma % 11" xfId="3728"/>
    <cellStyle name="Comma % 12" xfId="3729"/>
    <cellStyle name="Comma % 13" xfId="3730"/>
    <cellStyle name="Comma % 14" xfId="3731"/>
    <cellStyle name="Comma % 15" xfId="3732"/>
    <cellStyle name="Comma % 2" xfId="3733"/>
    <cellStyle name="Comma % 3" xfId="3734"/>
    <cellStyle name="Comma % 4" xfId="3735"/>
    <cellStyle name="Comma % 5" xfId="3736"/>
    <cellStyle name="Comma % 6" xfId="3737"/>
    <cellStyle name="Comma % 7" xfId="3738"/>
    <cellStyle name="Comma % 8" xfId="3739"/>
    <cellStyle name="Comma % 9" xfId="3740"/>
    <cellStyle name="Comma [0] 10" xfId="3741"/>
    <cellStyle name="Comma [0] 11" xfId="3742"/>
    <cellStyle name="Comma [0] 11 2" xfId="19318"/>
    <cellStyle name="Comma [0] 12" xfId="19319"/>
    <cellStyle name="Comma [0] 12 2" xfId="19320"/>
    <cellStyle name="Comma [0] 2" xfId="3743"/>
    <cellStyle name="Comma [0] 2 10" xfId="3744"/>
    <cellStyle name="Comma [0] 2 10 2" xfId="19321"/>
    <cellStyle name="Comma [0] 2 11" xfId="3745"/>
    <cellStyle name="Comma [0] 2 12" xfId="3746"/>
    <cellStyle name="Comma [0] 2 13" xfId="3747"/>
    <cellStyle name="Comma [0] 2 14" xfId="3748"/>
    <cellStyle name="Comma [0] 2 15" xfId="3749"/>
    <cellStyle name="Comma [0] 2 16" xfId="3750"/>
    <cellStyle name="Comma [0] 2 17" xfId="3751"/>
    <cellStyle name="Comma [0] 2 18" xfId="3752"/>
    <cellStyle name="Comma [0] 2 19" xfId="3753"/>
    <cellStyle name="Comma [0] 2 2" xfId="3754"/>
    <cellStyle name="Comma [0] 2 2 2" xfId="3755"/>
    <cellStyle name="Comma [0] 2 2 3" xfId="19322"/>
    <cellStyle name="Comma [0] 2 2 3 2" xfId="19323"/>
    <cellStyle name="Comma [0] 2 2 3 2 2" xfId="19324"/>
    <cellStyle name="Comma [0] 2 2 3 2 2 2" xfId="19325"/>
    <cellStyle name="Comma [0] 2 2 3 2 2 3" xfId="19326"/>
    <cellStyle name="Comma [0] 2 2 3 2 3" xfId="19327"/>
    <cellStyle name="Comma [0] 2 2 3 2 4" xfId="19328"/>
    <cellStyle name="Comma [0] 2 2 3 3" xfId="19329"/>
    <cellStyle name="Comma [0] 2 2 3 3 2" xfId="19330"/>
    <cellStyle name="Comma [0] 2 2 3 3 3" xfId="19331"/>
    <cellStyle name="Comma [0] 2 2 3 4" xfId="19332"/>
    <cellStyle name="Comma [0] 2 2 3 5" xfId="19333"/>
    <cellStyle name="Comma [0] 2 2 4" xfId="19334"/>
    <cellStyle name="Comma [0] 2 2 4 2" xfId="19335"/>
    <cellStyle name="Comma [0] 2 2 4 2 2" xfId="19336"/>
    <cellStyle name="Comma [0] 2 2 4 2 3" xfId="19337"/>
    <cellStyle name="Comma [0] 2 2 4 3" xfId="19338"/>
    <cellStyle name="Comma [0] 2 2 4 4" xfId="19339"/>
    <cellStyle name="Comma [0] 2 20" xfId="3756"/>
    <cellStyle name="Comma [0] 2 21" xfId="3757"/>
    <cellStyle name="Comma [0] 2 22" xfId="3758"/>
    <cellStyle name="Comma [0] 2 23" xfId="3759"/>
    <cellStyle name="Comma [0] 2 24" xfId="3760"/>
    <cellStyle name="Comma [0] 2 25" xfId="3761"/>
    <cellStyle name="Comma [0] 2 26" xfId="3762"/>
    <cellStyle name="Comma [0] 2 3" xfId="3763"/>
    <cellStyle name="Comma [0] 2 4" xfId="3764"/>
    <cellStyle name="Comma [0] 2 5" xfId="3765"/>
    <cellStyle name="Comma [0] 2 6" xfId="3766"/>
    <cellStyle name="Comma [0] 2 7" xfId="3767"/>
    <cellStyle name="Comma [0] 2 8" xfId="3768"/>
    <cellStyle name="Comma [0] 2 9" xfId="3769"/>
    <cellStyle name="Comma [0] 2_05-12  KH trung han 2016-2020 - Liem Thinh edited" xfId="3770"/>
    <cellStyle name="Comma [0] 25" xfId="19340"/>
    <cellStyle name="Comma [0] 25 2" xfId="19341"/>
    <cellStyle name="Comma [0] 3" xfId="3771"/>
    <cellStyle name="Comma [0] 3 2" xfId="3772"/>
    <cellStyle name="Comma [0] 3 2 2" xfId="19342"/>
    <cellStyle name="Comma [0] 3 3" xfId="3773"/>
    <cellStyle name="Comma [0] 4" xfId="3774"/>
    <cellStyle name="Comma [0] 5" xfId="3775"/>
    <cellStyle name="Comma [0] 5 2" xfId="3776"/>
    <cellStyle name="Comma [0] 6" xfId="3777"/>
    <cellStyle name="Comma [0] 7" xfId="3778"/>
    <cellStyle name="Comma [0] 8" xfId="3779"/>
    <cellStyle name="Comma [0] 9" xfId="3780"/>
    <cellStyle name="Comma [00]" xfId="3781"/>
    <cellStyle name="Comma [00] 10" xfId="3782"/>
    <cellStyle name="Comma [00] 11" xfId="3783"/>
    <cellStyle name="Comma [00] 12" xfId="3784"/>
    <cellStyle name="Comma [00] 13" xfId="3785"/>
    <cellStyle name="Comma [00] 14" xfId="3786"/>
    <cellStyle name="Comma [00] 15" xfId="3787"/>
    <cellStyle name="Comma [00] 16" xfId="3788"/>
    <cellStyle name="Comma [00] 2" xfId="3789"/>
    <cellStyle name="Comma [00] 3" xfId="3790"/>
    <cellStyle name="Comma [00] 4" xfId="3791"/>
    <cellStyle name="Comma [00] 5" xfId="3792"/>
    <cellStyle name="Comma [00] 6" xfId="3793"/>
    <cellStyle name="Comma [00] 7" xfId="3794"/>
    <cellStyle name="Comma [00] 8" xfId="3795"/>
    <cellStyle name="Comma [00] 9" xfId="3796"/>
    <cellStyle name="Comma 0.0" xfId="3797"/>
    <cellStyle name="Comma 0.0%" xfId="3798"/>
    <cellStyle name="Comma 0.00" xfId="3799"/>
    <cellStyle name="Comma 0.00%" xfId="3800"/>
    <cellStyle name="Comma 0.000" xfId="3801"/>
    <cellStyle name="Comma 0.000%" xfId="3802"/>
    <cellStyle name="Comma 10" xfId="3803"/>
    <cellStyle name="Comma 10 10" xfId="3804"/>
    <cellStyle name="Comma 10 10 10" xfId="19343"/>
    <cellStyle name="Comma 10 10 11" xfId="19344"/>
    <cellStyle name="Comma 10 10 12" xfId="19345"/>
    <cellStyle name="Comma 10 10 13" xfId="19346"/>
    <cellStyle name="Comma 10 10 2" xfId="3805"/>
    <cellStyle name="Comma 10 10 2 10" xfId="19347"/>
    <cellStyle name="Comma 10 10 2 11" xfId="19348"/>
    <cellStyle name="Comma 10 10 2 12" xfId="19349"/>
    <cellStyle name="Comma 10 10 2 2" xfId="3806"/>
    <cellStyle name="Comma 10 10 2 2 2" xfId="19350"/>
    <cellStyle name="Comma 10 10 2 2 3" xfId="19351"/>
    <cellStyle name="Comma 10 10 2 2 4" xfId="19352"/>
    <cellStyle name="Comma 10 10 2 2 5" xfId="19353"/>
    <cellStyle name="Comma 10 10 2 2 6" xfId="19354"/>
    <cellStyle name="Comma 10 10 2 3" xfId="19355"/>
    <cellStyle name="Comma 10 10 2 4" xfId="19356"/>
    <cellStyle name="Comma 10 10 2 5" xfId="19357"/>
    <cellStyle name="Comma 10 10 2 6" xfId="19358"/>
    <cellStyle name="Comma 10 10 2 7" xfId="19359"/>
    <cellStyle name="Comma 10 10 2 8" xfId="19360"/>
    <cellStyle name="Comma 10 10 2 9" xfId="19361"/>
    <cellStyle name="Comma 10 10 3" xfId="3807"/>
    <cellStyle name="Comma 10 10 3 2" xfId="19362"/>
    <cellStyle name="Comma 10 10 3 3" xfId="19363"/>
    <cellStyle name="Comma 10 10 3 4" xfId="19364"/>
    <cellStyle name="Comma 10 10 3 5" xfId="19365"/>
    <cellStyle name="Comma 10 10 3 6" xfId="19366"/>
    <cellStyle name="Comma 10 10 4" xfId="19367"/>
    <cellStyle name="Comma 10 10 5" xfId="19368"/>
    <cellStyle name="Comma 10 10 6" xfId="19369"/>
    <cellStyle name="Comma 10 10 7" xfId="19370"/>
    <cellStyle name="Comma 10 10 8" xfId="19371"/>
    <cellStyle name="Comma 10 10 9" xfId="19372"/>
    <cellStyle name="Comma 10 2" xfId="3808"/>
    <cellStyle name="Comma 10 2 2" xfId="3809"/>
    <cellStyle name="Comma 10 3" xfId="3810"/>
    <cellStyle name="Comma 10 3 2" xfId="3811"/>
    <cellStyle name="Comma 10 3 2 2" xfId="3812"/>
    <cellStyle name="Comma 10 3 3" xfId="3813"/>
    <cellStyle name="Comma 10 3 3 2" xfId="3814"/>
    <cellStyle name="Comma 10 4" xfId="3815"/>
    <cellStyle name="Comma 10 5" xfId="3816"/>
    <cellStyle name="Comma 10 6" xfId="3817"/>
    <cellStyle name="Comma 10_Phan bo kh trung han theo tb 916_gui HĐND (2)" xfId="3818"/>
    <cellStyle name="Comma 11" xfId="3819"/>
    <cellStyle name="Comma 11 2" xfId="3820"/>
    <cellStyle name="Comma 11 3" xfId="3821"/>
    <cellStyle name="Comma 11 3 2" xfId="3822"/>
    <cellStyle name="Comma 11 3 3" xfId="3823"/>
    <cellStyle name="Comma 12" xfId="3824"/>
    <cellStyle name="Comma 12 2" xfId="3825"/>
    <cellStyle name="Comma 12 2 2" xfId="3826"/>
    <cellStyle name="Comma 12 2 2 2" xfId="19373"/>
    <cellStyle name="Comma 12 3" xfId="3827"/>
    <cellStyle name="Comma 13" xfId="3828"/>
    <cellStyle name="Comma 13 2" xfId="3829"/>
    <cellStyle name="Comma 13 2 2" xfId="3830"/>
    <cellStyle name="Comma 13 2 2 2" xfId="3831"/>
    <cellStyle name="Comma 13 2 2 2 2" xfId="3832"/>
    <cellStyle name="Comma 13 2 2 2 2 2 4" xfId="19374"/>
    <cellStyle name="Comma 13 2 2 2 3" xfId="3833"/>
    <cellStyle name="Comma 13 2 2 3" xfId="3834"/>
    <cellStyle name="Comma 13 2 2 4" xfId="3835"/>
    <cellStyle name="Comma 13 2 2 4 2" xfId="19375"/>
    <cellStyle name="Comma 13 2 2 5" xfId="3836"/>
    <cellStyle name="Comma 13 2 3" xfId="3837"/>
    <cellStyle name="Comma 13 2 3 2" xfId="3838"/>
    <cellStyle name="Comma 13 2 4" xfId="3839"/>
    <cellStyle name="Comma 13 2 5" xfId="3840"/>
    <cellStyle name="Comma 13 2 8" xfId="3841"/>
    <cellStyle name="Comma 13 2 9 2 2" xfId="3842"/>
    <cellStyle name="Comma 13 3" xfId="3843"/>
    <cellStyle name="Comma 13 4" xfId="3844"/>
    <cellStyle name="Comma 14" xfId="3845"/>
    <cellStyle name="Comma 14 2" xfId="3846"/>
    <cellStyle name="Comma 14 2 2" xfId="3847"/>
    <cellStyle name="Comma 14 3" xfId="3848"/>
    <cellStyle name="Comma 15" xfId="3849"/>
    <cellStyle name="Comma 15 2" xfId="3850"/>
    <cellStyle name="Comma 15 3" xfId="3851"/>
    <cellStyle name="Comma 16" xfId="3852"/>
    <cellStyle name="Comma 16 2" xfId="3853"/>
    <cellStyle name="Comma 16 3" xfId="3854"/>
    <cellStyle name="Comma 16 3 2" xfId="3855"/>
    <cellStyle name="Comma 16 3 2 2" xfId="3856"/>
    <cellStyle name="Comma 16 3 2 2 2" xfId="19376"/>
    <cellStyle name="Comma 16 3 2 2 2 2" xfId="19377"/>
    <cellStyle name="Comma 16 3 2 2 2 3" xfId="19378"/>
    <cellStyle name="Comma 16 3 2 2 3" xfId="19379"/>
    <cellStyle name="Comma 16 3 2 2 4" xfId="19380"/>
    <cellStyle name="Comma 16 3 2 3" xfId="19381"/>
    <cellStyle name="Comma 16 3 2 3 2" xfId="19382"/>
    <cellStyle name="Comma 16 3 2 3 3" xfId="19383"/>
    <cellStyle name="Comma 16 3 2 4" xfId="19384"/>
    <cellStyle name="Comma 16 3 2 5" xfId="19385"/>
    <cellStyle name="Comma 16 3 2 6 2 2 2" xfId="19386"/>
    <cellStyle name="Comma 16 3 2 6 2 2 2 2" xfId="19387"/>
    <cellStyle name="Comma 16 3 3" xfId="3857"/>
    <cellStyle name="Comma 16 3 3 2" xfId="3858"/>
    <cellStyle name="Comma 16 3 3 2 2" xfId="19388"/>
    <cellStyle name="Comma 16 3 3 2 2 2" xfId="19389"/>
    <cellStyle name="Comma 16 3 3 2 2 3" xfId="19390"/>
    <cellStyle name="Comma 16 3 3 2 3" xfId="19391"/>
    <cellStyle name="Comma 16 3 3 2 4" xfId="19392"/>
    <cellStyle name="Comma 16 3 3 3" xfId="19393"/>
    <cellStyle name="Comma 16 3 3 3 2" xfId="19394"/>
    <cellStyle name="Comma 16 3 3 3 3" xfId="19395"/>
    <cellStyle name="Comma 16 3 3 4" xfId="19396"/>
    <cellStyle name="Comma 16 3 3 5" xfId="19397"/>
    <cellStyle name="Comma 16 3 4" xfId="3859"/>
    <cellStyle name="Comma 16 3 4 2" xfId="3860"/>
    <cellStyle name="Comma 16 3 4 2 2" xfId="3861"/>
    <cellStyle name="Comma 16 3 4 2 3" xfId="3862"/>
    <cellStyle name="Comma 16 3 4 2 3 2" xfId="3863"/>
    <cellStyle name="Comma 16 3 4 2 3 2 2" xfId="3864"/>
    <cellStyle name="Comma 16 3 4 3" xfId="19398"/>
    <cellStyle name="Comma 16 3 4 4" xfId="19399"/>
    <cellStyle name="Comma 16 3 5" xfId="19400"/>
    <cellStyle name="Comma 16 3 5 2" xfId="19401"/>
    <cellStyle name="Comma 16 3 5 3" xfId="19402"/>
    <cellStyle name="Comma 16 3 6" xfId="19403"/>
    <cellStyle name="Comma 16 3 7" xfId="19404"/>
    <cellStyle name="Comma 16 3 8 2 2" xfId="3865"/>
    <cellStyle name="Comma 16 3 8 2 2 2" xfId="3866"/>
    <cellStyle name="Comma 16 3 8 2 2 2 2" xfId="3867"/>
    <cellStyle name="Comma 17" xfId="3868"/>
    <cellStyle name="Comma 17 2" xfId="3869"/>
    <cellStyle name="Comma 17 2 2" xfId="3870"/>
    <cellStyle name="Comma 17 3" xfId="3871"/>
    <cellStyle name="Comma 17 4" xfId="3872"/>
    <cellStyle name="Comma 18" xfId="3873"/>
    <cellStyle name="Comma 18 2" xfId="3874"/>
    <cellStyle name="Comma 18 3" xfId="3875"/>
    <cellStyle name="Comma 19" xfId="3876"/>
    <cellStyle name="Comma 19 2" xfId="3877"/>
    <cellStyle name="Comma 2" xfId="3878"/>
    <cellStyle name="Comma 2 10" xfId="3879"/>
    <cellStyle name="Comma 2 11" xfId="3880"/>
    <cellStyle name="Comma 2 12" xfId="3881"/>
    <cellStyle name="Comma 2 13" xfId="3882"/>
    <cellStyle name="Comma 2 14" xfId="3883"/>
    <cellStyle name="Comma 2 15" xfId="3884"/>
    <cellStyle name="Comma 2 16" xfId="3885"/>
    <cellStyle name="Comma 2 17" xfId="3886"/>
    <cellStyle name="Comma 2 18" xfId="3887"/>
    <cellStyle name="Comma 2 19" xfId="3888"/>
    <cellStyle name="Comma 2 2" xfId="3889"/>
    <cellStyle name="Comma 2 2 10" xfId="3890"/>
    <cellStyle name="Comma 2 2 11" xfId="3891"/>
    <cellStyle name="Comma 2 2 12" xfId="3892"/>
    <cellStyle name="Comma 2 2 13" xfId="3893"/>
    <cellStyle name="Comma 2 2 14" xfId="3894"/>
    <cellStyle name="Comma 2 2 15" xfId="3895"/>
    <cellStyle name="Comma 2 2 16" xfId="3896"/>
    <cellStyle name="Comma 2 2 17" xfId="3897"/>
    <cellStyle name="Comma 2 2 18" xfId="3898"/>
    <cellStyle name="Comma 2 2 19" xfId="3899"/>
    <cellStyle name="Comma 2 2 2" xfId="3900"/>
    <cellStyle name="Comma 2 2 2 10" xfId="3901"/>
    <cellStyle name="Comma 2 2 2 11" xfId="3902"/>
    <cellStyle name="Comma 2 2 2 12" xfId="3903"/>
    <cellStyle name="Comma 2 2 2 13" xfId="3904"/>
    <cellStyle name="Comma 2 2 2 14" xfId="3905"/>
    <cellStyle name="Comma 2 2 2 15" xfId="3906"/>
    <cellStyle name="Comma 2 2 2 16" xfId="3907"/>
    <cellStyle name="Comma 2 2 2 17" xfId="3908"/>
    <cellStyle name="Comma 2 2 2 18" xfId="3909"/>
    <cellStyle name="Comma 2 2 2 19" xfId="3910"/>
    <cellStyle name="Comma 2 2 2 2" xfId="3911"/>
    <cellStyle name="Comma 2 2 2 2 2" xfId="3912"/>
    <cellStyle name="Comma 2 2 2 2 2 2" xfId="19405"/>
    <cellStyle name="Comma 2 2 2 20" xfId="3913"/>
    <cellStyle name="Comma 2 2 2 21" xfId="3914"/>
    <cellStyle name="Comma 2 2 2 22" xfId="3915"/>
    <cellStyle name="Comma 2 2 2 23" xfId="3916"/>
    <cellStyle name="Comma 2 2 2 24" xfId="3917"/>
    <cellStyle name="Comma 2 2 2 3" xfId="3918"/>
    <cellStyle name="Comma 2 2 2 4" xfId="3919"/>
    <cellStyle name="Comma 2 2 2 5" xfId="3920"/>
    <cellStyle name="Comma 2 2 2 6" xfId="3921"/>
    <cellStyle name="Comma 2 2 2 7" xfId="3922"/>
    <cellStyle name="Comma 2 2 2 8" xfId="3923"/>
    <cellStyle name="Comma 2 2 2 9" xfId="3924"/>
    <cellStyle name="Comma 2 2 20" xfId="3925"/>
    <cellStyle name="Comma 2 2 21" xfId="3926"/>
    <cellStyle name="Comma 2 2 22" xfId="3927"/>
    <cellStyle name="Comma 2 2 23" xfId="3928"/>
    <cellStyle name="Comma 2 2 24" xfId="3929"/>
    <cellStyle name="Comma 2 2 24 2" xfId="3930"/>
    <cellStyle name="Comma 2 2 25" xfId="3931"/>
    <cellStyle name="Comma 2 2 27" xfId="3932"/>
    <cellStyle name="Comma 2 2 3" xfId="3933"/>
    <cellStyle name="Comma 2 2 3 2" xfId="3934"/>
    <cellStyle name="Comma 2 2 4" xfId="3935"/>
    <cellStyle name="Comma 2 2 5" xfId="3936"/>
    <cellStyle name="Comma 2 2 6" xfId="3937"/>
    <cellStyle name="Comma 2 2 7" xfId="3938"/>
    <cellStyle name="Comma 2 2 8" xfId="3939"/>
    <cellStyle name="Comma 2 2 9" xfId="3940"/>
    <cellStyle name="Comma 2 2_05-12  KH trung han 2016-2020 - Liem Thinh edited" xfId="3941"/>
    <cellStyle name="Comma 2 20" xfId="3942"/>
    <cellStyle name="Comma 2 21" xfId="3943"/>
    <cellStyle name="Comma 2 22" xfId="3944"/>
    <cellStyle name="Comma 2 23" xfId="3945"/>
    <cellStyle name="Comma 2 24" xfId="3946"/>
    <cellStyle name="Comma 2 25" xfId="3947"/>
    <cellStyle name="Comma 2 26" xfId="3948"/>
    <cellStyle name="Comma 2 26 2" xfId="3949"/>
    <cellStyle name="Comma 2 27" xfId="3950"/>
    <cellStyle name="Comma 2 28" xfId="3951"/>
    <cellStyle name="Comma 2 3" xfId="3952"/>
    <cellStyle name="Comma 2 3 2" xfId="3953"/>
    <cellStyle name="Comma 2 3 2 10 2" xfId="3954"/>
    <cellStyle name="Comma 2 3 2 11 3 2" xfId="3955"/>
    <cellStyle name="Comma 2 3 2 11 5" xfId="3956"/>
    <cellStyle name="Comma 2 3 2 12 2" xfId="3957"/>
    <cellStyle name="Comma 2 3 2 14" xfId="3958"/>
    <cellStyle name="Comma 2 3 2 2" xfId="3959"/>
    <cellStyle name="Comma 2 3 2 3" xfId="3960"/>
    <cellStyle name="Comma 2 3 2 5 3 2" xfId="3961"/>
    <cellStyle name="Comma 2 3 2 5 3 2 2" xfId="3962"/>
    <cellStyle name="Comma 2 3 2 7 2" xfId="3963"/>
    <cellStyle name="Comma 2 3 2 7 9" xfId="19406"/>
    <cellStyle name="Comma 2 3 3" xfId="3964"/>
    <cellStyle name="Comma 2 4" xfId="3965"/>
    <cellStyle name="Comma 2 4 2" xfId="3966"/>
    <cellStyle name="Comma 2 4 3" xfId="3967"/>
    <cellStyle name="Comma 2 5" xfId="3968"/>
    <cellStyle name="Comma 2 5 2" xfId="3969"/>
    <cellStyle name="Comma 2 5 3" xfId="3970"/>
    <cellStyle name="Comma 2 6" xfId="3971"/>
    <cellStyle name="Comma 2 7" xfId="3972"/>
    <cellStyle name="Comma 2 8" xfId="3973"/>
    <cellStyle name="Comma 2 9" xfId="3974"/>
    <cellStyle name="Comma 2_05-12  KH trung han 2016-2020 - Liem Thinh edited" xfId="3975"/>
    <cellStyle name="Comma 20" xfId="3976"/>
    <cellStyle name="Comma 20 2" xfId="3977"/>
    <cellStyle name="Comma 20 3" xfId="3978"/>
    <cellStyle name="Comma 21" xfId="3979"/>
    <cellStyle name="Comma 21 12" xfId="3980"/>
    <cellStyle name="Comma 21 12 2" xfId="3981"/>
    <cellStyle name="Comma 21 12 3" xfId="3982"/>
    <cellStyle name="Comma 21 2" xfId="3983"/>
    <cellStyle name="Comma 21 3" xfId="3984"/>
    <cellStyle name="Comma 22" xfId="3985"/>
    <cellStyle name="Comma 22 2" xfId="3986"/>
    <cellStyle name="Comma 22 3" xfId="3987"/>
    <cellStyle name="Comma 23" xfId="3988"/>
    <cellStyle name="Comma 23 2" xfId="3989"/>
    <cellStyle name="Comma 23 3" xfId="3990"/>
    <cellStyle name="Comma 24" xfId="3991"/>
    <cellStyle name="Comma 24 2" xfId="3992"/>
    <cellStyle name="Comma 24 3" xfId="19407"/>
    <cellStyle name="Comma 25" xfId="3993"/>
    <cellStyle name="Comma 25 2" xfId="3994"/>
    <cellStyle name="Comma 26" xfId="3995"/>
    <cellStyle name="Comma 26 2" xfId="3996"/>
    <cellStyle name="Comma 26 2 2" xfId="19408"/>
    <cellStyle name="Comma 27" xfId="3997"/>
    <cellStyle name="Comma 27 2" xfId="3998"/>
    <cellStyle name="Comma 28" xfId="3999"/>
    <cellStyle name="Comma 28 2" xfId="4000"/>
    <cellStyle name="Comma 28 2 2" xfId="4001"/>
    <cellStyle name="Comma 28 2 2 4" xfId="4002"/>
    <cellStyle name="Comma 28 2 2 4 2" xfId="4003"/>
    <cellStyle name="Comma 28 2 2 4 3" xfId="4004"/>
    <cellStyle name="Comma 28 2 2 9" xfId="19409"/>
    <cellStyle name="Comma 28 2 3" xfId="4005"/>
    <cellStyle name="Comma 28 2 3 2 2" xfId="4006"/>
    <cellStyle name="Comma 28 2 3 2 2 2" xfId="4007"/>
    <cellStyle name="Comma 28 2 3 2 2 3" xfId="4008"/>
    <cellStyle name="Comma 29" xfId="4009"/>
    <cellStyle name="Comma 29 2" xfId="4010"/>
    <cellStyle name="Comma 3" xfId="4011"/>
    <cellStyle name="Comma 3 2" xfId="4012"/>
    <cellStyle name="Comma 3 2 10" xfId="4013"/>
    <cellStyle name="Comma 3 2 11" xfId="4014"/>
    <cellStyle name="Comma 3 2 12" xfId="4015"/>
    <cellStyle name="Comma 3 2 13" xfId="4016"/>
    <cellStyle name="Comma 3 2 14" xfId="4017"/>
    <cellStyle name="Comma 3 2 15" xfId="4018"/>
    <cellStyle name="Comma 3 2 2" xfId="4019"/>
    <cellStyle name="Comma 3 2 2 2" xfId="4020"/>
    <cellStyle name="Comma 3 2 2 2 2" xfId="4021"/>
    <cellStyle name="Comma 3 2 2 3" xfId="4022"/>
    <cellStyle name="Comma 3 2 2 6" xfId="4023"/>
    <cellStyle name="Comma 3 2 2 6 2" xfId="4024"/>
    <cellStyle name="Comma 3 2 2 7" xfId="4025"/>
    <cellStyle name="Comma 3 2 3" xfId="4026"/>
    <cellStyle name="Comma 3 2 3 2" xfId="4027"/>
    <cellStyle name="Comma 3 2 3 3" xfId="4028"/>
    <cellStyle name="Comma 3 2 4" xfId="4029"/>
    <cellStyle name="Comma 3 2 5" xfId="4030"/>
    <cellStyle name="Comma 3 2 6" xfId="4031"/>
    <cellStyle name="Comma 3 2 7" xfId="4032"/>
    <cellStyle name="Comma 3 2 8" xfId="4033"/>
    <cellStyle name="Comma 3 2 9" xfId="4034"/>
    <cellStyle name="Comma 3 3" xfId="4035"/>
    <cellStyle name="Comma 3 3 2" xfId="4036"/>
    <cellStyle name="Comma 3 3 3" xfId="4037"/>
    <cellStyle name="Comma 3 4" xfId="4038"/>
    <cellStyle name="Comma 3 4 2" xfId="4039"/>
    <cellStyle name="Comma 3 4 3" xfId="4040"/>
    <cellStyle name="Comma 3 5" xfId="4041"/>
    <cellStyle name="Comma 3 5 2" xfId="4042"/>
    <cellStyle name="Comma 3 6" xfId="4043"/>
    <cellStyle name="Comma 3 6 2" xfId="4044"/>
    <cellStyle name="Comma 3 7" xfId="19410"/>
    <cellStyle name="Comma 3_Bieu 01 UB(hung)" xfId="4045"/>
    <cellStyle name="Comma 30" xfId="4046"/>
    <cellStyle name="Comma 30 2" xfId="4047"/>
    <cellStyle name="Comma 30 3" xfId="19411"/>
    <cellStyle name="Comma 31" xfId="4048"/>
    <cellStyle name="Comma 31 2" xfId="4049"/>
    <cellStyle name="Comma 32" xfId="4050"/>
    <cellStyle name="Comma 32 2" xfId="4051"/>
    <cellStyle name="Comma 32 2 2" xfId="4052"/>
    <cellStyle name="Comma 32 3" xfId="4053"/>
    <cellStyle name="Comma 33" xfId="4054"/>
    <cellStyle name="Comma 33 2" xfId="4055"/>
    <cellStyle name="Comma 34" xfId="4056"/>
    <cellStyle name="Comma 34 2" xfId="4057"/>
    <cellStyle name="Comma 35" xfId="4058"/>
    <cellStyle name="Comma 35 2" xfId="4059"/>
    <cellStyle name="Comma 35 3" xfId="4060"/>
    <cellStyle name="Comma 35 3 2" xfId="4061"/>
    <cellStyle name="Comma 35 4" xfId="4062"/>
    <cellStyle name="Comma 35 4 2" xfId="4063"/>
    <cellStyle name="Comma 36" xfId="4064"/>
    <cellStyle name="Comma 36 2" xfId="4065"/>
    <cellStyle name="Comma 36 3" xfId="4066"/>
    <cellStyle name="Comma 36 3 2" xfId="4067"/>
    <cellStyle name="Comma 36 3 3" xfId="4068"/>
    <cellStyle name="Comma 36 3 3 2" xfId="4069"/>
    <cellStyle name="Comma 36 3 3 2 2" xfId="4070"/>
    <cellStyle name="Comma 36 3 3 2 3" xfId="4071"/>
    <cellStyle name="Comma 37" xfId="4072"/>
    <cellStyle name="Comma 37 2" xfId="4073"/>
    <cellStyle name="Comma 38" xfId="4074"/>
    <cellStyle name="Comma 39" xfId="4075"/>
    <cellStyle name="Comma 39 2" xfId="4076"/>
    <cellStyle name="Comma 4" xfId="4077"/>
    <cellStyle name="Comma 4 10" xfId="4078"/>
    <cellStyle name="Comma 4 11" xfId="4079"/>
    <cellStyle name="Comma 4 12" xfId="4080"/>
    <cellStyle name="Comma 4 13" xfId="4081"/>
    <cellStyle name="Comma 4 14" xfId="4082"/>
    <cellStyle name="Comma 4 15" xfId="4083"/>
    <cellStyle name="Comma 4 16" xfId="4084"/>
    <cellStyle name="Comma 4 17" xfId="4085"/>
    <cellStyle name="Comma 4 18" xfId="4086"/>
    <cellStyle name="Comma 4 19" xfId="4087"/>
    <cellStyle name="Comma 4 2" xfId="4088"/>
    <cellStyle name="Comma 4 2 2" xfId="4089"/>
    <cellStyle name="Comma 4 2 2 2" xfId="4090"/>
    <cellStyle name="Comma 4 2 3" xfId="4091"/>
    <cellStyle name="Comma 4 2 4" xfId="4092"/>
    <cellStyle name="Comma 4 2_bieu 21 2" xfId="4093"/>
    <cellStyle name="Comma 4 20" xfId="4094"/>
    <cellStyle name="Comma 4 25" xfId="4095"/>
    <cellStyle name="Comma 4 3" xfId="4096"/>
    <cellStyle name="Comma 4 3 2" xfId="4097"/>
    <cellStyle name="Comma 4 3 2 2" xfId="4098"/>
    <cellStyle name="Comma 4 3 3" xfId="4099"/>
    <cellStyle name="Comma 4 3 4" xfId="4100"/>
    <cellStyle name="Comma 4 4" xfId="4101"/>
    <cellStyle name="Comma 4 4 2" xfId="4102"/>
    <cellStyle name="Comma 4 4 3" xfId="4103"/>
    <cellStyle name="Comma 4 4 4" xfId="4104"/>
    <cellStyle name="Comma 4 5" xfId="4105"/>
    <cellStyle name="Comma 4 6" xfId="4106"/>
    <cellStyle name="Comma 4 7" xfId="4107"/>
    <cellStyle name="Comma 4 8" xfId="4108"/>
    <cellStyle name="Comma 4 9" xfId="4109"/>
    <cellStyle name="Comma 4_THEO DOI THUC HIEN (GỐC 1)" xfId="4110"/>
    <cellStyle name="Comma 40" xfId="4111"/>
    <cellStyle name="Comma 40 2" xfId="4112"/>
    <cellStyle name="Comma 41" xfId="4113"/>
    <cellStyle name="Comma 42" xfId="4114"/>
    <cellStyle name="Comma 43" xfId="4115"/>
    <cellStyle name="Comma 44" xfId="4116"/>
    <cellStyle name="Comma 45" xfId="4117"/>
    <cellStyle name="Comma 46" xfId="4118"/>
    <cellStyle name="Comma 47" xfId="4119"/>
    <cellStyle name="Comma 48" xfId="4120"/>
    <cellStyle name="Comma 49" xfId="4121"/>
    <cellStyle name="Comma 5" xfId="4122"/>
    <cellStyle name="Comma 5 10" xfId="4123"/>
    <cellStyle name="Comma 5 11" xfId="4124"/>
    <cellStyle name="Comma 5 12" xfId="4125"/>
    <cellStyle name="Comma 5 13" xfId="4126"/>
    <cellStyle name="Comma 5 14" xfId="4127"/>
    <cellStyle name="Comma 5 15" xfId="4128"/>
    <cellStyle name="Comma 5 16" xfId="4129"/>
    <cellStyle name="Comma 5 17" xfId="4130"/>
    <cellStyle name="Comma 5 17 2" xfId="4131"/>
    <cellStyle name="Comma 5 17 3" xfId="4132"/>
    <cellStyle name="Comma 5 18" xfId="4133"/>
    <cellStyle name="Comma 5 19" xfId="4134"/>
    <cellStyle name="Comma 5 2" xfId="4135"/>
    <cellStyle name="Comma 5 2 2" xfId="4136"/>
    <cellStyle name="Comma 5 2 3" xfId="4137"/>
    <cellStyle name="Comma 5 20" xfId="4138"/>
    <cellStyle name="Comma 5 3" xfId="4139"/>
    <cellStyle name="Comma 5 3 2" xfId="4140"/>
    <cellStyle name="Comma 5 4" xfId="4141"/>
    <cellStyle name="Comma 5 4 2" xfId="4142"/>
    <cellStyle name="Comma 5 5" xfId="4143"/>
    <cellStyle name="Comma 5 5 2" xfId="4144"/>
    <cellStyle name="Comma 5 6" xfId="4145"/>
    <cellStyle name="Comma 5 7" xfId="4146"/>
    <cellStyle name="Comma 5 8" xfId="4147"/>
    <cellStyle name="Comma 5 9" xfId="4148"/>
    <cellStyle name="Comma 5_05-12  KH trung han 2016-2020 - Liem Thinh edited" xfId="4149"/>
    <cellStyle name="Comma 50" xfId="4150"/>
    <cellStyle name="Comma 50 2" xfId="4151"/>
    <cellStyle name="Comma 51" xfId="4152"/>
    <cellStyle name="Comma 51 2" xfId="4153"/>
    <cellStyle name="Comma 51 3" xfId="19412"/>
    <cellStyle name="Comma 52" xfId="4154"/>
    <cellStyle name="Comma 53" xfId="19413"/>
    <cellStyle name="Comma 56" xfId="4155"/>
    <cellStyle name="Comma 56 2" xfId="4156"/>
    <cellStyle name="Comma 56 2 2" xfId="4157"/>
    <cellStyle name="Comma 56 2 2 2" xfId="4158"/>
    <cellStyle name="Comma 56 3" xfId="4159"/>
    <cellStyle name="Comma 56 3 2" xfId="4160"/>
    <cellStyle name="Comma 6" xfId="4161"/>
    <cellStyle name="Comma 6 2" xfId="4162"/>
    <cellStyle name="Comma 6 2 2" xfId="4163"/>
    <cellStyle name="Comma 6 3" xfId="4164"/>
    <cellStyle name="Comma 6 4" xfId="4165"/>
    <cellStyle name="Comma 60" xfId="4166"/>
    <cellStyle name="Comma 61" xfId="4167"/>
    <cellStyle name="Comma 65" xfId="4168"/>
    <cellStyle name="Comma 69" xfId="4169"/>
    <cellStyle name="Comma 7" xfId="4170"/>
    <cellStyle name="Comma 7 2" xfId="4171"/>
    <cellStyle name="Comma 7 3" xfId="4172"/>
    <cellStyle name="Comma 7 3 2" xfId="4173"/>
    <cellStyle name="Comma 7 4" xfId="4174"/>
    <cellStyle name="Comma 7 5" xfId="4175"/>
    <cellStyle name="Comma 7_20131129 Nhu cau 2014_TPCP ODA (co hoan ung)" xfId="4176"/>
    <cellStyle name="Comma 73" xfId="4177"/>
    <cellStyle name="Comma 76" xfId="4178"/>
    <cellStyle name="Comma 77" xfId="4179"/>
    <cellStyle name="Comma 8" xfId="4180"/>
    <cellStyle name="Comma 8 2" xfId="4181"/>
    <cellStyle name="Comma 8 2 2" xfId="4182"/>
    <cellStyle name="Comma 8 2 2 2" xfId="4183"/>
    <cellStyle name="Comma 8 2 2 3" xfId="4184"/>
    <cellStyle name="Comma 8 2 3" xfId="4185"/>
    <cellStyle name="Comma 8 2 3 2" xfId="4186"/>
    <cellStyle name="Comma 8 2 3 3" xfId="4187"/>
    <cellStyle name="Comma 8 2 4" xfId="4188"/>
    <cellStyle name="Comma 8 2 4 2" xfId="4189"/>
    <cellStyle name="Comma 8 2 5" xfId="4190"/>
    <cellStyle name="Comma 8 3" xfId="4191"/>
    <cellStyle name="Comma 8 4" xfId="4192"/>
    <cellStyle name="Comma 80" xfId="4193"/>
    <cellStyle name="Comma 9" xfId="4194"/>
    <cellStyle name="Comma 9 2" xfId="4195"/>
    <cellStyle name="Comma 9 2 2" xfId="4196"/>
    <cellStyle name="Comma 9 2 3" xfId="4197"/>
    <cellStyle name="Comma 9 3" xfId="4198"/>
    <cellStyle name="Comma 9 3 2" xfId="4199"/>
    <cellStyle name="Comma 9 4" xfId="4200"/>
    <cellStyle name="Comma 9 5" xfId="4201"/>
    <cellStyle name="Comma 9 6" xfId="4202"/>
    <cellStyle name="Comma 9 6 2" xfId="4203"/>
    <cellStyle name="Comma 9 6 2 2" xfId="4204"/>
    <cellStyle name="Comma 9 6 2 2 2" xfId="4205"/>
    <cellStyle name="comma zerodec" xfId="4206"/>
    <cellStyle name="Comma0" xfId="4207"/>
    <cellStyle name="Comma0 10" xfId="4208"/>
    <cellStyle name="Comma0 11" xfId="4209"/>
    <cellStyle name="Comma0 12" xfId="4210"/>
    <cellStyle name="Comma0 13" xfId="4211"/>
    <cellStyle name="Comma0 14" xfId="4212"/>
    <cellStyle name="Comma0 15" xfId="4213"/>
    <cellStyle name="Comma0 16" xfId="4214"/>
    <cellStyle name="Comma0 2" xfId="4215"/>
    <cellStyle name="Comma0 2 2" xfId="4216"/>
    <cellStyle name="Comma0 3" xfId="4217"/>
    <cellStyle name="Comma0 4" xfId="4218"/>
    <cellStyle name="Comma0 5" xfId="4219"/>
    <cellStyle name="Comma0 6" xfId="4220"/>
    <cellStyle name="Comma0 7" xfId="4221"/>
    <cellStyle name="Comma0 8" xfId="4222"/>
    <cellStyle name="Comma0 9" xfId="4223"/>
    <cellStyle name="Company Name" xfId="4224"/>
    <cellStyle name="cong" xfId="4225"/>
    <cellStyle name="Copied" xfId="4226"/>
    <cellStyle name="Co聭ma_Sheet1" xfId="4227"/>
    <cellStyle name="CR Comma" xfId="4228"/>
    <cellStyle name="CR Currency" xfId="4229"/>
    <cellStyle name="Credit" xfId="4230"/>
    <cellStyle name="Credit subtotal" xfId="4231"/>
    <cellStyle name="Credit Total" xfId="4232"/>
    <cellStyle name="Cࡵrrency_Sheet1_PRODUCTĠ" xfId="4233"/>
    <cellStyle name="_x0001_CS_x0006_RMO[" xfId="4234"/>
    <cellStyle name="_x0001_CS_x0006_RMO[?0?]?_?0?0?" xfId="4235"/>
    <cellStyle name="_x0001_CS_x0006_RMO_?0?0?Q?3" xfId="4236"/>
    <cellStyle name="CT1" xfId="4237"/>
    <cellStyle name="CT2" xfId="4238"/>
    <cellStyle name="CT4" xfId="4239"/>
    <cellStyle name="CT5" xfId="4240"/>
    <cellStyle name="ct7" xfId="4241"/>
    <cellStyle name="ct8" xfId="4242"/>
    <cellStyle name="cth1" xfId="4243"/>
    <cellStyle name="Cthuc" xfId="4244"/>
    <cellStyle name="Cthuc1" xfId="4245"/>
    <cellStyle name="Curråncy [0]_FCST_RESULTS" xfId="4246"/>
    <cellStyle name="Currency %" xfId="4247"/>
    <cellStyle name="Currency % 10" xfId="4248"/>
    <cellStyle name="Currency % 11" xfId="4249"/>
    <cellStyle name="Currency % 12" xfId="4250"/>
    <cellStyle name="Currency % 13" xfId="4251"/>
    <cellStyle name="Currency % 14" xfId="4252"/>
    <cellStyle name="Currency % 15" xfId="4253"/>
    <cellStyle name="Currency % 2" xfId="4254"/>
    <cellStyle name="Currency % 3" xfId="4255"/>
    <cellStyle name="Currency % 4" xfId="4256"/>
    <cellStyle name="Currency % 5" xfId="4257"/>
    <cellStyle name="Currency % 6" xfId="4258"/>
    <cellStyle name="Currency % 7" xfId="4259"/>
    <cellStyle name="Currency % 8" xfId="4260"/>
    <cellStyle name="Currency % 9" xfId="4261"/>
    <cellStyle name="Currency %_05-12  KH trung han 2016-2020 - Liem Thinh edited" xfId="4262"/>
    <cellStyle name="Currency [0]ßmud plant bolted_RESULTS" xfId="4263"/>
    <cellStyle name="Currency [00]" xfId="4264"/>
    <cellStyle name="Currency [00] 10" xfId="4265"/>
    <cellStyle name="Currency [00] 11" xfId="4266"/>
    <cellStyle name="Currency [00] 12" xfId="4267"/>
    <cellStyle name="Currency [00] 13" xfId="4268"/>
    <cellStyle name="Currency [00] 14" xfId="4269"/>
    <cellStyle name="Currency [00] 15" xfId="4270"/>
    <cellStyle name="Currency [00] 16" xfId="4271"/>
    <cellStyle name="Currency [00] 2" xfId="4272"/>
    <cellStyle name="Currency [00] 3" xfId="4273"/>
    <cellStyle name="Currency [00] 4" xfId="4274"/>
    <cellStyle name="Currency [00] 5" xfId="4275"/>
    <cellStyle name="Currency [00] 6" xfId="4276"/>
    <cellStyle name="Currency [00] 7" xfId="4277"/>
    <cellStyle name="Currency [00] 8" xfId="4278"/>
    <cellStyle name="Currency [00] 9" xfId="4279"/>
    <cellStyle name="Currency 0.0" xfId="4280"/>
    <cellStyle name="Currency 0.0%" xfId="4281"/>
    <cellStyle name="Currency 0.0_05-12  KH trung han 2016-2020 - Liem Thinh edited" xfId="4282"/>
    <cellStyle name="Currency 0.00" xfId="4283"/>
    <cellStyle name="Currency 0.00%" xfId="4284"/>
    <cellStyle name="Currency 0.00_05-12  KH trung han 2016-2020 - Liem Thinh edited" xfId="4285"/>
    <cellStyle name="Currency 0.000" xfId="4286"/>
    <cellStyle name="Currency 0.000%" xfId="4287"/>
    <cellStyle name="Currency 0.000_05-12  KH trung han 2016-2020 - Liem Thinh edited" xfId="4288"/>
    <cellStyle name="Currency 2" xfId="4289"/>
    <cellStyle name="Currency 2 10" xfId="4290"/>
    <cellStyle name="Currency 2 11" xfId="4291"/>
    <cellStyle name="Currency 2 12" xfId="4292"/>
    <cellStyle name="Currency 2 13" xfId="4293"/>
    <cellStyle name="Currency 2 14" xfId="4294"/>
    <cellStyle name="Currency 2 15" xfId="4295"/>
    <cellStyle name="Currency 2 16" xfId="4296"/>
    <cellStyle name="Currency 2 2" xfId="4297"/>
    <cellStyle name="Currency 2 3" xfId="4298"/>
    <cellStyle name="Currency 2 4" xfId="4299"/>
    <cellStyle name="Currency 2 5" xfId="4300"/>
    <cellStyle name="Currency 2 6" xfId="4301"/>
    <cellStyle name="Currency 2 7" xfId="4302"/>
    <cellStyle name="Currency 2 8" xfId="4303"/>
    <cellStyle name="Currency 2 9" xfId="4304"/>
    <cellStyle name="Currency 3" xfId="4305"/>
    <cellStyle name="Currency 3 2" xfId="4306"/>
    <cellStyle name="Currency![0]_FCSt (2)" xfId="4307"/>
    <cellStyle name="Currency0" xfId="4308"/>
    <cellStyle name="Currency0 10" xfId="4309"/>
    <cellStyle name="Currency0 11" xfId="4310"/>
    <cellStyle name="Currency0 12" xfId="4311"/>
    <cellStyle name="Currency0 13" xfId="4312"/>
    <cellStyle name="Currency0 14" xfId="4313"/>
    <cellStyle name="Currency0 15" xfId="4314"/>
    <cellStyle name="Currency0 16" xfId="4315"/>
    <cellStyle name="Currency0 2" xfId="4316"/>
    <cellStyle name="Currency0 2 2" xfId="4317"/>
    <cellStyle name="Currency0 3" xfId="4318"/>
    <cellStyle name="Currency0 4" xfId="4319"/>
    <cellStyle name="Currency0 5" xfId="4320"/>
    <cellStyle name="Currency0 6" xfId="4321"/>
    <cellStyle name="Currency0 7" xfId="4322"/>
    <cellStyle name="Currency0 8" xfId="4323"/>
    <cellStyle name="Currency0 9" xfId="4324"/>
    <cellStyle name="Currency1" xfId="4325"/>
    <cellStyle name="Currency1 10" xfId="4326"/>
    <cellStyle name="Currency1 11" xfId="4327"/>
    <cellStyle name="Currency1 12" xfId="4328"/>
    <cellStyle name="Currency1 13" xfId="4329"/>
    <cellStyle name="Currency1 14" xfId="4330"/>
    <cellStyle name="Currency1 15" xfId="4331"/>
    <cellStyle name="Currency1 16" xfId="4332"/>
    <cellStyle name="Currency1 2" xfId="4333"/>
    <cellStyle name="Currency1 2 2" xfId="4334"/>
    <cellStyle name="Currency1 3" xfId="4335"/>
    <cellStyle name="Currency1 4" xfId="4336"/>
    <cellStyle name="Currency1 5" xfId="4337"/>
    <cellStyle name="Currency1 6" xfId="4338"/>
    <cellStyle name="Currency1 7" xfId="4339"/>
    <cellStyle name="Currency1 8" xfId="4340"/>
    <cellStyle name="Currency1 9" xfId="4341"/>
    <cellStyle name="d" xfId="4342"/>
    <cellStyle name="d%" xfId="4343"/>
    <cellStyle name="d1" xfId="4344"/>
    <cellStyle name="Date" xfId="4345"/>
    <cellStyle name="Date 10" xfId="4346"/>
    <cellStyle name="Date 11" xfId="4347"/>
    <cellStyle name="Date 12" xfId="4348"/>
    <cellStyle name="Date 13" xfId="4349"/>
    <cellStyle name="Date 14" xfId="4350"/>
    <cellStyle name="Date 15" xfId="4351"/>
    <cellStyle name="Date 16" xfId="4352"/>
    <cellStyle name="Date 2" xfId="4353"/>
    <cellStyle name="Date 2 2" xfId="4354"/>
    <cellStyle name="Date 3" xfId="4355"/>
    <cellStyle name="Date 4" xfId="4356"/>
    <cellStyle name="Date 5" xfId="4357"/>
    <cellStyle name="Date 6" xfId="4358"/>
    <cellStyle name="Date 7" xfId="4359"/>
    <cellStyle name="Date 8" xfId="4360"/>
    <cellStyle name="Date 9" xfId="4361"/>
    <cellStyle name="Date Short" xfId="4362"/>
    <cellStyle name="Date Short 2" xfId="4363"/>
    <cellStyle name="Date_1 Bieu 6 thang nam 2011" xfId="4364"/>
    <cellStyle name="Dấu phảy 2" xfId="4365"/>
    <cellStyle name="Dấu phẩy 2" xfId="4366"/>
    <cellStyle name="Dấu_phảy 2" xfId="4367"/>
    <cellStyle name="DAUDE" xfId="4368"/>
    <cellStyle name="Debit" xfId="4369"/>
    <cellStyle name="Debit subtotal" xfId="4370"/>
    <cellStyle name="Debit Total" xfId="4371"/>
    <cellStyle name="Decimal" xfId="4372"/>
    <cellStyle name="DELTA" xfId="4373"/>
    <cellStyle name="DELTA 10" xfId="4374"/>
    <cellStyle name="DELTA 11" xfId="4375"/>
    <cellStyle name="DELTA 12" xfId="4376"/>
    <cellStyle name="DELTA 13" xfId="4377"/>
    <cellStyle name="DELTA 14" xfId="4378"/>
    <cellStyle name="DELTA 15" xfId="4379"/>
    <cellStyle name="DELTA 2" xfId="4380"/>
    <cellStyle name="DELTA 3" xfId="4381"/>
    <cellStyle name="DELTA 4" xfId="4382"/>
    <cellStyle name="DELTA 5" xfId="4383"/>
    <cellStyle name="DELTA 6" xfId="4384"/>
    <cellStyle name="DELTA 7" xfId="4385"/>
    <cellStyle name="DELTA 8" xfId="4386"/>
    <cellStyle name="DELTA 9" xfId="4387"/>
    <cellStyle name="Dezimal [0]_35ERI8T2gbIEMixb4v26icuOo" xfId="4388"/>
    <cellStyle name="Dezimal_35ERI8T2gbIEMixb4v26icuOo" xfId="4389"/>
    <cellStyle name="Dg" xfId="4390"/>
    <cellStyle name="Dgia" xfId="4391"/>
    <cellStyle name="Dgia 2" xfId="4392"/>
    <cellStyle name="_x0001_dÏÈ¹ " xfId="4393"/>
    <cellStyle name="_x0001_dÏÈ¹ ?[?0?" xfId="4394"/>
    <cellStyle name="_x0001_dÏÈ¹_" xfId="4395"/>
    <cellStyle name="Dollar (zero dec)" xfId="4396"/>
    <cellStyle name="Dollar (zero dec) 10" xfId="4397"/>
    <cellStyle name="Dollar (zero dec) 11" xfId="4398"/>
    <cellStyle name="Dollar (zero dec) 12" xfId="4399"/>
    <cellStyle name="Dollar (zero dec) 13" xfId="4400"/>
    <cellStyle name="Dollar (zero dec) 14" xfId="4401"/>
    <cellStyle name="Dollar (zero dec) 15" xfId="4402"/>
    <cellStyle name="Dollar (zero dec) 16" xfId="4403"/>
    <cellStyle name="Dollar (zero dec) 2" xfId="4404"/>
    <cellStyle name="Dollar (zero dec) 2 2" xfId="4405"/>
    <cellStyle name="Dollar (zero dec) 3" xfId="4406"/>
    <cellStyle name="Dollar (zero dec) 4" xfId="4407"/>
    <cellStyle name="Dollar (zero dec) 5" xfId="4408"/>
    <cellStyle name="Dollar (zero dec) 6" xfId="4409"/>
    <cellStyle name="Dollar (zero dec) 7" xfId="4410"/>
    <cellStyle name="Dollar (zero dec) 8" xfId="4411"/>
    <cellStyle name="Dollar (zero dec) 9" xfId="4412"/>
    <cellStyle name="Don gia" xfId="4413"/>
    <cellStyle name="Dziesi?tny [0]_Invoices2001Slovakia" xfId="4414"/>
    <cellStyle name="Dziesi?tny_Invoices2001Slovakia" xfId="4415"/>
    <cellStyle name="Dziesietny [0]_Invoices2001Slovakia" xfId="4416"/>
    <cellStyle name="Dziesiętny [0]_Invoices2001Slovakia" xfId="4417"/>
    <cellStyle name="Dziesietny [0]_Invoices2001Slovakia 2" xfId="4418"/>
    <cellStyle name="Dziesiętny [0]_Invoices2001Slovakia 2" xfId="4419"/>
    <cellStyle name="Dziesietny [0]_Invoices2001Slovakia 3" xfId="4420"/>
    <cellStyle name="Dziesiętny [0]_Invoices2001Slovakia 3" xfId="4421"/>
    <cellStyle name="Dziesietny [0]_Invoices2001Slovakia 4" xfId="4422"/>
    <cellStyle name="Dziesiętny [0]_Invoices2001Slovakia 4" xfId="4423"/>
    <cellStyle name="Dziesietny [0]_Invoices2001Slovakia 5" xfId="4424"/>
    <cellStyle name="Dziesiętny [0]_Invoices2001Slovakia 5" xfId="4425"/>
    <cellStyle name="Dziesietny [0]_Invoices2001Slovakia 6" xfId="4426"/>
    <cellStyle name="Dziesiętny [0]_Invoices2001Slovakia 6" xfId="4427"/>
    <cellStyle name="Dziesietny [0]_Invoices2001Slovakia 7" xfId="4428"/>
    <cellStyle name="Dziesiętny [0]_Invoices2001Slovakia 7" xfId="4429"/>
    <cellStyle name="Dziesietny [0]_Invoices2001Slovakia_01_Nha so 1_Dien" xfId="4430"/>
    <cellStyle name="Dziesiętny [0]_Invoices2001Slovakia_01_Nha so 1_Dien" xfId="4431"/>
    <cellStyle name="Dziesietny [0]_Invoices2001Slovakia_05-12  KH trung han 2016-2020 - Liem Thinh edited" xfId="4432"/>
    <cellStyle name="Dziesiętny [0]_Invoices2001Slovakia_05-12  KH trung han 2016-2020 - Liem Thinh edited" xfId="4433"/>
    <cellStyle name="Dziesietny [0]_Invoices2001Slovakia_10_Nha so 10_Dien1" xfId="4434"/>
    <cellStyle name="Dziesiętny [0]_Invoices2001Slovakia_10_Nha so 10_Dien1" xfId="4435"/>
    <cellStyle name="Dziesietny [0]_Invoices2001Slovakia_Book1" xfId="4436"/>
    <cellStyle name="Dziesiętny [0]_Invoices2001Slovakia_Book1" xfId="4437"/>
    <cellStyle name="Dziesietny [0]_Invoices2001Slovakia_Book1_1" xfId="4438"/>
    <cellStyle name="Dziesiętny [0]_Invoices2001Slovakia_Book1_1" xfId="4439"/>
    <cellStyle name="Dziesietny [0]_Invoices2001Slovakia_Book1_1_Book1" xfId="4440"/>
    <cellStyle name="Dziesiętny [0]_Invoices2001Slovakia_Book1_1_Book1" xfId="4441"/>
    <cellStyle name="Dziesietny [0]_Invoices2001Slovakia_Book1_2" xfId="4442"/>
    <cellStyle name="Dziesiętny [0]_Invoices2001Slovakia_Book1_2" xfId="4443"/>
    <cellStyle name="Dziesietny [0]_Invoices2001Slovakia_Book1_Nhu cau von ung truoc 2011 Tha h Hoa + Nge An gui TW" xfId="4444"/>
    <cellStyle name="Dziesiętny [0]_Invoices2001Slovakia_Book1_Nhu cau von ung truoc 2011 Tha h Hoa + Nge An gui TW" xfId="4445"/>
    <cellStyle name="Dziesietny [0]_Invoices2001Slovakia_Book1_Tong hop Cac tuyen(9-1-06)" xfId="4446"/>
    <cellStyle name="Dziesiętny [0]_Invoices2001Slovakia_Book1_Tong hop Cac tuyen(9-1-06)" xfId="4447"/>
    <cellStyle name="Dziesietny [0]_Invoices2001Slovakia_Book1_ung truoc 2011 NSTW Thanh Hoa + Nge An gui Thu 12-5" xfId="4448"/>
    <cellStyle name="Dziesiętny [0]_Invoices2001Slovakia_Book1_ung truoc 2011 NSTW Thanh Hoa + Nge An gui Thu 12-5" xfId="4449"/>
    <cellStyle name="Dziesietny [0]_Invoices2001Slovakia_Copy of 05-12  KH trung han 2016-2020 - Liem Thinh edited (1)" xfId="4450"/>
    <cellStyle name="Dziesiętny [0]_Invoices2001Slovakia_Copy of 05-12  KH trung han 2016-2020 - Liem Thinh edited (1)" xfId="4451"/>
    <cellStyle name="Dziesietny [0]_Invoices2001Slovakia_d-uong+TDT" xfId="4452"/>
    <cellStyle name="Dziesiętny [0]_Invoices2001Slovakia_KH TPCP 2016-2020 (tong hop)" xfId="4453"/>
    <cellStyle name="Dziesietny [0]_Invoices2001Slovakia_Nha bao ve(28-7-05)" xfId="4454"/>
    <cellStyle name="Dziesiętny [0]_Invoices2001Slovakia_Nha bao ve(28-7-05)" xfId="4455"/>
    <cellStyle name="Dziesietny [0]_Invoices2001Slovakia_NHA de xe nguyen du" xfId="4456"/>
    <cellStyle name="Dziesiętny [0]_Invoices2001Slovakia_NHA de xe nguyen du" xfId="4457"/>
    <cellStyle name="Dziesietny [0]_Invoices2001Slovakia_Nhalamviec VTC(25-1-05)" xfId="4458"/>
    <cellStyle name="Dziesiętny [0]_Invoices2001Slovakia_Nhalamviec VTC(25-1-05)" xfId="4459"/>
    <cellStyle name="Dziesietny [0]_Invoices2001Slovakia_Nhu cau von ung truoc 2011 Tha h Hoa + Nge An gui TW" xfId="4460"/>
    <cellStyle name="Dziesiętny [0]_Invoices2001Slovakia_TDT KHANH HOA" xfId="4461"/>
    <cellStyle name="Dziesietny [0]_Invoices2001Slovakia_TDT KHANH HOA_Tong hop Cac tuyen(9-1-06)" xfId="4462"/>
    <cellStyle name="Dziesiętny [0]_Invoices2001Slovakia_TDT KHANH HOA_Tong hop Cac tuyen(9-1-06)" xfId="4463"/>
    <cellStyle name="Dziesietny [0]_Invoices2001Slovakia_TDT quangngai" xfId="4464"/>
    <cellStyle name="Dziesiętny [0]_Invoices2001Slovakia_TDT quangngai" xfId="4465"/>
    <cellStyle name="Dziesietny [0]_Invoices2001Slovakia_TMDT(10-5-06)" xfId="4466"/>
    <cellStyle name="Dziesietny_Invoices2001Slovakia" xfId="4467"/>
    <cellStyle name="Dziesiętny_Invoices2001Slovakia" xfId="4468"/>
    <cellStyle name="Dziesietny_Invoices2001Slovakia 2" xfId="4469"/>
    <cellStyle name="Dziesiętny_Invoices2001Slovakia 2" xfId="4470"/>
    <cellStyle name="Dziesietny_Invoices2001Slovakia 3" xfId="4471"/>
    <cellStyle name="Dziesiętny_Invoices2001Slovakia 3" xfId="4472"/>
    <cellStyle name="Dziesietny_Invoices2001Slovakia 4" xfId="4473"/>
    <cellStyle name="Dziesiętny_Invoices2001Slovakia 4" xfId="4474"/>
    <cellStyle name="Dziesietny_Invoices2001Slovakia 5" xfId="4475"/>
    <cellStyle name="Dziesiętny_Invoices2001Slovakia 5" xfId="4476"/>
    <cellStyle name="Dziesietny_Invoices2001Slovakia 6" xfId="4477"/>
    <cellStyle name="Dziesiętny_Invoices2001Slovakia 6" xfId="4478"/>
    <cellStyle name="Dziesietny_Invoices2001Slovakia 7" xfId="4479"/>
    <cellStyle name="Dziesiętny_Invoices2001Slovakia 7" xfId="4480"/>
    <cellStyle name="Dziesietny_Invoices2001Slovakia_01_Nha so 1_Dien" xfId="4481"/>
    <cellStyle name="Dziesiętny_Invoices2001Slovakia_01_Nha so 1_Dien" xfId="4482"/>
    <cellStyle name="Dziesietny_Invoices2001Slovakia_05-12  KH trung han 2016-2020 - Liem Thinh edited" xfId="4483"/>
    <cellStyle name="Dziesiętny_Invoices2001Slovakia_05-12  KH trung han 2016-2020 - Liem Thinh edited" xfId="4484"/>
    <cellStyle name="Dziesietny_Invoices2001Slovakia_10_Nha so 10_Dien1" xfId="4485"/>
    <cellStyle name="Dziesiętny_Invoices2001Slovakia_10_Nha so 10_Dien1" xfId="4486"/>
    <cellStyle name="Dziesietny_Invoices2001Slovakia_Book1" xfId="4487"/>
    <cellStyle name="Dziesiętny_Invoices2001Slovakia_Book1" xfId="4488"/>
    <cellStyle name="Dziesietny_Invoices2001Slovakia_Book1_1" xfId="4489"/>
    <cellStyle name="Dziesiętny_Invoices2001Slovakia_Book1_1" xfId="4490"/>
    <cellStyle name="Dziesietny_Invoices2001Slovakia_Book1_1_Book1" xfId="4491"/>
    <cellStyle name="Dziesiętny_Invoices2001Slovakia_Book1_1_Book1" xfId="4492"/>
    <cellStyle name="Dziesietny_Invoices2001Slovakia_Book1_2" xfId="4493"/>
    <cellStyle name="Dziesiętny_Invoices2001Slovakia_Book1_2" xfId="4494"/>
    <cellStyle name="Dziesietny_Invoices2001Slovakia_Book1_Nhu cau von ung truoc 2011 Tha h Hoa + Nge An gui TW" xfId="4495"/>
    <cellStyle name="Dziesiętny_Invoices2001Slovakia_Book1_Nhu cau von ung truoc 2011 Tha h Hoa + Nge An gui TW" xfId="4496"/>
    <cellStyle name="Dziesietny_Invoices2001Slovakia_Book1_Tong hop Cac tuyen(9-1-06)" xfId="4497"/>
    <cellStyle name="Dziesiętny_Invoices2001Slovakia_Book1_Tong hop Cac tuyen(9-1-06)" xfId="4498"/>
    <cellStyle name="Dziesietny_Invoices2001Slovakia_Book1_ung truoc 2011 NSTW Thanh Hoa + Nge An gui Thu 12-5" xfId="4499"/>
    <cellStyle name="Dziesiętny_Invoices2001Slovakia_Book1_ung truoc 2011 NSTW Thanh Hoa + Nge An gui Thu 12-5" xfId="4500"/>
    <cellStyle name="Dziesietny_Invoices2001Slovakia_Copy of 05-12  KH trung han 2016-2020 - Liem Thinh edited (1)" xfId="4501"/>
    <cellStyle name="Dziesiętny_Invoices2001Slovakia_Copy of 05-12  KH trung han 2016-2020 - Liem Thinh edited (1)" xfId="4502"/>
    <cellStyle name="Dziesietny_Invoices2001Slovakia_d-uong+TDT" xfId="4503"/>
    <cellStyle name="Dziesiętny_Invoices2001Slovakia_KH TPCP 2016-2020 (tong hop)" xfId="4504"/>
    <cellStyle name="Dziesietny_Invoices2001Slovakia_Nha bao ve(28-7-05)" xfId="4505"/>
    <cellStyle name="Dziesiętny_Invoices2001Slovakia_Nha bao ve(28-7-05)" xfId="4506"/>
    <cellStyle name="Dziesietny_Invoices2001Slovakia_NHA de xe nguyen du" xfId="4507"/>
    <cellStyle name="Dziesiętny_Invoices2001Slovakia_NHA de xe nguyen du" xfId="4508"/>
    <cellStyle name="Dziesietny_Invoices2001Slovakia_Nhalamviec VTC(25-1-05)" xfId="4509"/>
    <cellStyle name="Dziesiętny_Invoices2001Slovakia_Nhalamviec VTC(25-1-05)" xfId="4510"/>
    <cellStyle name="Dziesietny_Invoices2001Slovakia_Nhu cau von ung truoc 2011 Tha h Hoa + Nge An gui TW" xfId="4511"/>
    <cellStyle name="Dziesiętny_Invoices2001Slovakia_TDT KHANH HOA" xfId="4512"/>
    <cellStyle name="Dziesietny_Invoices2001Slovakia_TDT KHANH HOA_Tong hop Cac tuyen(9-1-06)" xfId="4513"/>
    <cellStyle name="Dziesiętny_Invoices2001Slovakia_TDT KHANH HOA_Tong hop Cac tuyen(9-1-06)" xfId="4514"/>
    <cellStyle name="Dziesietny_Invoices2001Slovakia_TDT quangngai" xfId="4515"/>
    <cellStyle name="Dziesiętny_Invoices2001Slovakia_TDT quangngai" xfId="4516"/>
    <cellStyle name="Dziesietny_Invoices2001Slovakia_TMDT(10-5-06)" xfId="4517"/>
    <cellStyle name="e" xfId="4518"/>
    <cellStyle name="e_Book1" xfId="4519"/>
    <cellStyle name="Enter Currency (0)" xfId="4520"/>
    <cellStyle name="Enter Currency (0) 10" xfId="4521"/>
    <cellStyle name="Enter Currency (0) 11" xfId="4522"/>
    <cellStyle name="Enter Currency (0) 12" xfId="4523"/>
    <cellStyle name="Enter Currency (0) 13" xfId="4524"/>
    <cellStyle name="Enter Currency (0) 14" xfId="4525"/>
    <cellStyle name="Enter Currency (0) 15" xfId="4526"/>
    <cellStyle name="Enter Currency (0) 16" xfId="4527"/>
    <cellStyle name="Enter Currency (0) 2" xfId="4528"/>
    <cellStyle name="Enter Currency (0) 3" xfId="4529"/>
    <cellStyle name="Enter Currency (0) 4" xfId="4530"/>
    <cellStyle name="Enter Currency (0) 5" xfId="4531"/>
    <cellStyle name="Enter Currency (0) 6" xfId="4532"/>
    <cellStyle name="Enter Currency (0) 7" xfId="4533"/>
    <cellStyle name="Enter Currency (0) 8" xfId="4534"/>
    <cellStyle name="Enter Currency (0) 9" xfId="4535"/>
    <cellStyle name="Enter Currency (2)" xfId="4536"/>
    <cellStyle name="Enter Currency (2) 10" xfId="4537"/>
    <cellStyle name="Enter Currency (2) 11" xfId="4538"/>
    <cellStyle name="Enter Currency (2) 12" xfId="4539"/>
    <cellStyle name="Enter Currency (2) 13" xfId="4540"/>
    <cellStyle name="Enter Currency (2) 14" xfId="4541"/>
    <cellStyle name="Enter Currency (2) 15" xfId="4542"/>
    <cellStyle name="Enter Currency (2) 16" xfId="4543"/>
    <cellStyle name="Enter Currency (2) 2" xfId="4544"/>
    <cellStyle name="Enter Currency (2) 3" xfId="4545"/>
    <cellStyle name="Enter Currency (2) 4" xfId="4546"/>
    <cellStyle name="Enter Currency (2) 5" xfId="4547"/>
    <cellStyle name="Enter Currency (2) 6" xfId="4548"/>
    <cellStyle name="Enter Currency (2) 7" xfId="4549"/>
    <cellStyle name="Enter Currency (2) 8" xfId="4550"/>
    <cellStyle name="Enter Currency (2) 9" xfId="4551"/>
    <cellStyle name="Enter Units (0)" xfId="4552"/>
    <cellStyle name="Enter Units (0) 10" xfId="4553"/>
    <cellStyle name="Enter Units (0) 11" xfId="4554"/>
    <cellStyle name="Enter Units (0) 12" xfId="4555"/>
    <cellStyle name="Enter Units (0) 13" xfId="4556"/>
    <cellStyle name="Enter Units (0) 14" xfId="4557"/>
    <cellStyle name="Enter Units (0) 15" xfId="4558"/>
    <cellStyle name="Enter Units (0) 16" xfId="4559"/>
    <cellStyle name="Enter Units (0) 2" xfId="4560"/>
    <cellStyle name="Enter Units (0) 3" xfId="4561"/>
    <cellStyle name="Enter Units (0) 4" xfId="4562"/>
    <cellStyle name="Enter Units (0) 5" xfId="4563"/>
    <cellStyle name="Enter Units (0) 6" xfId="4564"/>
    <cellStyle name="Enter Units (0) 7" xfId="4565"/>
    <cellStyle name="Enter Units (0) 8" xfId="4566"/>
    <cellStyle name="Enter Units (0) 9" xfId="4567"/>
    <cellStyle name="Enter Units (1)" xfId="4568"/>
    <cellStyle name="Enter Units (1) 10" xfId="4569"/>
    <cellStyle name="Enter Units (1) 11" xfId="4570"/>
    <cellStyle name="Enter Units (1) 12" xfId="4571"/>
    <cellStyle name="Enter Units (1) 13" xfId="4572"/>
    <cellStyle name="Enter Units (1) 14" xfId="4573"/>
    <cellStyle name="Enter Units (1) 15" xfId="4574"/>
    <cellStyle name="Enter Units (1) 16" xfId="4575"/>
    <cellStyle name="Enter Units (1) 2" xfId="4576"/>
    <cellStyle name="Enter Units (1) 3" xfId="4577"/>
    <cellStyle name="Enter Units (1) 4" xfId="4578"/>
    <cellStyle name="Enter Units (1) 5" xfId="4579"/>
    <cellStyle name="Enter Units (1) 6" xfId="4580"/>
    <cellStyle name="Enter Units (1) 7" xfId="4581"/>
    <cellStyle name="Enter Units (1) 8" xfId="4582"/>
    <cellStyle name="Enter Units (1) 9" xfId="4583"/>
    <cellStyle name="Enter Units (2)" xfId="4584"/>
    <cellStyle name="Enter Units (2) 10" xfId="4585"/>
    <cellStyle name="Enter Units (2) 11" xfId="4586"/>
    <cellStyle name="Enter Units (2) 12" xfId="4587"/>
    <cellStyle name="Enter Units (2) 13" xfId="4588"/>
    <cellStyle name="Enter Units (2) 14" xfId="4589"/>
    <cellStyle name="Enter Units (2) 15" xfId="4590"/>
    <cellStyle name="Enter Units (2) 16" xfId="4591"/>
    <cellStyle name="Enter Units (2) 2" xfId="4592"/>
    <cellStyle name="Enter Units (2) 3" xfId="4593"/>
    <cellStyle name="Enter Units (2) 4" xfId="4594"/>
    <cellStyle name="Enter Units (2) 5" xfId="4595"/>
    <cellStyle name="Enter Units (2) 6" xfId="4596"/>
    <cellStyle name="Enter Units (2) 7" xfId="4597"/>
    <cellStyle name="Enter Units (2) 8" xfId="4598"/>
    <cellStyle name="Enter Units (2) 9" xfId="4599"/>
    <cellStyle name="Entered" xfId="4600"/>
    <cellStyle name="Euro" xfId="4601"/>
    <cellStyle name="Euro 10" xfId="4602"/>
    <cellStyle name="Euro 11" xfId="4603"/>
    <cellStyle name="Euro 12" xfId="4604"/>
    <cellStyle name="Euro 13" xfId="4605"/>
    <cellStyle name="Euro 14" xfId="4606"/>
    <cellStyle name="Euro 15" xfId="4607"/>
    <cellStyle name="Euro 16" xfId="4608"/>
    <cellStyle name="Euro 2" xfId="4609"/>
    <cellStyle name="Euro 3" xfId="4610"/>
    <cellStyle name="Euro 4" xfId="4611"/>
    <cellStyle name="Euro 5" xfId="4612"/>
    <cellStyle name="Euro 6" xfId="4613"/>
    <cellStyle name="Euro 7" xfId="4614"/>
    <cellStyle name="Euro 8" xfId="4615"/>
    <cellStyle name="Euro 9" xfId="4616"/>
    <cellStyle name="Excel Built-in Normal" xfId="4617"/>
    <cellStyle name="Explanatory Text 2" xfId="4618"/>
    <cellStyle name="f" xfId="4619"/>
    <cellStyle name="f_Book1" xfId="4620"/>
    <cellStyle name="f_Danhmuc_Quyhoach2009" xfId="4621"/>
    <cellStyle name="f_Danhmuc_Quyhoach2009 2" xfId="4622"/>
    <cellStyle name="f_Danhmuc_Quyhoach2009 2 2" xfId="4623"/>
    <cellStyle name="Fixed" xfId="4624"/>
    <cellStyle name="Fixed 10" xfId="4625"/>
    <cellStyle name="Fixed 11" xfId="4626"/>
    <cellStyle name="Fixed 12" xfId="4627"/>
    <cellStyle name="Fixed 13" xfId="4628"/>
    <cellStyle name="Fixed 14" xfId="4629"/>
    <cellStyle name="Fixed 15" xfId="4630"/>
    <cellStyle name="Fixed 16" xfId="4631"/>
    <cellStyle name="Fixed 2" xfId="4632"/>
    <cellStyle name="Fixed 2 2" xfId="4633"/>
    <cellStyle name="Fixed 3" xfId="4634"/>
    <cellStyle name="Fixed 4" xfId="4635"/>
    <cellStyle name="Fixed 5" xfId="4636"/>
    <cellStyle name="Fixed 6" xfId="4637"/>
    <cellStyle name="Fixed 7" xfId="4638"/>
    <cellStyle name="Fixed 8" xfId="4639"/>
    <cellStyle name="Fixed 9" xfId="4640"/>
    <cellStyle name="Font Britannic16" xfId="4641"/>
    <cellStyle name="Font Britannic18" xfId="4642"/>
    <cellStyle name="Font CenturyCond 18" xfId="4643"/>
    <cellStyle name="Font Cond20" xfId="4644"/>
    <cellStyle name="Font LucidaSans16" xfId="4645"/>
    <cellStyle name="Font NewCenturyCond18" xfId="4646"/>
    <cellStyle name="Font Ottawa14" xfId="4647"/>
    <cellStyle name="Font Ottawa16" xfId="4648"/>
    <cellStyle name="gia" xfId="4649"/>
    <cellStyle name="Good 2" xfId="4650"/>
    <cellStyle name="Grey" xfId="4651"/>
    <cellStyle name="Grey 10" xfId="4652"/>
    <cellStyle name="Grey 11" xfId="4653"/>
    <cellStyle name="Grey 12" xfId="4654"/>
    <cellStyle name="Grey 13" xfId="4655"/>
    <cellStyle name="Grey 14" xfId="4656"/>
    <cellStyle name="Grey 15" xfId="4657"/>
    <cellStyle name="Grey 16" xfId="4658"/>
    <cellStyle name="Grey 2" xfId="4659"/>
    <cellStyle name="Grey 3" xfId="4660"/>
    <cellStyle name="Grey 4" xfId="4661"/>
    <cellStyle name="Grey 5" xfId="4662"/>
    <cellStyle name="Grey 6" xfId="4663"/>
    <cellStyle name="Grey 7" xfId="4664"/>
    <cellStyle name="Grey 8" xfId="4665"/>
    <cellStyle name="Grey 9" xfId="4666"/>
    <cellStyle name="Grey_KH TPCP 2016-2020 (tong hop)" xfId="4667"/>
    <cellStyle name="Group" xfId="4668"/>
    <cellStyle name="H" xfId="4669"/>
    <cellStyle name="ha" xfId="4670"/>
    <cellStyle name="ha 2" xfId="4671"/>
    <cellStyle name="HAI" xfId="4672"/>
    <cellStyle name="Head 1" xfId="4673"/>
    <cellStyle name="Header" xfId="4674"/>
    <cellStyle name="Header 2" xfId="4675"/>
    <cellStyle name="Header1" xfId="4676"/>
    <cellStyle name="Header1 2" xfId="4677"/>
    <cellStyle name="Header1 3" xfId="4678"/>
    <cellStyle name="Header2" xfId="4679"/>
    <cellStyle name="Header2 2" xfId="4680"/>
    <cellStyle name="Header2 3" xfId="4681"/>
    <cellStyle name="Heading" xfId="4682"/>
    <cellStyle name="Heading 1 2" xfId="4683"/>
    <cellStyle name="Heading 2 2" xfId="4684"/>
    <cellStyle name="Heading 3 2" xfId="4685"/>
    <cellStyle name="Heading 4 2" xfId="4686"/>
    <cellStyle name="Heading No Underline" xfId="4687"/>
    <cellStyle name="Heading With Underline" xfId="4688"/>
    <cellStyle name="HEADING1" xfId="4689"/>
    <cellStyle name="HEADING1 1" xfId="4690"/>
    <cellStyle name="Heading1_Book1" xfId="4691"/>
    <cellStyle name="HEADING2" xfId="4692"/>
    <cellStyle name="HEADING2 2" xfId="4693"/>
    <cellStyle name="HEADINGS" xfId="4694"/>
    <cellStyle name="HEADINGSTOP" xfId="4695"/>
    <cellStyle name="headoption" xfId="4696"/>
    <cellStyle name="headoption 2" xfId="4697"/>
    <cellStyle name="headoption 3" xfId="4698"/>
    <cellStyle name="Hoa-Scholl" xfId="4699"/>
    <cellStyle name="Hoa-Scholl 2" xfId="4700"/>
    <cellStyle name="HUY" xfId="4701"/>
    <cellStyle name="Hyperlink" xfId="19423" builtinId="8"/>
    <cellStyle name="i phÝ kh¸c_B¶ng 2" xfId="4702"/>
    <cellStyle name="I.3" xfId="4703"/>
    <cellStyle name="i·0" xfId="4704"/>
    <cellStyle name="i·0 2" xfId="4705"/>
    <cellStyle name="_x0001_í½?" xfId="4706"/>
    <cellStyle name="_x0001_í½??_?B?O?" xfId="4707"/>
    <cellStyle name="ï-¾È»ê_BiÓu TB" xfId="4708"/>
    <cellStyle name="_x0001_íå_x001b_ô " xfId="4709"/>
    <cellStyle name="_x0001_íå_x001b_ô ?[?0?.?0?0?]?_? ?A" xfId="4710"/>
    <cellStyle name="_x0001_íå_x001b_ô_" xfId="4711"/>
    <cellStyle name="Input [yellow]" xfId="4712"/>
    <cellStyle name="Input [yellow] 10" xfId="4713"/>
    <cellStyle name="Input [yellow] 11" xfId="4714"/>
    <cellStyle name="Input [yellow] 12" xfId="4715"/>
    <cellStyle name="Input [yellow] 13" xfId="4716"/>
    <cellStyle name="Input [yellow] 14" xfId="4717"/>
    <cellStyle name="Input [yellow] 15" xfId="4718"/>
    <cellStyle name="Input [yellow] 16" xfId="4719"/>
    <cellStyle name="Input [yellow] 2" xfId="4720"/>
    <cellStyle name="Input [yellow] 2 2" xfId="4721"/>
    <cellStyle name="Input [yellow] 3" xfId="4722"/>
    <cellStyle name="Input [yellow] 4" xfId="4723"/>
    <cellStyle name="Input [yellow] 5" xfId="4724"/>
    <cellStyle name="Input [yellow] 6" xfId="4725"/>
    <cellStyle name="Input [yellow] 7" xfId="4726"/>
    <cellStyle name="Input [yellow] 8" xfId="4727"/>
    <cellStyle name="Input [yellow] 9" xfId="4728"/>
    <cellStyle name="Input [yellow]_KH TPCP 2016-2020 (tong hop)" xfId="4729"/>
    <cellStyle name="Input 2" xfId="4730"/>
    <cellStyle name="Input 3" xfId="4731"/>
    <cellStyle name="Input 4" xfId="4732"/>
    <cellStyle name="Input 5" xfId="4733"/>
    <cellStyle name="Input 6" xfId="4734"/>
    <cellStyle name="Input 7" xfId="4735"/>
    <cellStyle name="k_TONG HOP KINH PHI" xfId="4736"/>
    <cellStyle name="k_TONG HOP KINH PHI?_x000f_Hyperlink_ÿÿÿÿÿ?b_x0011_Hyperlink_ÿÿÿÿÿ_1?b_x0011_Hyperlink_ÿÿÿÿÿ_2?b_x000c_Normal_®.d©y?_x000c_Normal_®Ò_x000d_Normal" xfId="4737"/>
    <cellStyle name="k_TONG HOP KINH PHI?_x000f_Hyperlink_ÿÿÿÿÿ?b_x0011_Hyperlink_ÿÿÿÿÿ_1?b_x0011_Hyperlink_ÿÿÿÿÿ_2?b_x000c_Normal_®.d©y?_x000c_Normal_®Ò_x000d_Normal_Nhu cau von dau tu 2013-2015 (LD Vụ sua)" xfId="4738"/>
    <cellStyle name="k_TONG HOP KINH PHI_!1 1 bao cao giao KH ve HTCMT vung TNB   12-12-2011" xfId="4739"/>
    <cellStyle name="k_TONG HOP KINH PHI_Bieu4HTMT" xfId="4740"/>
    <cellStyle name="k_TONG HOP KINH PHI_Bieu4HTMT_!1 1 bao cao giao KH ve HTCMT vung TNB   12-12-2011" xfId="4741"/>
    <cellStyle name="k_TONG HOP KINH PHI_Bieu4HTMT_KH TPCP vung TNB (03-1-2012)" xfId="4742"/>
    <cellStyle name="k_TONG HOP KINH PHI_KH TPCP vung TNB (03-1-2012)" xfId="4743"/>
    <cellStyle name="k_TONG HOP KINH PHI_Nhu cau von dau tu 2013-2015 (LD Vụ sua)" xfId="4744"/>
    <cellStyle name="k_ÿÿÿÿÿ" xfId="4745"/>
    <cellStyle name="k_ÿÿÿÿÿ?b_x0011_Hyperlink_ÿÿÿÿÿ_1?b_x0011_Hyperlink_ÿÿÿÿÿ_2?b_x000c_Normal_®.d©y?_x000c_Normal_®Ò_x000d_Normal_123569?b_x000f_Normal_5HUYIC~1?_x0011_No" xfId="4746"/>
    <cellStyle name="k_ÿÿÿÿÿ?b_x0011_Hyperlink_ÿÿÿÿÿ_1?b_x0011_Hyperlink_ÿÿÿÿÿ_2?b_x000c_Normal_®.d©y?_x000c_Normal_®Ò_x000d_Normal_123569?b_x000f_Normal_5HUYIC~1?_x0011_No_Nhu cau von dau tu 2013-2015 (LD Vụ sua)" xfId="4747"/>
    <cellStyle name="k_ÿÿÿÿÿ_!1 1 bao cao giao KH ve HTCMT vung TNB   12-12-2011" xfId="4748"/>
    <cellStyle name="k_ÿÿÿÿÿ_1" xfId="4749"/>
    <cellStyle name="k_ÿÿÿÿÿ_1?b_x0011_Hyperlink_ÿÿÿÿÿ_2?b_x000c_Normal_®.d©y?_x000c_Normal_®Ò_x000d_Normal_123569?b_x000f_Normal_5HUYIC~1?_x0011_Normal_903DK-2001?_x000c_" xfId="4750"/>
    <cellStyle name="k_ÿÿÿÿÿ_2" xfId="4751"/>
    <cellStyle name="k_ÿÿÿÿÿ_2?b_x000c_Normal_®.d©y?_x000c_Normal_®Ò_x000d_Normal_123569?b_x000f_Normal_5HUYIC~1?_x0011_Normal_903DK-2001?_x000c_Normal_AD_x000b_Normal_Ado" xfId="4752"/>
    <cellStyle name="k_ÿÿÿÿÿ_2?b_x000c_Normal_®.d©y?_x000c_Normal_®Ò_x000d_Normal_123569?b_x000f_Normal_5HUYIC~1?_x0011_Normal_903DK-2001?_x000c_Normal_AD_x000b_Normal_Ado_Nhu cau von dau tu 2013-2015 (LD Vụ sua)" xfId="4753"/>
    <cellStyle name="k_ÿÿÿÿÿ_2_!1 1 bao cao giao KH ve HTCMT vung TNB   12-12-2011" xfId="4754"/>
    <cellStyle name="k_ÿÿÿÿÿ_2_Bieu4HTMT" xfId="4755"/>
    <cellStyle name="k_ÿÿÿÿÿ_2_Bieu4HTMT_!1 1 bao cao giao KH ve HTCMT vung TNB   12-12-2011" xfId="4756"/>
    <cellStyle name="k_ÿÿÿÿÿ_2_Bieu4HTMT_KH TPCP vung TNB (03-1-2012)" xfId="4757"/>
    <cellStyle name="k_ÿÿÿÿÿ_2_KH TPCP vung TNB (03-1-2012)" xfId="4758"/>
    <cellStyle name="k_ÿÿÿÿÿ_2_Nhu cau von dau tu 2013-2015 (LD Vụ sua)" xfId="4759"/>
    <cellStyle name="k_ÿÿÿÿÿ_Bieu4HTMT" xfId="4760"/>
    <cellStyle name="k_ÿÿÿÿÿ_Bieu4HTMT_!1 1 bao cao giao KH ve HTCMT vung TNB   12-12-2011" xfId="4761"/>
    <cellStyle name="k_ÿÿÿÿÿ_Bieu4HTMT_KH TPCP vung TNB (03-1-2012)" xfId="4762"/>
    <cellStyle name="k_ÿÿÿÿÿ_KH TPCP vung TNB (03-1-2012)" xfId="4763"/>
    <cellStyle name="k_ÿÿÿÿÿ_Nhu cau von dau tu 2013-2015 (LD Vụ sua)" xfId="4764"/>
    <cellStyle name="kh¸c_Bang Chi tieu" xfId="4765"/>
    <cellStyle name="khanh" xfId="4766"/>
    <cellStyle name="khung" xfId="4767"/>
    <cellStyle name="Ledger 17 x 11 in" xfId="4768"/>
    <cellStyle name="Ledger 17 x 11 in 2" xfId="4769"/>
    <cellStyle name="Ledger 17 x 11 in 3" xfId="4770"/>
    <cellStyle name="left" xfId="4771"/>
    <cellStyle name="Line" xfId="4772"/>
    <cellStyle name="Line 2" xfId="4773"/>
    <cellStyle name="Link Currency (0)" xfId="4774"/>
    <cellStyle name="Link Currency (0) 10" xfId="4775"/>
    <cellStyle name="Link Currency (0) 11" xfId="4776"/>
    <cellStyle name="Link Currency (0) 12" xfId="4777"/>
    <cellStyle name="Link Currency (0) 13" xfId="4778"/>
    <cellStyle name="Link Currency (0) 14" xfId="4779"/>
    <cellStyle name="Link Currency (0) 15" xfId="4780"/>
    <cellStyle name="Link Currency (0) 16" xfId="4781"/>
    <cellStyle name="Link Currency (0) 2" xfId="4782"/>
    <cellStyle name="Link Currency (0) 3" xfId="4783"/>
    <cellStyle name="Link Currency (0) 4" xfId="4784"/>
    <cellStyle name="Link Currency (0) 5" xfId="4785"/>
    <cellStyle name="Link Currency (0) 6" xfId="4786"/>
    <cellStyle name="Link Currency (0) 7" xfId="4787"/>
    <cellStyle name="Link Currency (0) 8" xfId="4788"/>
    <cellStyle name="Link Currency (0) 9" xfId="4789"/>
    <cellStyle name="Link Currency (2)" xfId="4790"/>
    <cellStyle name="Link Currency (2) 10" xfId="4791"/>
    <cellStyle name="Link Currency (2) 11" xfId="4792"/>
    <cellStyle name="Link Currency (2) 12" xfId="4793"/>
    <cellStyle name="Link Currency (2) 13" xfId="4794"/>
    <cellStyle name="Link Currency (2) 14" xfId="4795"/>
    <cellStyle name="Link Currency (2) 15" xfId="4796"/>
    <cellStyle name="Link Currency (2) 16" xfId="4797"/>
    <cellStyle name="Link Currency (2) 2" xfId="4798"/>
    <cellStyle name="Link Currency (2) 3" xfId="4799"/>
    <cellStyle name="Link Currency (2) 4" xfId="4800"/>
    <cellStyle name="Link Currency (2) 5" xfId="4801"/>
    <cellStyle name="Link Currency (2) 6" xfId="4802"/>
    <cellStyle name="Link Currency (2) 7" xfId="4803"/>
    <cellStyle name="Link Currency (2) 8" xfId="4804"/>
    <cellStyle name="Link Currency (2) 9" xfId="4805"/>
    <cellStyle name="Link Units (0)" xfId="4806"/>
    <cellStyle name="Link Units (0) 10" xfId="4807"/>
    <cellStyle name="Link Units (0) 11" xfId="4808"/>
    <cellStyle name="Link Units (0) 12" xfId="4809"/>
    <cellStyle name="Link Units (0) 13" xfId="4810"/>
    <cellStyle name="Link Units (0) 14" xfId="4811"/>
    <cellStyle name="Link Units (0) 15" xfId="4812"/>
    <cellStyle name="Link Units (0) 16" xfId="4813"/>
    <cellStyle name="Link Units (0) 2" xfId="4814"/>
    <cellStyle name="Link Units (0) 3" xfId="4815"/>
    <cellStyle name="Link Units (0) 4" xfId="4816"/>
    <cellStyle name="Link Units (0) 5" xfId="4817"/>
    <cellStyle name="Link Units (0) 6" xfId="4818"/>
    <cellStyle name="Link Units (0) 7" xfId="4819"/>
    <cellStyle name="Link Units (0) 8" xfId="4820"/>
    <cellStyle name="Link Units (0) 9" xfId="4821"/>
    <cellStyle name="Link Units (1)" xfId="4822"/>
    <cellStyle name="Link Units (1) 10" xfId="4823"/>
    <cellStyle name="Link Units (1) 11" xfId="4824"/>
    <cellStyle name="Link Units (1) 12" xfId="4825"/>
    <cellStyle name="Link Units (1) 13" xfId="4826"/>
    <cellStyle name="Link Units (1) 14" xfId="4827"/>
    <cellStyle name="Link Units (1) 15" xfId="4828"/>
    <cellStyle name="Link Units (1) 16" xfId="4829"/>
    <cellStyle name="Link Units (1) 2" xfId="4830"/>
    <cellStyle name="Link Units (1) 3" xfId="4831"/>
    <cellStyle name="Link Units (1) 4" xfId="4832"/>
    <cellStyle name="Link Units (1) 5" xfId="4833"/>
    <cellStyle name="Link Units (1) 6" xfId="4834"/>
    <cellStyle name="Link Units (1) 7" xfId="4835"/>
    <cellStyle name="Link Units (1) 8" xfId="4836"/>
    <cellStyle name="Link Units (1) 9" xfId="4837"/>
    <cellStyle name="Link Units (2)" xfId="4838"/>
    <cellStyle name="Link Units (2) 10" xfId="4839"/>
    <cellStyle name="Link Units (2) 11" xfId="4840"/>
    <cellStyle name="Link Units (2) 12" xfId="4841"/>
    <cellStyle name="Link Units (2) 13" xfId="4842"/>
    <cellStyle name="Link Units (2) 14" xfId="4843"/>
    <cellStyle name="Link Units (2) 15" xfId="4844"/>
    <cellStyle name="Link Units (2) 16" xfId="4845"/>
    <cellStyle name="Link Units (2) 2" xfId="4846"/>
    <cellStyle name="Link Units (2) 3" xfId="4847"/>
    <cellStyle name="Link Units (2) 4" xfId="4848"/>
    <cellStyle name="Link Units (2) 5" xfId="4849"/>
    <cellStyle name="Link Units (2) 6" xfId="4850"/>
    <cellStyle name="Link Units (2) 7" xfId="4851"/>
    <cellStyle name="Link Units (2) 8" xfId="4852"/>
    <cellStyle name="Link Units (2) 9" xfId="4853"/>
    <cellStyle name="Linked Cell 2" xfId="4854"/>
    <cellStyle name="Loai CBDT" xfId="4855"/>
    <cellStyle name="Loai CT" xfId="4856"/>
    <cellStyle name="Loai GD" xfId="4857"/>
    <cellStyle name="luc" xfId="4858"/>
    <cellStyle name="luc2" xfId="4859"/>
    <cellStyle name="MAU" xfId="4860"/>
    <cellStyle name="MAU 2" xfId="4861"/>
    <cellStyle name="Migliaia (0)_CALPREZZ" xfId="4862"/>
    <cellStyle name="Migliaia_ PESO ELETTR." xfId="4863"/>
    <cellStyle name="Millares [0]_Well Timing" xfId="4864"/>
    <cellStyle name="Millares_Well Timing" xfId="4865"/>
    <cellStyle name="Milliers [0]_      " xfId="4866"/>
    <cellStyle name="Milliers_      " xfId="4867"/>
    <cellStyle name="Model" xfId="4868"/>
    <cellStyle name="Model 2" xfId="4869"/>
    <cellStyle name="moi" xfId="4870"/>
    <cellStyle name="moi 2" xfId="4871"/>
    <cellStyle name="moi 3" xfId="4872"/>
    <cellStyle name="Moneda [0]_Well Timing" xfId="4873"/>
    <cellStyle name="Moneda_Well Timing" xfId="4874"/>
    <cellStyle name="Monétaire [0]_      " xfId="4875"/>
    <cellStyle name="Monétaire_      " xfId="4876"/>
    <cellStyle name="n" xfId="4877"/>
    <cellStyle name="n 2" xfId="4878"/>
    <cellStyle name="n 3" xfId="4879"/>
    <cellStyle name="n_1 Bieu 6 thang nam 2011" xfId="4880"/>
    <cellStyle name="n_1 Bieu 6 thang nam 2011 2" xfId="4881"/>
    <cellStyle name="n_17 bieu (hung cap nhap)" xfId="4882"/>
    <cellStyle name="n_17 bieu (hung cap nhap) 2" xfId="4883"/>
    <cellStyle name="n_Bao cao doan cong tac cua Bo thang 4-2010" xfId="4884"/>
    <cellStyle name="n_Bao cao doan cong tac cua Bo thang 4-2010 2" xfId="4885"/>
    <cellStyle name="n_Bao cao tinh hinh thuc hien KH 2009 den 31-01-10" xfId="4886"/>
    <cellStyle name="n_Bao cao tinh hinh thuc hien KH 2009 den 31-01-10 2" xfId="4887"/>
    <cellStyle name="n_Bieu 01 UB(hung)" xfId="4888"/>
    <cellStyle name="n_Bieu 01 UB(hung) 2" xfId="4889"/>
    <cellStyle name="n_Book1" xfId="4890"/>
    <cellStyle name="n_Book1 2" xfId="4891"/>
    <cellStyle name="n_Book1_Bieu du thao QD von ho tro co MT" xfId="4892"/>
    <cellStyle name="n_Book1_Bieu du thao QD von ho tro co MT 2" xfId="4893"/>
    <cellStyle name="n_Book1_Bieu du thao QD von ho tro co MT 2 2" xfId="4894"/>
    <cellStyle name="n_Book1_Bieu du thao QD von ho tro co MT 3" xfId="4895"/>
    <cellStyle name="n_Book1_Bieu du thao QD von ho tro co MT 3 2" xfId="4896"/>
    <cellStyle name="n_Book1_Bieu du thao QD von ho tro co MT 4" xfId="4897"/>
    <cellStyle name="n_Book1_Hoan chinh KH 2012 (o nha)" xfId="4898"/>
    <cellStyle name="n_Book1_Hoan chinh KH 2012 (o nha) 2" xfId="4899"/>
    <cellStyle name="n_Book1_Hoan chinh KH 2012 (o nha)_Bao cao giai ngan quy I" xfId="4900"/>
    <cellStyle name="n_Book1_Hoan chinh KH 2012 (o nha)_Bao cao giai ngan quy I 2" xfId="4901"/>
    <cellStyle name="n_Book1_Hoan chinh KH 2012 (o nha)_Bieu du thao QD von ho tro co MT" xfId="4902"/>
    <cellStyle name="n_Book1_Hoan chinh KH 2012 (o nha)_Bieu du thao QD von ho tro co MT 2" xfId="4903"/>
    <cellStyle name="n_Book1_Hoan chinh KH 2012 Von ho tro co MT" xfId="4904"/>
    <cellStyle name="n_Book1_Hoan chinh KH 2012 Von ho tro co MT (chi tiet)" xfId="4905"/>
    <cellStyle name="n_Book1_Hoan chinh KH 2012 Von ho tro co MT (chi tiet) 2" xfId="4906"/>
    <cellStyle name="n_Book1_Hoan chinh KH 2012 Von ho tro co MT 2" xfId="4907"/>
    <cellStyle name="n_Book1_Hoan chinh KH 2012 Von ho tro co MT_Bao cao giai ngan quy I" xfId="4908"/>
    <cellStyle name="n_Book1_Hoan chinh KH 2012 Von ho tro co MT_Bao cao giai ngan quy I 2" xfId="4909"/>
    <cellStyle name="n_Book1_Hoan chinh KH 2012 Von ho tro co MT_Bieu du thao QD von ho tro co MT" xfId="4910"/>
    <cellStyle name="n_Book1_Hoan chinh KH 2012 Von ho tro co MT_Bieu du thao QD von ho tro co MT 2" xfId="4911"/>
    <cellStyle name="n_Chi tieu 5 nam" xfId="4912"/>
    <cellStyle name="n_Chi tieu 5 nam 2" xfId="4913"/>
    <cellStyle name="n_Ke hoach 2010 (theo doi)" xfId="4914"/>
    <cellStyle name="n_Ke hoach 2010 (theo doi) 2" xfId="4915"/>
    <cellStyle name="n_Ke hoach nam 2013 nguon MT(theo doi) den 31-5-13" xfId="4916"/>
    <cellStyle name="n_Ke hoach nam 2013 nguon MT(theo doi) den 31-5-13 2" xfId="4917"/>
    <cellStyle name="n_Tong hop so lieu" xfId="4918"/>
    <cellStyle name="n_Tong hop so lieu 2" xfId="4919"/>
    <cellStyle name="n_Tong hop theo doi von TPCP (BC)" xfId="4920"/>
    <cellStyle name="n_Tong hop theo doi von TPCP (BC) 2" xfId="4921"/>
    <cellStyle name="n_Tumorong" xfId="4922"/>
    <cellStyle name="n_Tumorong 2" xfId="4923"/>
    <cellStyle name="n_Worksheet in D: My Documents Ke Hoach KH cac nam Nam 2014 Bao cao ve Ke hoach nam 2014 ( Hoan chinh sau TL voi Bo KH)" xfId="4924"/>
    <cellStyle name="n_Worksheet in D: My Documents Ke Hoach KH cac nam Nam 2014 Bao cao ve Ke hoach nam 2014 ( Hoan chinh sau TL voi Bo KH) 2" xfId="4925"/>
    <cellStyle name="n_Worksheet in Thong bao phan bo KH 2011 chuyen nguon sang 2012_CT" xfId="4926"/>
    <cellStyle name="n_Worksheet in Thong bao phan bo KH 2011 chuyen nguon sang 2012_CT 2" xfId="4927"/>
    <cellStyle name="n1" xfId="4928"/>
    <cellStyle name="Neutral 2" xfId="4929"/>
    <cellStyle name="New" xfId="4930"/>
    <cellStyle name="New Times Roman" xfId="4931"/>
    <cellStyle name="New Times Roman 2" xfId="4932"/>
    <cellStyle name="nga" xfId="4933"/>
    <cellStyle name="no dec" xfId="4934"/>
    <cellStyle name="no dec 2" xfId="4935"/>
    <cellStyle name="no dec 2 2" xfId="4936"/>
    <cellStyle name="ÑONVÒ" xfId="4937"/>
    <cellStyle name="ÑONVÒ 2" xfId="4938"/>
    <cellStyle name="Normal" xfId="0" builtinId="0"/>
    <cellStyle name="Normal - Style1" xfId="4939"/>
    <cellStyle name="Normal - Style1 2" xfId="10"/>
    <cellStyle name="Normal - Style1 2 2" xfId="4940"/>
    <cellStyle name="Normal - Style1 3" xfId="4941"/>
    <cellStyle name="Normal - Style1_Ke hoach nam 2013 nguon MT(theo doi) den 31-5-13" xfId="4942"/>
    <cellStyle name="Normal - 유형1" xfId="4943"/>
    <cellStyle name="Normal - 유형1 2" xfId="4944"/>
    <cellStyle name="Normal 10" xfId="4945"/>
    <cellStyle name="Normal 10 2" xfId="4946"/>
    <cellStyle name="Normal 10 2 10" xfId="4947"/>
    <cellStyle name="Normal 10 2 2" xfId="4948"/>
    <cellStyle name="Normal 10 2 2 2" xfId="4949"/>
    <cellStyle name="Normal 10 2 24" xfId="4950"/>
    <cellStyle name="Normal 10 2 3" xfId="4951"/>
    <cellStyle name="Normal 10 2 4" xfId="7"/>
    <cellStyle name="Normal 10 2 9" xfId="4952"/>
    <cellStyle name="Normal 10 3" xfId="4953"/>
    <cellStyle name="Normal 10 3 2" xfId="4954"/>
    <cellStyle name="Normal 10 3 2 2" xfId="4955"/>
    <cellStyle name="Normal 10 4" xfId="4956"/>
    <cellStyle name="Normal 10 4 2 2" xfId="4957"/>
    <cellStyle name="Normal 10 5" xfId="4958"/>
    <cellStyle name="Normal 10 6" xfId="4959"/>
    <cellStyle name="Normal 10 6 2" xfId="19414"/>
    <cellStyle name="Normal 10 7" xfId="4960"/>
    <cellStyle name="Normal 10_05-12  KH trung han 2016-2020 - Liem Thinh edited" xfId="4961"/>
    <cellStyle name="Normal 107" xfId="4962"/>
    <cellStyle name="Normal 11" xfId="4963"/>
    <cellStyle name="Normal 11 2" xfId="4964"/>
    <cellStyle name="Normal 11 2 2" xfId="4965"/>
    <cellStyle name="Normal 11 3" xfId="4966"/>
    <cellStyle name="Normal 11 3 2" xfId="4967"/>
    <cellStyle name="Normal 11 3 3" xfId="4968"/>
    <cellStyle name="Normal 11 3 4" xfId="4969"/>
    <cellStyle name="Normal 11 3 4 2" xfId="4970"/>
    <cellStyle name="Normal 11 3 4 3" xfId="4971"/>
    <cellStyle name="Normal 11 4" xfId="4972"/>
    <cellStyle name="Normal 11 4 2" xfId="4973"/>
    <cellStyle name="Normal 12" xfId="4974"/>
    <cellStyle name="Normal 12 2" xfId="4975"/>
    <cellStyle name="Normal 12 2 2" xfId="4976"/>
    <cellStyle name="Normal 12 2 2 2" xfId="4977"/>
    <cellStyle name="Normal 12 2_Bieu 11" xfId="4978"/>
    <cellStyle name="Normal 12 3" xfId="4979"/>
    <cellStyle name="Normal 12 4" xfId="4980"/>
    <cellStyle name="Normal 12_B05. TPCP (in15.01.2013)" xfId="4981"/>
    <cellStyle name="Normal 13" xfId="4982"/>
    <cellStyle name="Normal 13 2" xfId="4983"/>
    <cellStyle name="Normal 13 3" xfId="4984"/>
    <cellStyle name="Normal 14" xfId="4985"/>
    <cellStyle name="Normal 14 2" xfId="4986"/>
    <cellStyle name="Normal 14 3" xfId="4987"/>
    <cellStyle name="Normal 14_KẾ HOẠCH VỐN NSNN NĂM 2014-CT CHUYEN TIEP VA MOI - LAN I -18-11-2013 2" xfId="4988"/>
    <cellStyle name="Normal 15" xfId="4989"/>
    <cellStyle name="Normal 15 2" xfId="4990"/>
    <cellStyle name="Normal 15 3" xfId="4991"/>
    <cellStyle name="Normal 15 3 2" xfId="19415"/>
    <cellStyle name="Normal 15 4" xfId="4992"/>
    <cellStyle name="Normal 16" xfId="4993"/>
    <cellStyle name="Normal 16 2" xfId="4994"/>
    <cellStyle name="Normal 16 2 2" xfId="4995"/>
    <cellStyle name="Normal 16 2 2 2" xfId="4996"/>
    <cellStyle name="Normal 16 2 3" xfId="4997"/>
    <cellStyle name="Normal 16 2 3 2" xfId="4998"/>
    <cellStyle name="Normal 16 2 4" xfId="4999"/>
    <cellStyle name="Normal 16 3" xfId="5000"/>
    <cellStyle name="Normal 16 4" xfId="5001"/>
    <cellStyle name="Normal 16 4 2" xfId="5002"/>
    <cellStyle name="Normal 16 5" xfId="5003"/>
    <cellStyle name="Normal 16 5 2" xfId="5004"/>
    <cellStyle name="Normal 17" xfId="5005"/>
    <cellStyle name="Normal 17 2" xfId="15"/>
    <cellStyle name="Normal 17 3 2" xfId="5006"/>
    <cellStyle name="Normal 17 3 2 2" xfId="5007"/>
    <cellStyle name="Normal 17 3 2 2 2" xfId="5008"/>
    <cellStyle name="Normal 17 3 2 3" xfId="5009"/>
    <cellStyle name="Normal 17 3 2 3 2" xfId="5010"/>
    <cellStyle name="Normal 17 3 2 4" xfId="5011"/>
    <cellStyle name="Normal 18" xfId="5012"/>
    <cellStyle name="Normal 18 2" xfId="5013"/>
    <cellStyle name="Normal 18 2 2" xfId="5014"/>
    <cellStyle name="Normal 18 3" xfId="5015"/>
    <cellStyle name="Normal 18_05-12  KH trung han 2016-2020 - Liem Thinh edited" xfId="5016"/>
    <cellStyle name="Normal 19" xfId="5017"/>
    <cellStyle name="Normal 19 2" xfId="12"/>
    <cellStyle name="Normal 19 2 2" xfId="5018"/>
    <cellStyle name="Normal 19 3" xfId="5019"/>
    <cellStyle name="Normal 2" xfId="11"/>
    <cellStyle name="Normal 2 10" xfId="5020"/>
    <cellStyle name="Normal 2 10 2" xfId="5021"/>
    <cellStyle name="Normal 2 11" xfId="5022"/>
    <cellStyle name="Normal 2 11 2" xfId="5023"/>
    <cellStyle name="Normal 2 12" xfId="5024"/>
    <cellStyle name="Normal 2 12 2" xfId="5025"/>
    <cellStyle name="Normal 2 12 3" xfId="19416"/>
    <cellStyle name="Normal 2 13" xfId="5026"/>
    <cellStyle name="Normal 2 13 2" xfId="5027"/>
    <cellStyle name="Normal 2 14" xfId="5028"/>
    <cellStyle name="Normal 2 14 2" xfId="5029"/>
    <cellStyle name="Normal 2 14_Phuongangiao 1-giaoxulykythuat" xfId="5030"/>
    <cellStyle name="Normal 2 15" xfId="5031"/>
    <cellStyle name="Normal 2 16" xfId="5032"/>
    <cellStyle name="Normal 2 17" xfId="5033"/>
    <cellStyle name="Normal 2 18" xfId="5034"/>
    <cellStyle name="Normal 2 19" xfId="5035"/>
    <cellStyle name="Normal 2 2" xfId="5036"/>
    <cellStyle name="Normal 2 2 10" xfId="5037"/>
    <cellStyle name="Normal 2 2 10 2" xfId="5038"/>
    <cellStyle name="Normal 2 2 11" xfId="5039"/>
    <cellStyle name="Normal 2 2 12" xfId="5040"/>
    <cellStyle name="Normal 2 2 13" xfId="5041"/>
    <cellStyle name="Normal 2 2 14" xfId="5042"/>
    <cellStyle name="Normal 2 2 15" xfId="5043"/>
    <cellStyle name="Normal 2 2 16" xfId="5044"/>
    <cellStyle name="Normal 2 2 2" xfId="5045"/>
    <cellStyle name="Normal 2 2 2 2" xfId="5046"/>
    <cellStyle name="Normal 2 2 2 2 2" xfId="5047"/>
    <cellStyle name="Normal 2 2 2 3" xfId="5048"/>
    <cellStyle name="Normal 2 2 2_KTVX Bao cao thang nam 2015" xfId="5049"/>
    <cellStyle name="Normal 2 2 3" xfId="5050"/>
    <cellStyle name="Normal 2 2 33 4" xfId="5051"/>
    <cellStyle name="Normal 2 2 4" xfId="5052"/>
    <cellStyle name="Normal 2 2 4 2" xfId="5053"/>
    <cellStyle name="Normal 2 2 4 3" xfId="5054"/>
    <cellStyle name="Normal 2 2 5" xfId="5055"/>
    <cellStyle name="Normal 2 2 6" xfId="5056"/>
    <cellStyle name="Normal 2 2 7" xfId="5057"/>
    <cellStyle name="Normal 2 2 8" xfId="5058"/>
    <cellStyle name="Normal 2 2 9" xfId="5059"/>
    <cellStyle name="Normal 2 2_08. bieu thang 8 gui anh Kien (14.9.2012)" xfId="5060"/>
    <cellStyle name="Normal 2 20" xfId="5061"/>
    <cellStyle name="Normal 2 21" xfId="5062"/>
    <cellStyle name="Normal 2 22" xfId="5063"/>
    <cellStyle name="Normal 2 23" xfId="5064"/>
    <cellStyle name="Normal 2 24" xfId="5065"/>
    <cellStyle name="Normal 2 25" xfId="5066"/>
    <cellStyle name="Normal 2 26" xfId="5067"/>
    <cellStyle name="Normal 2 26 2" xfId="5068"/>
    <cellStyle name="Normal 2 27" xfId="5069"/>
    <cellStyle name="Normal 2 3" xfId="5070"/>
    <cellStyle name="Normal 2 3 2" xfId="5071"/>
    <cellStyle name="Normal 2 3 2 2" xfId="5072"/>
    <cellStyle name="Normal 2 3 3" xfId="5073"/>
    <cellStyle name="Normal 2 3 3 2" xfId="5074"/>
    <cellStyle name="Normal 2 3 3 3" xfId="5075"/>
    <cellStyle name="Normal 2 3 4" xfId="5076"/>
    <cellStyle name="Normal 2 3 5" xfId="16"/>
    <cellStyle name="Normal 2 3_B05. TPCP (in15.01.2013)" xfId="5077"/>
    <cellStyle name="Normal 2 32" xfId="5078"/>
    <cellStyle name="Normal 2 4" xfId="5079"/>
    <cellStyle name="Normal 2 4 2" xfId="5080"/>
    <cellStyle name="Normal 2 4 2 2" xfId="5081"/>
    <cellStyle name="Normal 2 4 3" xfId="5082"/>
    <cellStyle name="Normal 2 4 3 2" xfId="5083"/>
    <cellStyle name="Normal 2 5" xfId="5084"/>
    <cellStyle name="Normal 2 5 2" xfId="5085"/>
    <cellStyle name="Normal 2 5 2 8" xfId="19417"/>
    <cellStyle name="Normal 2 6" xfId="5086"/>
    <cellStyle name="Normal 2 6 2" xfId="5087"/>
    <cellStyle name="Normal 2 7" xfId="5088"/>
    <cellStyle name="Normal 2 7 2" xfId="5089"/>
    <cellStyle name="Normal 2 8" xfId="5090"/>
    <cellStyle name="Normal 2 8 2" xfId="5091"/>
    <cellStyle name="Normal 2 9" xfId="5092"/>
    <cellStyle name="Normal 2 9 2" xfId="5093"/>
    <cellStyle name="Normal 2_05-12  KH trung han 2016-2020 - Liem Thinh edited" xfId="5094"/>
    <cellStyle name="Normal 20" xfId="5095"/>
    <cellStyle name="Normal 20 2" xfId="5096"/>
    <cellStyle name="Normal 20 3" xfId="5097"/>
    <cellStyle name="Normal 21" xfId="5098"/>
    <cellStyle name="Normal 21 2" xfId="5099"/>
    <cellStyle name="Normal 22" xfId="5100"/>
    <cellStyle name="Normal 22 2" xfId="5101"/>
    <cellStyle name="Normal 23" xfId="5102"/>
    <cellStyle name="Normal 23 2" xfId="5103"/>
    <cellStyle name="Normal 23 3" xfId="5104"/>
    <cellStyle name="Normal 24" xfId="5105"/>
    <cellStyle name="Normal 24 2" xfId="5106"/>
    <cellStyle name="Normal 24 2 2" xfId="5107"/>
    <cellStyle name="Normal 25" xfId="5108"/>
    <cellStyle name="Normal 25 2" xfId="5109"/>
    <cellStyle name="Normal 25 3" xfId="5110"/>
    <cellStyle name="Normal 26" xfId="5111"/>
    <cellStyle name="Normal 26 2" xfId="5112"/>
    <cellStyle name="Normal 27" xfId="5113"/>
    <cellStyle name="Normal 27 2" xfId="5114"/>
    <cellStyle name="Normal 28" xfId="5115"/>
    <cellStyle name="Normal 28 2" xfId="5116"/>
    <cellStyle name="Normal 29" xfId="5117"/>
    <cellStyle name="Normal 29 2" xfId="5118"/>
    <cellStyle name="Normal 3" xfId="5119"/>
    <cellStyle name="Normal 3 10" xfId="5120"/>
    <cellStyle name="Normal 3 10 2" xfId="19418"/>
    <cellStyle name="Normal 3 11" xfId="5121"/>
    <cellStyle name="Normal 3 12" xfId="5122"/>
    <cellStyle name="Normal 3 13" xfId="5123"/>
    <cellStyle name="Normal 3 14" xfId="5124"/>
    <cellStyle name="Normal 3 15" xfId="5125"/>
    <cellStyle name="Normal 3 16" xfId="5126"/>
    <cellStyle name="Normal 3 17" xfId="5127"/>
    <cellStyle name="Normal 3 18" xfId="5128"/>
    <cellStyle name="Normal 3 2" xfId="5129"/>
    <cellStyle name="Normal 3 2 2" xfId="5130"/>
    <cellStyle name="Normal 3 2 2 2" xfId="5131"/>
    <cellStyle name="Normal 3 2 3" xfId="5132"/>
    <cellStyle name="Normal 3 2 3 2" xfId="5133"/>
    <cellStyle name="Normal 3 2 4" xfId="5134"/>
    <cellStyle name="Normal 3 2 5" xfId="5135"/>
    <cellStyle name="Normal 3 2 5 2" xfId="5136"/>
    <cellStyle name="Normal 3 2 6" xfId="5137"/>
    <cellStyle name="Normal 3 2 6 2" xfId="5138"/>
    <cellStyle name="Normal 3 2 7" xfId="5139"/>
    <cellStyle name="Normal 3 3" xfId="5140"/>
    <cellStyle name="Normal 3 3 2" xfId="5141"/>
    <cellStyle name="Normal 3 3 2 2" xfId="5142"/>
    <cellStyle name="Normal 3 3 2 3" xfId="5143"/>
    <cellStyle name="Normal 3 3 3" xfId="5144"/>
    <cellStyle name="Normal 3 4" xfId="5145"/>
    <cellStyle name="Normal 3 4 2" xfId="5146"/>
    <cellStyle name="Normal 3 4 3" xfId="5147"/>
    <cellStyle name="Normal 3 5" xfId="5148"/>
    <cellStyle name="Normal 3 5 2" xfId="5149"/>
    <cellStyle name="Normal 3 6" xfId="5150"/>
    <cellStyle name="Normal 3 7" xfId="5151"/>
    <cellStyle name="Normal 3 7 2" xfId="19419"/>
    <cellStyle name="Normal 3 8" xfId="5152"/>
    <cellStyle name="Normal 3 9" xfId="5153"/>
    <cellStyle name="Normal 3_08. bieu thang 8 gui anh Kien (14.9.2012)" xfId="5154"/>
    <cellStyle name="Normal 30" xfId="5155"/>
    <cellStyle name="Normal 30 2" xfId="5156"/>
    <cellStyle name="Normal 30 2 2" xfId="5157"/>
    <cellStyle name="Normal 30 3" xfId="5158"/>
    <cellStyle name="Normal 30 3 2" xfId="5159"/>
    <cellStyle name="Normal 30 4" xfId="5160"/>
    <cellStyle name="Normal 31" xfId="5161"/>
    <cellStyle name="Normal 31 2" xfId="5162"/>
    <cellStyle name="Normal 31 2 2" xfId="5163"/>
    <cellStyle name="Normal 31 3" xfId="5164"/>
    <cellStyle name="Normal 31 3 2" xfId="5165"/>
    <cellStyle name="Normal 31 4" xfId="5166"/>
    <cellStyle name="Normal 32" xfId="5167"/>
    <cellStyle name="Normal 32 2" xfId="5168"/>
    <cellStyle name="Normal 32 2 2" xfId="5169"/>
    <cellStyle name="Normal 33" xfId="5170"/>
    <cellStyle name="Normal 33 2" xfId="5171"/>
    <cellStyle name="Normal 34" xfId="5172"/>
    <cellStyle name="Normal 34 3" xfId="5173"/>
    <cellStyle name="Normal 35" xfId="5174"/>
    <cellStyle name="Normal 36" xfId="5175"/>
    <cellStyle name="Normal 36 2" xfId="5176"/>
    <cellStyle name="Normal 37" xfId="5177"/>
    <cellStyle name="Normal 37 2" xfId="5178"/>
    <cellStyle name="Normal 37 2 2" xfId="5179"/>
    <cellStyle name="Normal 37 2 3" xfId="5180"/>
    <cellStyle name="Normal 37 3" xfId="5181"/>
    <cellStyle name="Normal 37 3 2" xfId="5182"/>
    <cellStyle name="Normal 37 4" xfId="5183"/>
    <cellStyle name="Normal 38" xfId="5184"/>
    <cellStyle name="Normal 38 2" xfId="5185"/>
    <cellStyle name="Normal 38 2 2" xfId="5186"/>
    <cellStyle name="Normal 39" xfId="5187"/>
    <cellStyle name="Normal 39 2" xfId="5188"/>
    <cellStyle name="Normal 39 2 2" xfId="5189"/>
    <cellStyle name="Normal 39 3" xfId="5190"/>
    <cellStyle name="Normal 39 3 2" xfId="5191"/>
    <cellStyle name="Normal 4" xfId="5192"/>
    <cellStyle name="Normal 4 10" xfId="5193"/>
    <cellStyle name="Normal 4 11" xfId="5194"/>
    <cellStyle name="Normal 4 12" xfId="5195"/>
    <cellStyle name="Normal 4 13" xfId="5196"/>
    <cellStyle name="Normal 4 14" xfId="5197"/>
    <cellStyle name="Normal 4 15" xfId="5198"/>
    <cellStyle name="Normal 4 16" xfId="5199"/>
    <cellStyle name="Normal 4 17" xfId="5200"/>
    <cellStyle name="Normal 4 2" xfId="5201"/>
    <cellStyle name="Normal 4 2 2" xfId="5202"/>
    <cellStyle name="Normal 4 3" xfId="5203"/>
    <cellStyle name="Normal 4 4" xfId="5204"/>
    <cellStyle name="Normal 4 5" xfId="5205"/>
    <cellStyle name="Normal 4 6" xfId="5206"/>
    <cellStyle name="Normal 4 7" xfId="5207"/>
    <cellStyle name="Normal 4 8" xfId="5208"/>
    <cellStyle name="Normal 4 9" xfId="5209"/>
    <cellStyle name="Normal 4_Bang bieu" xfId="5210"/>
    <cellStyle name="Normal 40" xfId="5211"/>
    <cellStyle name="Normal 40 2" xfId="19420"/>
    <cellStyle name="Normal 41" xfId="5212"/>
    <cellStyle name="Normal 42" xfId="5213"/>
    <cellStyle name="Normal 43" xfId="3"/>
    <cellStyle name="Normal 43 2" xfId="5214"/>
    <cellStyle name="Normal 44" xfId="5215"/>
    <cellStyle name="Normal 45" xfId="5216"/>
    <cellStyle name="Normal 46" xfId="5217"/>
    <cellStyle name="Normal 46 2" xfId="5218"/>
    <cellStyle name="Normal 47" xfId="5219"/>
    <cellStyle name="Normal 48" xfId="5220"/>
    <cellStyle name="Normal 49" xfId="5221"/>
    <cellStyle name="Normal 5" xfId="4"/>
    <cellStyle name="Normal 5 2" xfId="5222"/>
    <cellStyle name="Normal 5 2 2" xfId="5223"/>
    <cellStyle name="Normal 5 3" xfId="5224"/>
    <cellStyle name="Normal 5 3 2" xfId="5225"/>
    <cellStyle name="Normal 5 4" xfId="19421"/>
    <cellStyle name="Normal 5_bieu mau 2012 (cap nhap)" xfId="5226"/>
    <cellStyle name="Normal 50" xfId="5227"/>
    <cellStyle name="Normal 51" xfId="5228"/>
    <cellStyle name="Normal 52" xfId="5229"/>
    <cellStyle name="Normal 53" xfId="5230"/>
    <cellStyle name="Normal 54" xfId="5231"/>
    <cellStyle name="Normal 56" xfId="5232"/>
    <cellStyle name="Normal 6" xfId="5233"/>
    <cellStyle name="Normal 6 10" xfId="5234"/>
    <cellStyle name="Normal 6 11" xfId="5235"/>
    <cellStyle name="Normal 6 12" xfId="5236"/>
    <cellStyle name="Normal 6 13" xfId="5237"/>
    <cellStyle name="Normal 6 14" xfId="5238"/>
    <cellStyle name="Normal 6 15" xfId="5239"/>
    <cellStyle name="Normal 6 16" xfId="5240"/>
    <cellStyle name="Normal 6 2" xfId="5241"/>
    <cellStyle name="Normal 6 2 2" xfId="5242"/>
    <cellStyle name="Normal 6 3" xfId="5243"/>
    <cellStyle name="Normal 6 3 2" xfId="2"/>
    <cellStyle name="Normal 6 4" xfId="5244"/>
    <cellStyle name="Normal 6 5" xfId="5245"/>
    <cellStyle name="Normal 6 6" xfId="1"/>
    <cellStyle name="Normal 6 6 2" xfId="5246"/>
    <cellStyle name="Normal 6 7" xfId="5247"/>
    <cellStyle name="Normal 6 8" xfId="5248"/>
    <cellStyle name="Normal 6 9" xfId="5249"/>
    <cellStyle name="Normal 6_08. bieu thang 8 gui anh Kien (14.9.2012)" xfId="5250"/>
    <cellStyle name="Normal 62" xfId="5251"/>
    <cellStyle name="Normal 64" xfId="5252"/>
    <cellStyle name="Normal 64 2_Nghe An DK lai 6-12 (goc)" xfId="5253"/>
    <cellStyle name="Normal 65" xfId="5254"/>
    <cellStyle name="Normal 66" xfId="5255"/>
    <cellStyle name="Normal 68" xfId="5256"/>
    <cellStyle name="Normal 69" xfId="5257"/>
    <cellStyle name="Normal 7" xfId="5258"/>
    <cellStyle name="Normal 7 2" xfId="5259"/>
    <cellStyle name="Normal 7 3" xfId="5260"/>
    <cellStyle name="Normal 7 3 2" xfId="5261"/>
    <cellStyle name="Normal 7 3 3" xfId="5262"/>
    <cellStyle name="Normal 7 4" xfId="5263"/>
    <cellStyle name="Normal 7 5" xfId="5"/>
    <cellStyle name="Normal 7_!1 1 bao cao giao KH ve HTCMT vung TNB   12-12-2011" xfId="5264"/>
    <cellStyle name="Normal 70" xfId="5265"/>
    <cellStyle name="Normal 72" xfId="5266"/>
    <cellStyle name="Normal 73" xfId="5267"/>
    <cellStyle name="Normal 74" xfId="5268"/>
    <cellStyle name="Normal 75" xfId="5269"/>
    <cellStyle name="Normal 76" xfId="5270"/>
    <cellStyle name="Normal 77" xfId="5271"/>
    <cellStyle name="Normal 78" xfId="5272"/>
    <cellStyle name="Normal 8" xfId="5273"/>
    <cellStyle name="Normal 8 2" xfId="9"/>
    <cellStyle name="Normal 8 2 2" xfId="5274"/>
    <cellStyle name="Normal 8 2 2 2" xfId="5275"/>
    <cellStyle name="Normal 8 2 2 3" xfId="5276"/>
    <cellStyle name="Normal 8 2 3" xfId="5277"/>
    <cellStyle name="Normal 8 2 4" xfId="5278"/>
    <cellStyle name="Normal 8 2_Phuongangiao 1-giaoxulykythuat" xfId="5279"/>
    <cellStyle name="Normal 8 3" xfId="5280"/>
    <cellStyle name="Normal 8 3 2" xfId="5281"/>
    <cellStyle name="Normal 8 4" xfId="5282"/>
    <cellStyle name="Normal 8_Danh muc ODA nhu cau 2014 (ca nuoc) 14-11-2013" xfId="5283"/>
    <cellStyle name="Normal 80" xfId="5284"/>
    <cellStyle name="Normal 81" xfId="5285"/>
    <cellStyle name="Normal 84" xfId="5286"/>
    <cellStyle name="Normal 86" xfId="5287"/>
    <cellStyle name="Normal 87" xfId="5288"/>
    <cellStyle name="Normal 9" xfId="13"/>
    <cellStyle name="Normal 9 10" xfId="5289"/>
    <cellStyle name="Normal 9 12" xfId="5290"/>
    <cellStyle name="Normal 9 13" xfId="5291"/>
    <cellStyle name="Normal 9 17" xfId="5292"/>
    <cellStyle name="Normal 9 2" xfId="5293"/>
    <cellStyle name="Normal 9 2 2" xfId="5294"/>
    <cellStyle name="Normal 9 21" xfId="5295"/>
    <cellStyle name="Normal 9 23" xfId="5296"/>
    <cellStyle name="Normal 9 3" xfId="5297"/>
    <cellStyle name="Normal 9 3 2" xfId="5298"/>
    <cellStyle name="Normal 9 4" xfId="5299"/>
    <cellStyle name="Normal 9 46" xfId="5300"/>
    <cellStyle name="Normal 9 47" xfId="5301"/>
    <cellStyle name="Normal 9 48" xfId="5302"/>
    <cellStyle name="Normal 9 49" xfId="5303"/>
    <cellStyle name="Normal 9 5" xfId="5304"/>
    <cellStyle name="Normal 9 50" xfId="5305"/>
    <cellStyle name="Normal 9 51" xfId="5306"/>
    <cellStyle name="Normal 9 52" xfId="5307"/>
    <cellStyle name="Normal 9 6" xfId="5308"/>
    <cellStyle name="Normal 9_báo cáo nợ đọng Sở KHĐT" xfId="5309"/>
    <cellStyle name="Normal 90" xfId="5310"/>
    <cellStyle name="Normal 91" xfId="5311"/>
    <cellStyle name="Normal 92" xfId="5312"/>
    <cellStyle name="Normal 93" xfId="5313"/>
    <cellStyle name="Normal_Bieu mau (CV )" xfId="6"/>
    <cellStyle name="Normal_PHU LUC 4" xfId="19422"/>
    <cellStyle name="Normal1" xfId="5314"/>
    <cellStyle name="Normal1 2" xfId="5315"/>
    <cellStyle name="Normal8" xfId="5316"/>
    <cellStyle name="Normale_ PESO ELETTR." xfId="5317"/>
    <cellStyle name="Normalny_Cennik obowiazuje od 06-08-2001 r (1)" xfId="5318"/>
    <cellStyle name="Note 2" xfId="5319"/>
    <cellStyle name="Note 2 2" xfId="5320"/>
    <cellStyle name="Note 3" xfId="5321"/>
    <cellStyle name="Note 3 2" xfId="5322"/>
    <cellStyle name="Note 4" xfId="5323"/>
    <cellStyle name="Note 4 2" xfId="5324"/>
    <cellStyle name="Note 5" xfId="5325"/>
    <cellStyle name="NWM" xfId="5326"/>
    <cellStyle name="Ò_x000a_Normal_123569" xfId="5327"/>
    <cellStyle name="Ò_x000d_Normal_123569" xfId="5328"/>
    <cellStyle name="Ò_x005f_x000d_Normal_123569" xfId="5329"/>
    <cellStyle name="Ò_x005f_x005f_x005f_x000d_Normal_123569" xfId="5330"/>
    <cellStyle name="Œ…‹æØ‚è [0.00]_ÆÂ¹²" xfId="5331"/>
    <cellStyle name="Œ…‹æØ‚è_laroux" xfId="5332"/>
    <cellStyle name="oft Excel]_x000a__x000a_Comment=open=/f ‚ðw’è‚·‚é‚ÆAƒ†[ƒU[’è‹`ŠÖ”‚ðŠÖ”“\‚è•t‚¯‚Ìˆê——‚É“o˜^‚·‚é‚±‚Æ‚ª‚Å‚«‚Ü‚·B_x000a__x000a_Maximized" xfId="5333"/>
    <cellStyle name="oft Excel]_x000a__x000a_Comment=open=/f ‚ðŽw’è‚·‚é‚ÆAƒ†[ƒU[’è‹`ŠÖ”‚ðŠÖ”“\‚è•t‚¯‚Ìˆê——‚É“o˜^‚·‚é‚±‚Æ‚ª‚Å‚«‚Ü‚·B_x000a__x000a_Maximized" xfId="5334"/>
    <cellStyle name="oft Excel]_x000a__x000a_Comment=The open=/f lines load custom functions into the Paste Function list._x000a__x000a_Maximized=2_x000a__x000a_Basics=1_x000a__x000a_A" xfId="5335"/>
    <cellStyle name="oft Excel]_x000a__x000a_Comment=The open=/f lines load custom functions into the Paste Function list._x000a__x000a_Maximized=3_x000a__x000a_Basics=1_x000a__x000a_A" xfId="5336"/>
    <cellStyle name="oft Excel]_x000d__x000a_Comment=open=/f ‚ðw’è‚·‚é‚ÆAƒ†[ƒU[’è‹`ŠÖ”‚ðŠÖ”“\‚è•t‚¯‚Ìˆê——‚É“o˜^‚·‚é‚±‚Æ‚ª‚Å‚«‚Ü‚·B_x000d__x000a_Maximized" xfId="5337"/>
    <cellStyle name="oft Excel]_x000d__x000a_Comment=open=/f ‚ðw’è‚·‚é‚ÆAƒ†[ƒU[’è‹`ŠÖ”‚ðŠÖ”“\‚è•t‚¯‚Ìˆê——‚É“o˜^‚·‚é‚±‚Æ‚ª‚Å‚«‚Ü‚·B_x000d__x000a_Maximized 2" xfId="5338"/>
    <cellStyle name="oft Excel]_x000d__x000a_Comment=open=/f ‚ðŽw’è‚·‚é‚ÆAƒ†[ƒU[’è‹`ŠÖ”‚ðŠÖ”“\‚è•t‚¯‚Ìˆê——‚É“o˜^‚·‚é‚±‚Æ‚ª‚Å‚«‚Ü‚·B_x000d__x000a_Maximized" xfId="5339"/>
    <cellStyle name="oft Excel]_x000d__x000a_Comment=The open=/f lines load custom functions into the Paste Function list._x000d__x000a_Maximized=2_x000d__x000a_Basics=1_x000d__x000a_A" xfId="5340"/>
    <cellStyle name="oft Excel]_x000d__x000a_Comment=The open=/f lines load custom functions into the Paste Function list._x000d__x000a_Maximized=3_x000d__x000a_Basics=1_x000d__x000a_A" xfId="5341"/>
    <cellStyle name="oft Excel]_x005f_x000d__x005f_x000a_Comment=open=/f ‚ðw’è‚·‚é‚ÆAƒ†[ƒU[’è‹`ŠÖ”‚ðŠÖ”“\‚è•t‚¯‚Ìˆê——‚É“o˜^‚·‚é‚±‚Æ‚ª‚Å‚«‚Ü‚·B_x005f_x000d__x005f_x000a_Maximized" xfId="5342"/>
    <cellStyle name="omma [0]_Mktg Prog" xfId="5343"/>
    <cellStyle name="ormal_Sheet1_1" xfId="5344"/>
    <cellStyle name="Output 2" xfId="5345"/>
    <cellStyle name="p" xfId="5346"/>
    <cellStyle name="paint" xfId="5347"/>
    <cellStyle name="paint 2" xfId="5348"/>
    <cellStyle name="paint_05-12  KH trung han 2016-2020 - Liem Thinh edited" xfId="5349"/>
    <cellStyle name="Pattern" xfId="5350"/>
    <cellStyle name="Pattern 10" xfId="5351"/>
    <cellStyle name="Pattern 11" xfId="5352"/>
    <cellStyle name="Pattern 12" xfId="5353"/>
    <cellStyle name="Pattern 13" xfId="5354"/>
    <cellStyle name="Pattern 14" xfId="5355"/>
    <cellStyle name="Pattern 15" xfId="5356"/>
    <cellStyle name="Pattern 16" xfId="5357"/>
    <cellStyle name="Pattern 2" xfId="5358"/>
    <cellStyle name="Pattern 3" xfId="5359"/>
    <cellStyle name="Pattern 4" xfId="5360"/>
    <cellStyle name="Pattern 5" xfId="5361"/>
    <cellStyle name="Pattern 6" xfId="5362"/>
    <cellStyle name="Pattern 7" xfId="5363"/>
    <cellStyle name="Pattern 8" xfId="5364"/>
    <cellStyle name="Pattern 9" xfId="5365"/>
    <cellStyle name="per.style" xfId="5366"/>
    <cellStyle name="per.style 2" xfId="5367"/>
    <cellStyle name="Percent %" xfId="5368"/>
    <cellStyle name="Percent % Long Underline" xfId="5369"/>
    <cellStyle name="Percent %_Worksheet in  US Financial Statements Ref. Workbook - Single Co" xfId="5370"/>
    <cellStyle name="Percent (0)" xfId="5371"/>
    <cellStyle name="Percent (0) 10" xfId="5372"/>
    <cellStyle name="Percent (0) 11" xfId="5373"/>
    <cellStyle name="Percent (0) 12" xfId="5374"/>
    <cellStyle name="Percent (0) 13" xfId="5375"/>
    <cellStyle name="Percent (0) 14" xfId="5376"/>
    <cellStyle name="Percent (0) 15" xfId="5377"/>
    <cellStyle name="Percent (0) 2" xfId="5378"/>
    <cellStyle name="Percent (0) 3" xfId="5379"/>
    <cellStyle name="Percent (0) 4" xfId="5380"/>
    <cellStyle name="Percent (0) 5" xfId="5381"/>
    <cellStyle name="Percent (0) 6" xfId="5382"/>
    <cellStyle name="Percent (0) 7" xfId="5383"/>
    <cellStyle name="Percent (0) 8" xfId="5384"/>
    <cellStyle name="Percent (0) 9" xfId="5385"/>
    <cellStyle name="Percent [0]" xfId="5386"/>
    <cellStyle name="Percent [0] 10" xfId="5387"/>
    <cellStyle name="Percent [0] 11" xfId="5388"/>
    <cellStyle name="Percent [0] 12" xfId="5389"/>
    <cellStyle name="Percent [0] 13" xfId="5390"/>
    <cellStyle name="Percent [0] 14" xfId="5391"/>
    <cellStyle name="Percent [0] 15" xfId="5392"/>
    <cellStyle name="Percent [0] 16" xfId="5393"/>
    <cellStyle name="Percent [0] 2" xfId="5394"/>
    <cellStyle name="Percent [0] 3" xfId="5395"/>
    <cellStyle name="Percent [0] 4" xfId="5396"/>
    <cellStyle name="Percent [0] 5" xfId="5397"/>
    <cellStyle name="Percent [0] 6" xfId="5398"/>
    <cellStyle name="Percent [0] 7" xfId="5399"/>
    <cellStyle name="Percent [0] 8" xfId="5400"/>
    <cellStyle name="Percent [0] 9" xfId="5401"/>
    <cellStyle name="Percent [00]" xfId="5402"/>
    <cellStyle name="Percent [00] 10" xfId="5403"/>
    <cellStyle name="Percent [00] 11" xfId="5404"/>
    <cellStyle name="Percent [00] 12" xfId="5405"/>
    <cellStyle name="Percent [00] 13" xfId="5406"/>
    <cellStyle name="Percent [00] 14" xfId="5407"/>
    <cellStyle name="Percent [00] 15" xfId="5408"/>
    <cellStyle name="Percent [00] 16" xfId="5409"/>
    <cellStyle name="Percent [00] 2" xfId="5410"/>
    <cellStyle name="Percent [00] 3" xfId="5411"/>
    <cellStyle name="Percent [00] 4" xfId="5412"/>
    <cellStyle name="Percent [00] 5" xfId="5413"/>
    <cellStyle name="Percent [00] 6" xfId="5414"/>
    <cellStyle name="Percent [00] 7" xfId="5415"/>
    <cellStyle name="Percent [00] 8" xfId="5416"/>
    <cellStyle name="Percent [00] 9" xfId="5417"/>
    <cellStyle name="Percent [2]" xfId="5418"/>
    <cellStyle name="Percent [2] 10" xfId="5419"/>
    <cellStyle name="Percent [2] 11" xfId="5420"/>
    <cellStyle name="Percent [2] 12" xfId="5421"/>
    <cellStyle name="Percent [2] 13" xfId="5422"/>
    <cellStyle name="Percent [2] 14" xfId="5423"/>
    <cellStyle name="Percent [2] 15" xfId="5424"/>
    <cellStyle name="Percent [2] 16" xfId="5425"/>
    <cellStyle name="Percent [2] 2" xfId="5426"/>
    <cellStyle name="Percent [2] 2 2" xfId="5427"/>
    <cellStyle name="Percent [2] 3" xfId="5428"/>
    <cellStyle name="Percent [2] 4" xfId="5429"/>
    <cellStyle name="Percent [2] 5" xfId="5430"/>
    <cellStyle name="Percent [2] 6" xfId="5431"/>
    <cellStyle name="Percent [2] 7" xfId="5432"/>
    <cellStyle name="Percent [2] 8" xfId="5433"/>
    <cellStyle name="Percent [2] 9" xfId="5434"/>
    <cellStyle name="Percent 0.0%" xfId="5435"/>
    <cellStyle name="Percent 0.0% Long Underline" xfId="5436"/>
    <cellStyle name="Percent 0.00%" xfId="5437"/>
    <cellStyle name="Percent 0.00% Long Underline" xfId="5438"/>
    <cellStyle name="Percent 0.000%" xfId="5439"/>
    <cellStyle name="Percent 0.000% Long Underline" xfId="5440"/>
    <cellStyle name="Percent 10" xfId="5441"/>
    <cellStyle name="Percent 10 2" xfId="5442"/>
    <cellStyle name="Percent 11" xfId="5443"/>
    <cellStyle name="Percent 11 2" xfId="5444"/>
    <cellStyle name="Percent 12" xfId="5445"/>
    <cellStyle name="Percent 12 2" xfId="5446"/>
    <cellStyle name="Percent 13" xfId="5447"/>
    <cellStyle name="Percent 13 2" xfId="5448"/>
    <cellStyle name="Percent 14" xfId="5449"/>
    <cellStyle name="Percent 14 2" xfId="5450"/>
    <cellStyle name="Percent 15" xfId="5451"/>
    <cellStyle name="Percent 16" xfId="5452"/>
    <cellStyle name="Percent 17" xfId="5453"/>
    <cellStyle name="Percent 18" xfId="5454"/>
    <cellStyle name="Percent 19" xfId="5455"/>
    <cellStyle name="Percent 19 2" xfId="5456"/>
    <cellStyle name="Percent 2" xfId="5457"/>
    <cellStyle name="Percent 2 2" xfId="5458"/>
    <cellStyle name="Percent 2 2 2" xfId="5459"/>
    <cellStyle name="Percent 2 2 3" xfId="5460"/>
    <cellStyle name="Percent 2 3" xfId="5461"/>
    <cellStyle name="Percent 2 4" xfId="5462"/>
    <cellStyle name="Percent 20" xfId="5463"/>
    <cellStyle name="Percent 20 2" xfId="5464"/>
    <cellStyle name="Percent 21" xfId="5465"/>
    <cellStyle name="Percent 22" xfId="5466"/>
    <cellStyle name="Percent 23" xfId="5467"/>
    <cellStyle name="Percent 3" xfId="5468"/>
    <cellStyle name="Percent 3 2" xfId="5469"/>
    <cellStyle name="Percent 3 3" xfId="5470"/>
    <cellStyle name="Percent 4" xfId="5471"/>
    <cellStyle name="Percent 4 2" xfId="5472"/>
    <cellStyle name="Percent 4 3" xfId="5473"/>
    <cellStyle name="Percent 5" xfId="5474"/>
    <cellStyle name="Percent 5 2" xfId="5475"/>
    <cellStyle name="Percent 6" xfId="5476"/>
    <cellStyle name="Percent 6 2" xfId="5477"/>
    <cellStyle name="Percent 7" xfId="5478"/>
    <cellStyle name="Percent 7 2" xfId="5479"/>
    <cellStyle name="Percent 8" xfId="5480"/>
    <cellStyle name="Percent 8 2" xfId="5481"/>
    <cellStyle name="Percent 9" xfId="5482"/>
    <cellStyle name="Percent 9 2" xfId="5483"/>
    <cellStyle name="PERCENTAGE" xfId="5484"/>
    <cellStyle name="PERCENTAGE 2" xfId="5485"/>
    <cellStyle name="PrePop Currency (0)" xfId="5486"/>
    <cellStyle name="PrePop Currency (0) 10" xfId="5487"/>
    <cellStyle name="PrePop Currency (0) 11" xfId="5488"/>
    <cellStyle name="PrePop Currency (0) 12" xfId="5489"/>
    <cellStyle name="PrePop Currency (0) 13" xfId="5490"/>
    <cellStyle name="PrePop Currency (0) 14" xfId="5491"/>
    <cellStyle name="PrePop Currency (0) 15" xfId="5492"/>
    <cellStyle name="PrePop Currency (0) 16" xfId="5493"/>
    <cellStyle name="PrePop Currency (0) 2" xfId="5494"/>
    <cellStyle name="PrePop Currency (0) 3" xfId="5495"/>
    <cellStyle name="PrePop Currency (0) 4" xfId="5496"/>
    <cellStyle name="PrePop Currency (0) 5" xfId="5497"/>
    <cellStyle name="PrePop Currency (0) 6" xfId="5498"/>
    <cellStyle name="PrePop Currency (0) 7" xfId="5499"/>
    <cellStyle name="PrePop Currency (0) 8" xfId="5500"/>
    <cellStyle name="PrePop Currency (0) 9" xfId="5501"/>
    <cellStyle name="PrePop Currency (2)" xfId="5502"/>
    <cellStyle name="PrePop Currency (2) 10" xfId="5503"/>
    <cellStyle name="PrePop Currency (2) 11" xfId="5504"/>
    <cellStyle name="PrePop Currency (2) 12" xfId="5505"/>
    <cellStyle name="PrePop Currency (2) 13" xfId="5506"/>
    <cellStyle name="PrePop Currency (2) 14" xfId="5507"/>
    <cellStyle name="PrePop Currency (2) 15" xfId="5508"/>
    <cellStyle name="PrePop Currency (2) 16" xfId="5509"/>
    <cellStyle name="PrePop Currency (2) 2" xfId="5510"/>
    <cellStyle name="PrePop Currency (2) 3" xfId="5511"/>
    <cellStyle name="PrePop Currency (2) 4" xfId="5512"/>
    <cellStyle name="PrePop Currency (2) 5" xfId="5513"/>
    <cellStyle name="PrePop Currency (2) 6" xfId="5514"/>
    <cellStyle name="PrePop Currency (2) 7" xfId="5515"/>
    <cellStyle name="PrePop Currency (2) 8" xfId="5516"/>
    <cellStyle name="PrePop Currency (2) 9" xfId="5517"/>
    <cellStyle name="PrePop Units (0)" xfId="5518"/>
    <cellStyle name="PrePop Units (0) 10" xfId="5519"/>
    <cellStyle name="PrePop Units (0) 11" xfId="5520"/>
    <cellStyle name="PrePop Units (0) 12" xfId="5521"/>
    <cellStyle name="PrePop Units (0) 13" xfId="5522"/>
    <cellStyle name="PrePop Units (0) 14" xfId="5523"/>
    <cellStyle name="PrePop Units (0) 15" xfId="5524"/>
    <cellStyle name="PrePop Units (0) 16" xfId="5525"/>
    <cellStyle name="PrePop Units (0) 2" xfId="5526"/>
    <cellStyle name="PrePop Units (0) 3" xfId="5527"/>
    <cellStyle name="PrePop Units (0) 4" xfId="5528"/>
    <cellStyle name="PrePop Units (0) 5" xfId="5529"/>
    <cellStyle name="PrePop Units (0) 6" xfId="5530"/>
    <cellStyle name="PrePop Units (0) 7" xfId="5531"/>
    <cellStyle name="PrePop Units (0) 8" xfId="5532"/>
    <cellStyle name="PrePop Units (0) 9" xfId="5533"/>
    <cellStyle name="PrePop Units (1)" xfId="5534"/>
    <cellStyle name="PrePop Units (1) 10" xfId="5535"/>
    <cellStyle name="PrePop Units (1) 11" xfId="5536"/>
    <cellStyle name="PrePop Units (1) 12" xfId="5537"/>
    <cellStyle name="PrePop Units (1) 13" xfId="5538"/>
    <cellStyle name="PrePop Units (1) 14" xfId="5539"/>
    <cellStyle name="PrePop Units (1) 15" xfId="5540"/>
    <cellStyle name="PrePop Units (1) 16" xfId="5541"/>
    <cellStyle name="PrePop Units (1) 2" xfId="5542"/>
    <cellStyle name="PrePop Units (1) 3" xfId="5543"/>
    <cellStyle name="PrePop Units (1) 4" xfId="5544"/>
    <cellStyle name="PrePop Units (1) 5" xfId="5545"/>
    <cellStyle name="PrePop Units (1) 6" xfId="5546"/>
    <cellStyle name="PrePop Units (1) 7" xfId="5547"/>
    <cellStyle name="PrePop Units (1) 8" xfId="5548"/>
    <cellStyle name="PrePop Units (1) 9" xfId="5549"/>
    <cellStyle name="PrePop Units (2)" xfId="5550"/>
    <cellStyle name="PrePop Units (2) 10" xfId="5551"/>
    <cellStyle name="PrePop Units (2) 11" xfId="5552"/>
    <cellStyle name="PrePop Units (2) 12" xfId="5553"/>
    <cellStyle name="PrePop Units (2) 13" xfId="5554"/>
    <cellStyle name="PrePop Units (2) 14" xfId="5555"/>
    <cellStyle name="PrePop Units (2) 15" xfId="5556"/>
    <cellStyle name="PrePop Units (2) 16" xfId="5557"/>
    <cellStyle name="PrePop Units (2) 2" xfId="5558"/>
    <cellStyle name="PrePop Units (2) 3" xfId="5559"/>
    <cellStyle name="PrePop Units (2) 4" xfId="5560"/>
    <cellStyle name="PrePop Units (2) 5" xfId="5561"/>
    <cellStyle name="PrePop Units (2) 6" xfId="5562"/>
    <cellStyle name="PrePop Units (2) 7" xfId="5563"/>
    <cellStyle name="PrePop Units (2) 8" xfId="5564"/>
    <cellStyle name="PrePop Units (2) 9" xfId="5565"/>
    <cellStyle name="pricing" xfId="5566"/>
    <cellStyle name="pricing 2" xfId="5567"/>
    <cellStyle name="PSChar" xfId="5568"/>
    <cellStyle name="PSChar 2" xfId="5569"/>
    <cellStyle name="PSHeading" xfId="5570"/>
    <cellStyle name="PSHeading 2" xfId="5571"/>
    <cellStyle name="Quantity" xfId="5572"/>
    <cellStyle name="regstoresfromspecstores" xfId="5573"/>
    <cellStyle name="regstoresfromspecstores 2" xfId="5574"/>
    <cellStyle name="RevList" xfId="5575"/>
    <cellStyle name="rlink_tiªn l­în_x005f_x001b_Hyperlink_TONG HOP KINH PHI" xfId="5576"/>
    <cellStyle name="rmal_ADAdot" xfId="5577"/>
    <cellStyle name="S—_x0008_" xfId="5578"/>
    <cellStyle name="S—_x0008_ 2" xfId="5579"/>
    <cellStyle name="s]_x000a__x000a_spooler=yes_x000a__x000a_load=_x000a__x000a_Beep=yes_x000a__x000a_NullPort=None_x000a__x000a_BorderWidth=3_x000a__x000a_CursorBlinkRate=1200_x000a__x000a_DoubleClickSpeed=452_x000a__x000a_Programs=co" xfId="5580"/>
    <cellStyle name="s]_x000d__x000a_spooler=yes_x000d__x000a_load=_x000d__x000a_Beep=yes_x000d__x000a_NullPort=None_x000d__x000a_BorderWidth=3_x000d__x000a_CursorBlinkRate=1200_x000d__x000a_DoubleClickSpeed=452_x000d__x000a_Programs=co" xfId="5581"/>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5582"/>
    <cellStyle name="S—_x0008__KH TPCP vung TNB (03-1-2012)" xfId="5583"/>
    <cellStyle name="S—_x005f_x0008_" xfId="5584"/>
    <cellStyle name="SAPBEXaggData" xfId="5585"/>
    <cellStyle name="SAPBEXaggData 2" xfId="5586"/>
    <cellStyle name="SAPBEXaggDataEmph" xfId="5587"/>
    <cellStyle name="SAPBEXaggDataEmph 2" xfId="5588"/>
    <cellStyle name="SAPBEXaggItem" xfId="5589"/>
    <cellStyle name="SAPBEXaggItem 2" xfId="5590"/>
    <cellStyle name="SAPBEXchaText" xfId="5591"/>
    <cellStyle name="SAPBEXchaText 2" xfId="5592"/>
    <cellStyle name="SAPBEXexcBad7" xfId="5593"/>
    <cellStyle name="SAPBEXexcBad7 2" xfId="5594"/>
    <cellStyle name="SAPBEXexcBad8" xfId="5595"/>
    <cellStyle name="SAPBEXexcBad8 2" xfId="5596"/>
    <cellStyle name="SAPBEXexcBad9" xfId="5597"/>
    <cellStyle name="SAPBEXexcBad9 2" xfId="5598"/>
    <cellStyle name="SAPBEXexcCritical4" xfId="5599"/>
    <cellStyle name="SAPBEXexcCritical4 2" xfId="5600"/>
    <cellStyle name="SAPBEXexcCritical5" xfId="5601"/>
    <cellStyle name="SAPBEXexcCritical5 2" xfId="5602"/>
    <cellStyle name="SAPBEXexcCritical6" xfId="5603"/>
    <cellStyle name="SAPBEXexcCritical6 2" xfId="5604"/>
    <cellStyle name="SAPBEXexcGood1" xfId="5605"/>
    <cellStyle name="SAPBEXexcGood1 2" xfId="5606"/>
    <cellStyle name="SAPBEXexcGood2" xfId="5607"/>
    <cellStyle name="SAPBEXexcGood2 2" xfId="5608"/>
    <cellStyle name="SAPBEXexcGood3" xfId="5609"/>
    <cellStyle name="SAPBEXexcGood3 2" xfId="5610"/>
    <cellStyle name="SAPBEXfilterDrill" xfId="5611"/>
    <cellStyle name="SAPBEXfilterDrill 2" xfId="5612"/>
    <cellStyle name="SAPBEXfilterItem" xfId="5613"/>
    <cellStyle name="SAPBEXfilterItem 2" xfId="5614"/>
    <cellStyle name="SAPBEXfilterText" xfId="5615"/>
    <cellStyle name="SAPBEXfilterText 2" xfId="5616"/>
    <cellStyle name="SAPBEXformats" xfId="5617"/>
    <cellStyle name="SAPBEXformats 2" xfId="5618"/>
    <cellStyle name="SAPBEXheaderItem" xfId="5619"/>
    <cellStyle name="SAPBEXheaderItem 2" xfId="5620"/>
    <cellStyle name="SAPBEXheaderText" xfId="5621"/>
    <cellStyle name="SAPBEXheaderText 2" xfId="5622"/>
    <cellStyle name="SAPBEXresData" xfId="5623"/>
    <cellStyle name="SAPBEXresData 2" xfId="5624"/>
    <cellStyle name="SAPBEXresDataEmph" xfId="5625"/>
    <cellStyle name="SAPBEXresDataEmph 2" xfId="5626"/>
    <cellStyle name="SAPBEXresItem" xfId="5627"/>
    <cellStyle name="SAPBEXresItem 2" xfId="5628"/>
    <cellStyle name="SAPBEXstdData" xfId="5629"/>
    <cellStyle name="SAPBEXstdData 2" xfId="5630"/>
    <cellStyle name="SAPBEXstdDataEmph" xfId="5631"/>
    <cellStyle name="SAPBEXstdDataEmph 2" xfId="5632"/>
    <cellStyle name="SAPBEXstdItem" xfId="5633"/>
    <cellStyle name="SAPBEXstdItem 2" xfId="5634"/>
    <cellStyle name="SAPBEXtitle" xfId="5635"/>
    <cellStyle name="SAPBEXtitle 2" xfId="5636"/>
    <cellStyle name="SAPBEXundefined" xfId="5637"/>
    <cellStyle name="SAPBEXundefined 2" xfId="5638"/>
    <cellStyle name="_x0001_sç?" xfId="5639"/>
    <cellStyle name="_x0001_sç??_? ?A?t?t?.?" xfId="5640"/>
    <cellStyle name="serJet 1200 Series PCL 6" xfId="5641"/>
    <cellStyle name="SHADEDSTORES" xfId="5642"/>
    <cellStyle name="SHADEDSTORES 2" xfId="5643"/>
    <cellStyle name="Siêu nối kết_Book1" xfId="5644"/>
    <cellStyle name="songuyen" xfId="5645"/>
    <cellStyle name="specstores" xfId="5646"/>
    <cellStyle name="Standard_AAbgleich" xfId="5647"/>
    <cellStyle name="STTDG" xfId="5648"/>
    <cellStyle name="style" xfId="5649"/>
    <cellStyle name="Style 1" xfId="5650"/>
    <cellStyle name="Style 1 2" xfId="5651"/>
    <cellStyle name="Style 1 2 2" xfId="5652"/>
    <cellStyle name="Style 1 3" xfId="5653"/>
    <cellStyle name="Style 1 4" xfId="5654"/>
    <cellStyle name="Style 10" xfId="5655"/>
    <cellStyle name="Style 10 2" xfId="5656"/>
    <cellStyle name="Style 100" xfId="5657"/>
    <cellStyle name="Style 101" xfId="5658"/>
    <cellStyle name="Style 102" xfId="5659"/>
    <cellStyle name="Style 103" xfId="5660"/>
    <cellStyle name="Style 104" xfId="5661"/>
    <cellStyle name="Style 105" xfId="5662"/>
    <cellStyle name="Style 106" xfId="5663"/>
    <cellStyle name="Style 107" xfId="5664"/>
    <cellStyle name="Style 108" xfId="5665"/>
    <cellStyle name="Style 109" xfId="5666"/>
    <cellStyle name="Style 11" xfId="5667"/>
    <cellStyle name="Style 11 2" xfId="5668"/>
    <cellStyle name="Style 110" xfId="5669"/>
    <cellStyle name="Style 111" xfId="5670"/>
    <cellStyle name="Style 112" xfId="5671"/>
    <cellStyle name="Style 113" xfId="5672"/>
    <cellStyle name="Style 114" xfId="5673"/>
    <cellStyle name="Style 115" xfId="5674"/>
    <cellStyle name="Style 116" xfId="5675"/>
    <cellStyle name="Style 117" xfId="5676"/>
    <cellStyle name="Style 118" xfId="5677"/>
    <cellStyle name="Style 119" xfId="5678"/>
    <cellStyle name="Style 12" xfId="5679"/>
    <cellStyle name="Style 12 2" xfId="5680"/>
    <cellStyle name="Style 120" xfId="5681"/>
    <cellStyle name="Style 121" xfId="5682"/>
    <cellStyle name="Style 122" xfId="5683"/>
    <cellStyle name="Style 123" xfId="5684"/>
    <cellStyle name="Style 124" xfId="5685"/>
    <cellStyle name="Style 125" xfId="5686"/>
    <cellStyle name="Style 126" xfId="5687"/>
    <cellStyle name="Style 127" xfId="5688"/>
    <cellStyle name="Style 128" xfId="5689"/>
    <cellStyle name="Style 129" xfId="5690"/>
    <cellStyle name="Style 13" xfId="5691"/>
    <cellStyle name="Style 13 2" xfId="5692"/>
    <cellStyle name="Style 130" xfId="5693"/>
    <cellStyle name="Style 131" xfId="5694"/>
    <cellStyle name="Style 132" xfId="5695"/>
    <cellStyle name="Style 133" xfId="5696"/>
    <cellStyle name="Style 134" xfId="5697"/>
    <cellStyle name="Style 135" xfId="5698"/>
    <cellStyle name="Style 136" xfId="5699"/>
    <cellStyle name="Style 137" xfId="5700"/>
    <cellStyle name="Style 138" xfId="5701"/>
    <cellStyle name="Style 139" xfId="5702"/>
    <cellStyle name="Style 14" xfId="5703"/>
    <cellStyle name="Style 14 2" xfId="5704"/>
    <cellStyle name="Style 140" xfId="5705"/>
    <cellStyle name="Style 141" xfId="5706"/>
    <cellStyle name="Style 142" xfId="5707"/>
    <cellStyle name="Style 143" xfId="5708"/>
    <cellStyle name="Style 144" xfId="5709"/>
    <cellStyle name="Style 145" xfId="5710"/>
    <cellStyle name="Style 146" xfId="5711"/>
    <cellStyle name="Style 147" xfId="5712"/>
    <cellStyle name="Style 148" xfId="5713"/>
    <cellStyle name="Style 149" xfId="5714"/>
    <cellStyle name="Style 15" xfId="5715"/>
    <cellStyle name="Style 15 2" xfId="5716"/>
    <cellStyle name="Style 150" xfId="5717"/>
    <cellStyle name="Style 151" xfId="5718"/>
    <cellStyle name="Style 152" xfId="5719"/>
    <cellStyle name="Style 153" xfId="5720"/>
    <cellStyle name="Style 154" xfId="5721"/>
    <cellStyle name="Style 155" xfId="5722"/>
    <cellStyle name="Style 16" xfId="5723"/>
    <cellStyle name="Style 16 2" xfId="5724"/>
    <cellStyle name="Style 17" xfId="5725"/>
    <cellStyle name="Style 17 2" xfId="5726"/>
    <cellStyle name="Style 18" xfId="5727"/>
    <cellStyle name="Style 18 2" xfId="5728"/>
    <cellStyle name="Style 19" xfId="5729"/>
    <cellStyle name="Style 19 2" xfId="5730"/>
    <cellStyle name="Style 2" xfId="5731"/>
    <cellStyle name="Style 2 2" xfId="5732"/>
    <cellStyle name="Style 20" xfId="5733"/>
    <cellStyle name="Style 20 2" xfId="5734"/>
    <cellStyle name="Style 21" xfId="5735"/>
    <cellStyle name="Style 21 2" xfId="5736"/>
    <cellStyle name="Style 22" xfId="5737"/>
    <cellStyle name="Style 22 2" xfId="5738"/>
    <cellStyle name="Style 23" xfId="5739"/>
    <cellStyle name="Style 23 2" xfId="5740"/>
    <cellStyle name="Style 24" xfId="5741"/>
    <cellStyle name="Style 24 2" xfId="5742"/>
    <cellStyle name="Style 25" xfId="5743"/>
    <cellStyle name="Style 25 2" xfId="5744"/>
    <cellStyle name="Style 26" xfId="5745"/>
    <cellStyle name="Style 26 2" xfId="5746"/>
    <cellStyle name="Style 27" xfId="5747"/>
    <cellStyle name="Style 27 2" xfId="5748"/>
    <cellStyle name="Style 28" xfId="5749"/>
    <cellStyle name="Style 28 2" xfId="5750"/>
    <cellStyle name="Style 29" xfId="5751"/>
    <cellStyle name="Style 29 2" xfId="5752"/>
    <cellStyle name="Style 3" xfId="5753"/>
    <cellStyle name="Style 3 2" xfId="5754"/>
    <cellStyle name="Style 30" xfId="5755"/>
    <cellStyle name="Style 30 2" xfId="5756"/>
    <cellStyle name="Style 31" xfId="5757"/>
    <cellStyle name="Style 31 2" xfId="5758"/>
    <cellStyle name="Style 32" xfId="5759"/>
    <cellStyle name="Style 32 2" xfId="5760"/>
    <cellStyle name="Style 33" xfId="5761"/>
    <cellStyle name="Style 33 2" xfId="5762"/>
    <cellStyle name="Style 34" xfId="5763"/>
    <cellStyle name="Style 34 2" xfId="5764"/>
    <cellStyle name="Style 35" xfId="5765"/>
    <cellStyle name="Style 35 2" xfId="5766"/>
    <cellStyle name="Style 36" xfId="5767"/>
    <cellStyle name="Style 37" xfId="5768"/>
    <cellStyle name="Style 37 2" xfId="5769"/>
    <cellStyle name="Style 38" xfId="5770"/>
    <cellStyle name="Style 38 2" xfId="5771"/>
    <cellStyle name="Style 39" xfId="5772"/>
    <cellStyle name="Style 39 2" xfId="5773"/>
    <cellStyle name="Style 4" xfId="5774"/>
    <cellStyle name="Style 4 2" xfId="5775"/>
    <cellStyle name="Style 40" xfId="5776"/>
    <cellStyle name="Style 40 2" xfId="5777"/>
    <cellStyle name="Style 41" xfId="5778"/>
    <cellStyle name="Style 41 2" xfId="5779"/>
    <cellStyle name="Style 42" xfId="5780"/>
    <cellStyle name="Style 42 2" xfId="5781"/>
    <cellStyle name="Style 43" xfId="5782"/>
    <cellStyle name="Style 43 2" xfId="5783"/>
    <cellStyle name="Style 44" xfId="5784"/>
    <cellStyle name="Style 44 2" xfId="5785"/>
    <cellStyle name="Style 45" xfId="5786"/>
    <cellStyle name="Style 45 2" xfId="5787"/>
    <cellStyle name="Style 46" xfId="5788"/>
    <cellStyle name="Style 46 2" xfId="5789"/>
    <cellStyle name="Style 47" xfId="5790"/>
    <cellStyle name="Style 47 2" xfId="5791"/>
    <cellStyle name="Style 48" xfId="5792"/>
    <cellStyle name="Style 48 2" xfId="5793"/>
    <cellStyle name="Style 49" xfId="5794"/>
    <cellStyle name="Style 49 2" xfId="5795"/>
    <cellStyle name="Style 5" xfId="5796"/>
    <cellStyle name="Style 50" xfId="5797"/>
    <cellStyle name="Style 50 2" xfId="5798"/>
    <cellStyle name="Style 51" xfId="5799"/>
    <cellStyle name="Style 51 2" xfId="5800"/>
    <cellStyle name="Style 52" xfId="5801"/>
    <cellStyle name="Style 52 2" xfId="5802"/>
    <cellStyle name="Style 53" xfId="5803"/>
    <cellStyle name="Style 53 2" xfId="5804"/>
    <cellStyle name="Style 54" xfId="5805"/>
    <cellStyle name="Style 54 2" xfId="5806"/>
    <cellStyle name="Style 55" xfId="5807"/>
    <cellStyle name="Style 55 2" xfId="5808"/>
    <cellStyle name="Style 56" xfId="5809"/>
    <cellStyle name="Style 57" xfId="5810"/>
    <cellStyle name="Style 58" xfId="5811"/>
    <cellStyle name="Style 59" xfId="5812"/>
    <cellStyle name="Style 6" xfId="5813"/>
    <cellStyle name="Style 6 2" xfId="5814"/>
    <cellStyle name="Style 60" xfId="5815"/>
    <cellStyle name="Style 61" xfId="5816"/>
    <cellStyle name="Style 62" xfId="5817"/>
    <cellStyle name="Style 63" xfId="5818"/>
    <cellStyle name="Style 64" xfId="5819"/>
    <cellStyle name="Style 65" xfId="5820"/>
    <cellStyle name="Style 66" xfId="5821"/>
    <cellStyle name="Style 67" xfId="5822"/>
    <cellStyle name="Style 68" xfId="5823"/>
    <cellStyle name="Style 69" xfId="5824"/>
    <cellStyle name="Style 7" xfId="5825"/>
    <cellStyle name="Style 7 2" xfId="5826"/>
    <cellStyle name="Style 70" xfId="5827"/>
    <cellStyle name="Style 71" xfId="5828"/>
    <cellStyle name="Style 72" xfId="5829"/>
    <cellStyle name="Style 73" xfId="5830"/>
    <cellStyle name="Style 74" xfId="5831"/>
    <cellStyle name="Style 75" xfId="5832"/>
    <cellStyle name="Style 76" xfId="5833"/>
    <cellStyle name="Style 77" xfId="5834"/>
    <cellStyle name="Style 78" xfId="5835"/>
    <cellStyle name="Style 79" xfId="5836"/>
    <cellStyle name="Style 8" xfId="5837"/>
    <cellStyle name="Style 8 2" xfId="5838"/>
    <cellStyle name="Style 80" xfId="5839"/>
    <cellStyle name="Style 81" xfId="5840"/>
    <cellStyle name="Style 82" xfId="5841"/>
    <cellStyle name="Style 83" xfId="5842"/>
    <cellStyle name="Style 84" xfId="5843"/>
    <cellStyle name="Style 85" xfId="5844"/>
    <cellStyle name="Style 86" xfId="5845"/>
    <cellStyle name="Style 87" xfId="5846"/>
    <cellStyle name="Style 88" xfId="5847"/>
    <cellStyle name="Style 89" xfId="5848"/>
    <cellStyle name="Style 9" xfId="5849"/>
    <cellStyle name="Style 9 2" xfId="5850"/>
    <cellStyle name="Style 90" xfId="5851"/>
    <cellStyle name="Style 91" xfId="5852"/>
    <cellStyle name="Style 92" xfId="5853"/>
    <cellStyle name="Style 93" xfId="5854"/>
    <cellStyle name="Style 94" xfId="5855"/>
    <cellStyle name="Style 95" xfId="5856"/>
    <cellStyle name="Style 96" xfId="5857"/>
    <cellStyle name="Style 97" xfId="5858"/>
    <cellStyle name="Style 98" xfId="5859"/>
    <cellStyle name="Style 99" xfId="5860"/>
    <cellStyle name="Style Date" xfId="5861"/>
    <cellStyle name="style_1" xfId="5862"/>
    <cellStyle name="subhead" xfId="5863"/>
    <cellStyle name="subhead 2" xfId="5864"/>
    <cellStyle name="Subtotal" xfId="5865"/>
    <cellStyle name="symbol" xfId="5866"/>
    <cellStyle name="T" xfId="5867"/>
    <cellStyle name="T 2" xfId="5868"/>
    <cellStyle name="T_1 Bieu 6 thang nam 2011" xfId="5869"/>
    <cellStyle name="T_1 Bieu 6 thang nam 2011 2" xfId="5870"/>
    <cellStyle name="T_1 Bieu 6 thang nam 2011_BC von DTPT 6 thang 2012" xfId="5871"/>
    <cellStyle name="T_1 Bieu 6 thang nam 2011_BC von DTPT 6 thang 2012 2" xfId="5872"/>
    <cellStyle name="T_1 Bieu 6 thang nam 2011_Bieu du thao QD von ho tro co MT" xfId="5873"/>
    <cellStyle name="T_1 Bieu 6 thang nam 2011_Bieu du thao QD von ho tro co MT 2" xfId="5874"/>
    <cellStyle name="T_1 Bieu 6 thang nam 2011_Ke hoach 2012 (theo doi)" xfId="5875"/>
    <cellStyle name="T_1 Bieu 6 thang nam 2011_Ke hoach 2012 (theo doi) 2" xfId="5876"/>
    <cellStyle name="T_1 Bieu 6 thang nam 2011_Ke hoach 2012 theo doi (giai ngan 30.6.12)" xfId="5877"/>
    <cellStyle name="T_1 Bieu 6 thang nam 2011_Ke hoach 2012 theo doi (giai ngan 30.6.12) 2" xfId="5878"/>
    <cellStyle name="T_15_10_2013 BC nhu cau von doi ung ODA (2014-2016) ngay 15102013 Sua" xfId="5879"/>
    <cellStyle name="T_bao cao" xfId="5880"/>
    <cellStyle name="T_bao cao 2" xfId="5881"/>
    <cellStyle name="T_bao cao phan bo KHDT 2011(final)" xfId="5882"/>
    <cellStyle name="T_Bao cao so lieu kiem toan nam 2007 sua" xfId="5883"/>
    <cellStyle name="T_Bao cao so lieu kiem toan nam 2007 sua 2" xfId="5884"/>
    <cellStyle name="T_Bao cao so lieu kiem toan nam 2007 sua_!1 1 bao cao giao KH ve HTCMT vung TNB   12-12-2011" xfId="5885"/>
    <cellStyle name="T_Bao cao so lieu kiem toan nam 2007 sua_!1 1 bao cao giao KH ve HTCMT vung TNB   12-12-2011 2" xfId="5886"/>
    <cellStyle name="T_Bao cao so lieu kiem toan nam 2007 sua_KH TPCP vung TNB (03-1-2012)" xfId="5887"/>
    <cellStyle name="T_Bao cao so lieu kiem toan nam 2007 sua_KH TPCP vung TNB (03-1-2012) 2" xfId="5888"/>
    <cellStyle name="T_Bao cao tinh hinh thuc hien KH 2009 den 31-01-10" xfId="5889"/>
    <cellStyle name="T_Bao cao tinh hinh thuc hien KH 2009 den 31-01-10 2" xfId="5890"/>
    <cellStyle name="T_Bao cao tinh hinh thuc hien KH 2009 den 31-01-10_BC von DTPT 6 thang 2012" xfId="5891"/>
    <cellStyle name="T_Bao cao tinh hinh thuc hien KH 2009 den 31-01-10_BC von DTPT 6 thang 2012 2" xfId="5892"/>
    <cellStyle name="T_Bao cao tinh hinh thuc hien KH 2009 den 31-01-10_Bieu du thao QD von ho tro co MT" xfId="5893"/>
    <cellStyle name="T_Bao cao tinh hinh thuc hien KH 2009 den 31-01-10_Bieu du thao QD von ho tro co MT 2" xfId="5894"/>
    <cellStyle name="T_Bao cao tinh hinh thuc hien KH 2009 den 31-01-10_Ke hoach 2012 (theo doi)" xfId="5895"/>
    <cellStyle name="T_Bao cao tinh hinh thuc hien KH 2009 den 31-01-10_Ke hoach 2012 (theo doi) 2" xfId="5896"/>
    <cellStyle name="T_Bao cao tinh hinh thuc hien KH 2009 den 31-01-10_Ke hoach 2012 theo doi (giai ngan 30.6.12)" xfId="5897"/>
    <cellStyle name="T_Bao cao tinh hinh thuc hien KH 2009 den 31-01-10_Ke hoach 2012 theo doi (giai ngan 30.6.12) 2" xfId="5898"/>
    <cellStyle name="T_bao cao_!1 1 bao cao giao KH ve HTCMT vung TNB   12-12-2011" xfId="5899"/>
    <cellStyle name="T_bao cao_!1 1 bao cao giao KH ve HTCMT vung TNB   12-12-2011 2" xfId="5900"/>
    <cellStyle name="T_bao cao_Bieu4HTMT" xfId="5901"/>
    <cellStyle name="T_bao cao_Bieu4HTMT 2" xfId="5902"/>
    <cellStyle name="T_bao cao_Bieu4HTMT_!1 1 bao cao giao KH ve HTCMT vung TNB   12-12-2011" xfId="5903"/>
    <cellStyle name="T_bao cao_Bieu4HTMT_!1 1 bao cao giao KH ve HTCMT vung TNB   12-12-2011 2" xfId="5904"/>
    <cellStyle name="T_bao cao_Bieu4HTMT_KH TPCP vung TNB (03-1-2012)" xfId="5905"/>
    <cellStyle name="T_bao cao_Bieu4HTMT_KH TPCP vung TNB (03-1-2012) 2" xfId="5906"/>
    <cellStyle name="T_bao cao_KH TPCP vung TNB (03-1-2012)" xfId="5907"/>
    <cellStyle name="T_bao cao_KH TPCP vung TNB (03-1-2012) 2" xfId="5908"/>
    <cellStyle name="T_BBTNG-06" xfId="5909"/>
    <cellStyle name="T_BBTNG-06 2" xfId="5910"/>
    <cellStyle name="T_BBTNG-06_!1 1 bao cao giao KH ve HTCMT vung TNB   12-12-2011" xfId="5911"/>
    <cellStyle name="T_BBTNG-06_!1 1 bao cao giao KH ve HTCMT vung TNB   12-12-2011 2" xfId="5912"/>
    <cellStyle name="T_BBTNG-06_Bieu4HTMT" xfId="5913"/>
    <cellStyle name="T_BBTNG-06_Bieu4HTMT 2" xfId="5914"/>
    <cellStyle name="T_BBTNG-06_Bieu4HTMT_!1 1 bao cao giao KH ve HTCMT vung TNB   12-12-2011" xfId="5915"/>
    <cellStyle name="T_BBTNG-06_Bieu4HTMT_!1 1 bao cao giao KH ve HTCMT vung TNB   12-12-2011 2" xfId="5916"/>
    <cellStyle name="T_BBTNG-06_Bieu4HTMT_KH TPCP vung TNB (03-1-2012)" xfId="5917"/>
    <cellStyle name="T_BBTNG-06_Bieu4HTMT_KH TPCP vung TNB (03-1-2012) 2" xfId="5918"/>
    <cellStyle name="T_BBTNG-06_KH TPCP vung TNB (03-1-2012)" xfId="5919"/>
    <cellStyle name="T_BBTNG-06_KH TPCP vung TNB (03-1-2012) 2" xfId="5920"/>
    <cellStyle name="T_BC  NAM 2007" xfId="5921"/>
    <cellStyle name="T_BC  NAM 2007 2" xfId="5922"/>
    <cellStyle name="T_BC cong trinh trong diem" xfId="5923"/>
    <cellStyle name="T_BC cong trinh trong diem 2" xfId="5924"/>
    <cellStyle name="T_BC cong trinh trong diem_BC von DTPT 6 thang 2012" xfId="5925"/>
    <cellStyle name="T_BC cong trinh trong diem_BC von DTPT 6 thang 2012 2" xfId="5926"/>
    <cellStyle name="T_BC cong trinh trong diem_Bieu du thao QD von ho tro co MT" xfId="5927"/>
    <cellStyle name="T_BC cong trinh trong diem_Bieu du thao QD von ho tro co MT 2" xfId="5928"/>
    <cellStyle name="T_BC cong trinh trong diem_Ke hoach 2012 (theo doi)" xfId="5929"/>
    <cellStyle name="T_BC cong trinh trong diem_Ke hoach 2012 (theo doi) 2" xfId="5930"/>
    <cellStyle name="T_BC cong trinh trong diem_Ke hoach 2012 theo doi (giai ngan 30.6.12)" xfId="5931"/>
    <cellStyle name="T_BC cong trinh trong diem_Ke hoach 2012 theo doi (giai ngan 30.6.12) 2" xfId="5932"/>
    <cellStyle name="T_BC CTMT-2008 Ttinh" xfId="5933"/>
    <cellStyle name="T_BC CTMT-2008 Ttinh 2" xfId="5934"/>
    <cellStyle name="T_BC CTMT-2008 Ttinh_!1 1 bao cao giao KH ve HTCMT vung TNB   12-12-2011" xfId="5935"/>
    <cellStyle name="T_BC CTMT-2008 Ttinh_!1 1 bao cao giao KH ve HTCMT vung TNB   12-12-2011 2" xfId="5936"/>
    <cellStyle name="T_BC CTMT-2008 Ttinh_KH TPCP vung TNB (03-1-2012)" xfId="5937"/>
    <cellStyle name="T_BC CTMT-2008 Ttinh_KH TPCP vung TNB (03-1-2012) 2" xfId="5938"/>
    <cellStyle name="T_BC nhu cau von doi ung ODA nganh NN (BKH)" xfId="5939"/>
    <cellStyle name="T_BC nhu cau von doi ung ODA nganh NN (BKH)_05-12  KH trung han 2016-2020 - Liem Thinh edited" xfId="5940"/>
    <cellStyle name="T_BC nhu cau von doi ung ODA nganh NN (BKH)_Copy of 05-12  KH trung han 2016-2020 - Liem Thinh edited (1)" xfId="5941"/>
    <cellStyle name="T_BC Tai co cau (bieu TH)" xfId="5942"/>
    <cellStyle name="T_BC Tai co cau (bieu TH)_05-12  KH trung han 2016-2020 - Liem Thinh edited" xfId="5943"/>
    <cellStyle name="T_BC Tai co cau (bieu TH)_Copy of 05-12  KH trung han 2016-2020 - Liem Thinh edited (1)" xfId="5944"/>
    <cellStyle name="T_BC von DTPT 6 thang 2012" xfId="5945"/>
    <cellStyle name="T_BC von DTPT 6 thang 2012 2" xfId="5946"/>
    <cellStyle name="T_Bc_tuan_1_CKy_6_KONTUM" xfId="5947"/>
    <cellStyle name="T_Bc_tuan_1_CKy_6_KONTUM 2" xfId="5948"/>
    <cellStyle name="T_Bc_tuan_1_CKy_6_KONTUM_Bao cao tinh hinh thuc hien KH 2009 den 31-01-10" xfId="5949"/>
    <cellStyle name="T_Bc_tuan_1_CKy_6_KONTUM_Bao cao tinh hinh thuc hien KH 2009 den 31-01-10 2" xfId="5950"/>
    <cellStyle name="T_Bc_tuan_1_CKy_6_KONTUM_Bao cao tinh hinh thuc hien KH 2009 den 31-01-10_BC von DTPT 6 thang 2012" xfId="5951"/>
    <cellStyle name="T_Bc_tuan_1_CKy_6_KONTUM_Bao cao tinh hinh thuc hien KH 2009 den 31-01-10_BC von DTPT 6 thang 2012 2" xfId="5952"/>
    <cellStyle name="T_Bc_tuan_1_CKy_6_KONTUM_Bao cao tinh hinh thuc hien KH 2009 den 31-01-10_Bieu du thao QD von ho tro co MT" xfId="5953"/>
    <cellStyle name="T_Bc_tuan_1_CKy_6_KONTUM_Bao cao tinh hinh thuc hien KH 2009 den 31-01-10_Bieu du thao QD von ho tro co MT 2" xfId="5954"/>
    <cellStyle name="T_Bc_tuan_1_CKy_6_KONTUM_Bao cao tinh hinh thuc hien KH 2009 den 31-01-10_Ke hoach 2012 (theo doi)" xfId="5955"/>
    <cellStyle name="T_Bc_tuan_1_CKy_6_KONTUM_Bao cao tinh hinh thuc hien KH 2009 den 31-01-10_Ke hoach 2012 (theo doi) 2" xfId="5956"/>
    <cellStyle name="T_Bc_tuan_1_CKy_6_KONTUM_Bao cao tinh hinh thuc hien KH 2009 den 31-01-10_Ke hoach 2012 theo doi (giai ngan 30.6.12)" xfId="5957"/>
    <cellStyle name="T_Bc_tuan_1_CKy_6_KONTUM_Bao cao tinh hinh thuc hien KH 2009 den 31-01-10_Ke hoach 2012 theo doi (giai ngan 30.6.12) 2" xfId="5958"/>
    <cellStyle name="T_Bc_tuan_1_CKy_6_KONTUM_BC von DTPT 6 thang 2012" xfId="5959"/>
    <cellStyle name="T_Bc_tuan_1_CKy_6_KONTUM_BC von DTPT 6 thang 2012 2" xfId="5960"/>
    <cellStyle name="T_Bc_tuan_1_CKy_6_KONTUM_Bieu du thao QD von ho tro co MT" xfId="5961"/>
    <cellStyle name="T_Bc_tuan_1_CKy_6_KONTUM_Bieu du thao QD von ho tro co MT 2" xfId="5962"/>
    <cellStyle name="T_Bc_tuan_1_CKy_6_KONTUM_Bieu1" xfId="5963"/>
    <cellStyle name="T_Bc_tuan_1_CKy_6_KONTUM_Bieu1 2" xfId="5964"/>
    <cellStyle name="T_Bc_tuan_1_CKy_6_KONTUM_Bieu1_BC von DTPT 6 thang 2012" xfId="5965"/>
    <cellStyle name="T_Bc_tuan_1_CKy_6_KONTUM_Bieu1_BC von DTPT 6 thang 2012 2" xfId="5966"/>
    <cellStyle name="T_Bc_tuan_1_CKy_6_KONTUM_Bieu1_Bieu du thao QD von ho tro co MT" xfId="5967"/>
    <cellStyle name="T_Bc_tuan_1_CKy_6_KONTUM_Bieu1_Bieu du thao QD von ho tro co MT 2" xfId="5968"/>
    <cellStyle name="T_Bc_tuan_1_CKy_6_KONTUM_Bieu1_Ke hoach 2012 (theo doi)" xfId="5969"/>
    <cellStyle name="T_Bc_tuan_1_CKy_6_KONTUM_Bieu1_Ke hoach 2012 (theo doi) 2" xfId="5970"/>
    <cellStyle name="T_Bc_tuan_1_CKy_6_KONTUM_Bieu1_Ke hoach 2012 theo doi (giai ngan 30.6.12)" xfId="5971"/>
    <cellStyle name="T_Bc_tuan_1_CKy_6_KONTUM_Bieu1_Ke hoach 2012 theo doi (giai ngan 30.6.12) 2" xfId="5972"/>
    <cellStyle name="T_Bc_tuan_1_CKy_6_KONTUM_CVLN_ _09_SKH-STC thuc hien KH 2008 keo dai_29-9-09_THE" xfId="5973"/>
    <cellStyle name="T_Bc_tuan_1_CKy_6_KONTUM_CVLN_ _09_SKH-STC thuc hien KH 2008 keo dai_29-9-09_THE 2" xfId="5974"/>
    <cellStyle name="T_Bc_tuan_1_CKy_6_KONTUM_CVLN_ _09_SKH-STC thuc hien KH 2008 keo dai_29-9-09_THE_BC von DTPT 6 thang 2012" xfId="5975"/>
    <cellStyle name="T_Bc_tuan_1_CKy_6_KONTUM_CVLN_ _09_SKH-STC thuc hien KH 2008 keo dai_29-9-09_THE_BC von DTPT 6 thang 2012 2" xfId="5976"/>
    <cellStyle name="T_Bc_tuan_1_CKy_6_KONTUM_CVLN_ _09_SKH-STC thuc hien KH 2008 keo dai_29-9-09_THE_Bieu du thao QD von ho tro co MT" xfId="5977"/>
    <cellStyle name="T_Bc_tuan_1_CKy_6_KONTUM_CVLN_ _09_SKH-STC thuc hien KH 2008 keo dai_29-9-09_THE_Bieu du thao QD von ho tro co MT 2" xfId="5978"/>
    <cellStyle name="T_Bc_tuan_1_CKy_6_KONTUM_CVLN_ _09_SKH-STC thuc hien KH 2008 keo dai_29-9-09_THE_Ke hoach 2012 (theo doi)" xfId="5979"/>
    <cellStyle name="T_Bc_tuan_1_CKy_6_KONTUM_CVLN_ _09_SKH-STC thuc hien KH 2008 keo dai_29-9-09_THE_Ke hoach 2012 (theo doi) 2" xfId="5980"/>
    <cellStyle name="T_Bc_tuan_1_CKy_6_KONTUM_CVLN_ _09_SKH-STC thuc hien KH 2008 keo dai_29-9-09_THE_Ke hoach 2012 theo doi (giai ngan 30.6.12)" xfId="5981"/>
    <cellStyle name="T_Bc_tuan_1_CKy_6_KONTUM_CVLN_ _09_SKH-STC thuc hien KH 2008 keo dai_29-9-09_THE_Ke hoach 2012 theo doi (giai ngan 30.6.12) 2" xfId="5982"/>
    <cellStyle name="T_Bc_tuan_1_CKy_6_KONTUM_Dang ky phan khai von ODA (gui Bo)" xfId="5983"/>
    <cellStyle name="T_Bc_tuan_1_CKy_6_KONTUM_Dang ky phan khai von ODA (gui Bo) 2" xfId="5984"/>
    <cellStyle name="T_Bc_tuan_1_CKy_6_KONTUM_Dang ky phan khai von ODA (gui Bo)_BC von DTPT 6 thang 2012" xfId="5985"/>
    <cellStyle name="T_Bc_tuan_1_CKy_6_KONTUM_Dang ky phan khai von ODA (gui Bo)_BC von DTPT 6 thang 2012 2" xfId="5986"/>
    <cellStyle name="T_Bc_tuan_1_CKy_6_KONTUM_Dang ky phan khai von ODA (gui Bo)_Bieu du thao QD von ho tro co MT" xfId="5987"/>
    <cellStyle name="T_Bc_tuan_1_CKy_6_KONTUM_Dang ky phan khai von ODA (gui Bo)_Bieu du thao QD von ho tro co MT 2" xfId="5988"/>
    <cellStyle name="T_Bc_tuan_1_CKy_6_KONTUM_Dang ky phan khai von ODA (gui Bo)_Ke hoach 2012 theo doi (giai ngan 30.6.12)" xfId="5989"/>
    <cellStyle name="T_Bc_tuan_1_CKy_6_KONTUM_Dang ky phan khai von ODA (gui Bo)_Ke hoach 2012 theo doi (giai ngan 30.6.12) 2" xfId="5990"/>
    <cellStyle name="T_Bc_tuan_1_CKy_6_KONTUM_Ke hoach 2012 (theo doi)" xfId="5991"/>
    <cellStyle name="T_Bc_tuan_1_CKy_6_KONTUM_Ke hoach 2012 (theo doi) 2" xfId="5992"/>
    <cellStyle name="T_Bc_tuan_1_CKy_6_KONTUM_Ke hoach 2012 theo doi (giai ngan 30.6.12)" xfId="5993"/>
    <cellStyle name="T_Bc_tuan_1_CKy_6_KONTUM_Ke hoach 2012 theo doi (giai ngan 30.6.12) 2" xfId="5994"/>
    <cellStyle name="T_Bieu 01 UB(hung)" xfId="5995"/>
    <cellStyle name="T_Bieu 01 UB(hung) 2" xfId="5996"/>
    <cellStyle name="T_Bieu 4.2 A, B KHCTgiong 2011" xfId="5997"/>
    <cellStyle name="T_Bieu 4.2 A, B KHCTgiong 2011 10" xfId="5998"/>
    <cellStyle name="T_Bieu 4.2 A, B KHCTgiong 2011 11" xfId="5999"/>
    <cellStyle name="T_Bieu 4.2 A, B KHCTgiong 2011 12" xfId="6000"/>
    <cellStyle name="T_Bieu 4.2 A, B KHCTgiong 2011 13" xfId="6001"/>
    <cellStyle name="T_Bieu 4.2 A, B KHCTgiong 2011 14" xfId="6002"/>
    <cellStyle name="T_Bieu 4.2 A, B KHCTgiong 2011 15" xfId="6003"/>
    <cellStyle name="T_Bieu 4.2 A, B KHCTgiong 2011 2" xfId="6004"/>
    <cellStyle name="T_Bieu 4.2 A, B KHCTgiong 2011 3" xfId="6005"/>
    <cellStyle name="T_Bieu 4.2 A, B KHCTgiong 2011 4" xfId="6006"/>
    <cellStyle name="T_Bieu 4.2 A, B KHCTgiong 2011 5" xfId="6007"/>
    <cellStyle name="T_Bieu 4.2 A, B KHCTgiong 2011 6" xfId="6008"/>
    <cellStyle name="T_Bieu 4.2 A, B KHCTgiong 2011 7" xfId="6009"/>
    <cellStyle name="T_Bieu 4.2 A, B KHCTgiong 2011 8" xfId="6010"/>
    <cellStyle name="T_Bieu 4.2 A, B KHCTgiong 2011 9" xfId="6011"/>
    <cellStyle name="T_Bieu du thao QD von ho tro co MT" xfId="6012"/>
    <cellStyle name="T_Bieu du thao QD von ho tro co MT 2" xfId="6013"/>
    <cellStyle name="T_Bieu mau cong trinh khoi cong moi 3-4" xfId="6014"/>
    <cellStyle name="T_Bieu mau cong trinh khoi cong moi 3-4 2" xfId="6015"/>
    <cellStyle name="T_Bieu mau cong trinh khoi cong moi 3-4_!1 1 bao cao giao KH ve HTCMT vung TNB   12-12-2011" xfId="6016"/>
    <cellStyle name="T_Bieu mau cong trinh khoi cong moi 3-4_!1 1 bao cao giao KH ve HTCMT vung TNB   12-12-2011 2" xfId="6017"/>
    <cellStyle name="T_Bieu mau cong trinh khoi cong moi 3-4_KH TPCP vung TNB (03-1-2012)" xfId="6018"/>
    <cellStyle name="T_Bieu mau cong trinh khoi cong moi 3-4_KH TPCP vung TNB (03-1-2012) 2" xfId="6019"/>
    <cellStyle name="T_Bieu mau danh muc du an thuoc CTMTQG nam 2008" xfId="6020"/>
    <cellStyle name="T_Bieu mau danh muc du an thuoc CTMTQG nam 2008 2" xfId="6021"/>
    <cellStyle name="T_Bieu mau danh muc du an thuoc CTMTQG nam 2008_!1 1 bao cao giao KH ve HTCMT vung TNB   12-12-2011" xfId="6022"/>
    <cellStyle name="T_Bieu mau danh muc du an thuoc CTMTQG nam 2008_!1 1 bao cao giao KH ve HTCMT vung TNB   12-12-2011 2" xfId="6023"/>
    <cellStyle name="T_Bieu mau danh muc du an thuoc CTMTQG nam 2008_KH TPCP vung TNB (03-1-2012)" xfId="6024"/>
    <cellStyle name="T_Bieu mau danh muc du an thuoc CTMTQG nam 2008_KH TPCP vung TNB (03-1-2012) 2" xfId="6025"/>
    <cellStyle name="T_Bieu tong hop nhu cau ung 2011 da chon loc -Mien nui" xfId="6026"/>
    <cellStyle name="T_Bieu tong hop nhu cau ung 2011 da chon loc -Mien nui 2" xfId="6027"/>
    <cellStyle name="T_Bieu tong hop nhu cau ung 2011 da chon loc -Mien nui_!1 1 bao cao giao KH ve HTCMT vung TNB   12-12-2011" xfId="6028"/>
    <cellStyle name="T_Bieu tong hop nhu cau ung 2011 da chon loc -Mien nui_!1 1 bao cao giao KH ve HTCMT vung TNB   12-12-2011 2" xfId="6029"/>
    <cellStyle name="T_Bieu tong hop nhu cau ung 2011 da chon loc -Mien nui_KH TPCP vung TNB (03-1-2012)" xfId="6030"/>
    <cellStyle name="T_Bieu tong hop nhu cau ung 2011 da chon loc -Mien nui_KH TPCP vung TNB (03-1-2012) 2" xfId="6031"/>
    <cellStyle name="T_Bieu1" xfId="6032"/>
    <cellStyle name="T_Bieu1 2" xfId="6033"/>
    <cellStyle name="T_Bieu1_BC von DTPT 6 thang 2012" xfId="6034"/>
    <cellStyle name="T_Bieu1_BC von DTPT 6 thang 2012 2" xfId="6035"/>
    <cellStyle name="T_Bieu1_Bieu du thao QD von ho tro co MT" xfId="6036"/>
    <cellStyle name="T_Bieu1_Bieu du thao QD von ho tro co MT 2" xfId="6037"/>
    <cellStyle name="T_Bieu1_Ke hoach 2012 (theo doi)" xfId="6038"/>
    <cellStyle name="T_Bieu1_Ke hoach 2012 (theo doi) 2" xfId="6039"/>
    <cellStyle name="T_Bieu1_Ke hoach 2012 theo doi (giai ngan 30.6.12)" xfId="6040"/>
    <cellStyle name="T_Bieu1_Ke hoach 2012 theo doi (giai ngan 30.6.12) 2" xfId="6041"/>
    <cellStyle name="T_Bieu3ODA" xfId="6042"/>
    <cellStyle name="T_Bieu3ODA 2" xfId="6043"/>
    <cellStyle name="T_Bieu3ODA_!1 1 bao cao giao KH ve HTCMT vung TNB   12-12-2011" xfId="6044"/>
    <cellStyle name="T_Bieu3ODA_!1 1 bao cao giao KH ve HTCMT vung TNB   12-12-2011 2" xfId="6045"/>
    <cellStyle name="T_Bieu3ODA_1" xfId="6046"/>
    <cellStyle name="T_Bieu3ODA_1 2" xfId="6047"/>
    <cellStyle name="T_Bieu3ODA_1_!1 1 bao cao giao KH ve HTCMT vung TNB   12-12-2011" xfId="6048"/>
    <cellStyle name="T_Bieu3ODA_1_!1 1 bao cao giao KH ve HTCMT vung TNB   12-12-2011 2" xfId="6049"/>
    <cellStyle name="T_Bieu3ODA_1_KH TPCP vung TNB (03-1-2012)" xfId="6050"/>
    <cellStyle name="T_Bieu3ODA_1_KH TPCP vung TNB (03-1-2012) 2" xfId="6051"/>
    <cellStyle name="T_Bieu3ODA_KH TPCP vung TNB (03-1-2012)" xfId="6052"/>
    <cellStyle name="T_Bieu3ODA_KH TPCP vung TNB (03-1-2012) 2" xfId="6053"/>
    <cellStyle name="T_Bieu4HTMT" xfId="6054"/>
    <cellStyle name="T_Bieu4HTMT 2" xfId="6055"/>
    <cellStyle name="T_Bieu4HTMT_!1 1 bao cao giao KH ve HTCMT vung TNB   12-12-2011" xfId="6056"/>
    <cellStyle name="T_Bieu4HTMT_!1 1 bao cao giao KH ve HTCMT vung TNB   12-12-2011 2" xfId="6057"/>
    <cellStyle name="T_Bieu4HTMT_KH TPCP vung TNB (03-1-2012)" xfId="6058"/>
    <cellStyle name="T_Bieu4HTMT_KH TPCP vung TNB (03-1-2012) 2" xfId="6059"/>
    <cellStyle name="T_bo sung von KCH nam 2010 va Du an tre kho khan" xfId="6060"/>
    <cellStyle name="T_bo sung von KCH nam 2010 va Du an tre kho khan 2" xfId="6061"/>
    <cellStyle name="T_bo sung von KCH nam 2010 va Du an tre kho khan_!1 1 bao cao giao KH ve HTCMT vung TNB   12-12-2011" xfId="6062"/>
    <cellStyle name="T_bo sung von KCH nam 2010 va Du an tre kho khan_!1 1 bao cao giao KH ve HTCMT vung TNB   12-12-2011 2" xfId="6063"/>
    <cellStyle name="T_bo sung von KCH nam 2010 va Du an tre kho khan_KH TPCP vung TNB (03-1-2012)" xfId="6064"/>
    <cellStyle name="T_bo sung von KCH nam 2010 va Du an tre kho khan_KH TPCP vung TNB (03-1-2012) 2" xfId="6065"/>
    <cellStyle name="T_Book1" xfId="6066"/>
    <cellStyle name="T_Book1 2" xfId="6067"/>
    <cellStyle name="T_Book1 3" xfId="6068"/>
    <cellStyle name="T_Book1_!1 1 bao cao giao KH ve HTCMT vung TNB   12-12-2011" xfId="6069"/>
    <cellStyle name="T_Book1_!1 1 bao cao giao KH ve HTCMT vung TNB   12-12-2011 2" xfId="6070"/>
    <cellStyle name="T_Book1_1" xfId="6071"/>
    <cellStyle name="T_Book1_1 2" xfId="6072"/>
    <cellStyle name="T_Book1_1_Bieu tong hop nhu cau ung 2011 da chon loc -Mien nui" xfId="6073"/>
    <cellStyle name="T_Book1_1_Bieu tong hop nhu cau ung 2011 da chon loc -Mien nui 2" xfId="6074"/>
    <cellStyle name="T_Book1_1_Bieu tong hop nhu cau ung 2011 da chon loc -Mien nui_!1 1 bao cao giao KH ve HTCMT vung TNB   12-12-2011" xfId="6075"/>
    <cellStyle name="T_Book1_1_Bieu tong hop nhu cau ung 2011 da chon loc -Mien nui_!1 1 bao cao giao KH ve HTCMT vung TNB   12-12-2011 2" xfId="6076"/>
    <cellStyle name="T_Book1_1_Bieu tong hop nhu cau ung 2011 da chon loc -Mien nui_KH TPCP vung TNB (03-1-2012)" xfId="6077"/>
    <cellStyle name="T_Book1_1_Bieu tong hop nhu cau ung 2011 da chon loc -Mien nui_KH TPCP vung TNB (03-1-2012) 2" xfId="6078"/>
    <cellStyle name="T_Book1_1_Bieu3ODA" xfId="6079"/>
    <cellStyle name="T_Book1_1_Bieu3ODA 2" xfId="6080"/>
    <cellStyle name="T_Book1_1_Bieu3ODA_!1 1 bao cao giao KH ve HTCMT vung TNB   12-12-2011" xfId="6081"/>
    <cellStyle name="T_Book1_1_Bieu3ODA_!1 1 bao cao giao KH ve HTCMT vung TNB   12-12-2011 2" xfId="6082"/>
    <cellStyle name="T_Book1_1_Bieu3ODA_KH TPCP vung TNB (03-1-2012)" xfId="6083"/>
    <cellStyle name="T_Book1_1_Bieu3ODA_KH TPCP vung TNB (03-1-2012) 2" xfId="6084"/>
    <cellStyle name="T_Book1_1_Book1" xfId="6085"/>
    <cellStyle name="T_Book1_1_Book1_Nhu cau von dau tu 2013-2015 (LD Vụ sua)" xfId="6086"/>
    <cellStyle name="T_Book1_1_CPK" xfId="6087"/>
    <cellStyle name="T_Book1_1_CPK 2" xfId="6088"/>
    <cellStyle name="T_Book1_1_CPK_!1 1 bao cao giao KH ve HTCMT vung TNB   12-12-2011" xfId="6089"/>
    <cellStyle name="T_Book1_1_CPK_!1 1 bao cao giao KH ve HTCMT vung TNB   12-12-2011 2" xfId="6090"/>
    <cellStyle name="T_Book1_1_CPK_Bieu4HTMT" xfId="6091"/>
    <cellStyle name="T_Book1_1_CPK_Bieu4HTMT 2" xfId="6092"/>
    <cellStyle name="T_Book1_1_CPK_Bieu4HTMT_!1 1 bao cao giao KH ve HTCMT vung TNB   12-12-2011" xfId="6093"/>
    <cellStyle name="T_Book1_1_CPK_Bieu4HTMT_!1 1 bao cao giao KH ve HTCMT vung TNB   12-12-2011 2" xfId="6094"/>
    <cellStyle name="T_Book1_1_CPK_Bieu4HTMT_KH TPCP vung TNB (03-1-2012)" xfId="6095"/>
    <cellStyle name="T_Book1_1_CPK_Bieu4HTMT_KH TPCP vung TNB (03-1-2012) 2" xfId="6096"/>
    <cellStyle name="T_Book1_1_CPK_KH TPCP vung TNB (03-1-2012)" xfId="6097"/>
    <cellStyle name="T_Book1_1_CPK_KH TPCP vung TNB (03-1-2012) 2" xfId="6098"/>
    <cellStyle name="T_Book1_1_KH TPCP vung TNB (03-1-2012)" xfId="6099"/>
    <cellStyle name="T_Book1_1_KH TPCP vung TNB (03-1-2012) 2" xfId="6100"/>
    <cellStyle name="T_Book1_1_kien giang 2" xfId="6101"/>
    <cellStyle name="T_Book1_1_kien giang 2 2" xfId="6102"/>
    <cellStyle name="T_Book1_1_Luy ke von ung nam 2011 -Thoa gui ngay 12-8-2012" xfId="6103"/>
    <cellStyle name="T_Book1_1_Luy ke von ung nam 2011 -Thoa gui ngay 12-8-2012 2" xfId="6104"/>
    <cellStyle name="T_Book1_1_Luy ke von ung nam 2011 -Thoa gui ngay 12-8-2012_!1 1 bao cao giao KH ve HTCMT vung TNB   12-12-2011" xfId="6105"/>
    <cellStyle name="T_Book1_1_Luy ke von ung nam 2011 -Thoa gui ngay 12-8-2012_!1 1 bao cao giao KH ve HTCMT vung TNB   12-12-2011 2" xfId="6106"/>
    <cellStyle name="T_Book1_1_Luy ke von ung nam 2011 -Thoa gui ngay 12-8-2012_KH TPCP vung TNB (03-1-2012)" xfId="6107"/>
    <cellStyle name="T_Book1_1_Luy ke von ung nam 2011 -Thoa gui ngay 12-8-2012_KH TPCP vung TNB (03-1-2012) 2" xfId="6108"/>
    <cellStyle name="T_Book1_1_Nhu cau von dau tu 2013-2015 (LD Vụ sua)" xfId="6109"/>
    <cellStyle name="T_Book1_1_Thiet bi" xfId="6110"/>
    <cellStyle name="T_Book1_1_Thiet bi 2" xfId="6111"/>
    <cellStyle name="T_Book1_1_Thiet bi_!1 1 bao cao giao KH ve HTCMT vung TNB   12-12-2011" xfId="6112"/>
    <cellStyle name="T_Book1_1_Thiet bi_!1 1 bao cao giao KH ve HTCMT vung TNB   12-12-2011 2" xfId="6113"/>
    <cellStyle name="T_Book1_1_Thiet bi_Bieu4HTMT" xfId="6114"/>
    <cellStyle name="T_Book1_1_Thiet bi_Bieu4HTMT 2" xfId="6115"/>
    <cellStyle name="T_Book1_1_Thiet bi_Bieu4HTMT_!1 1 bao cao giao KH ve HTCMT vung TNB   12-12-2011" xfId="6116"/>
    <cellStyle name="T_Book1_1_Thiet bi_Bieu4HTMT_!1 1 bao cao giao KH ve HTCMT vung TNB   12-12-2011 2" xfId="6117"/>
    <cellStyle name="T_Book1_1_Thiet bi_Bieu4HTMT_KH TPCP vung TNB (03-1-2012)" xfId="6118"/>
    <cellStyle name="T_Book1_1_Thiet bi_Bieu4HTMT_KH TPCP vung TNB (03-1-2012) 2" xfId="6119"/>
    <cellStyle name="T_Book1_1_Thiet bi_KH TPCP vung TNB (03-1-2012)" xfId="6120"/>
    <cellStyle name="T_Book1_1_Thiet bi_KH TPCP vung TNB (03-1-2012) 2" xfId="6121"/>
    <cellStyle name="T_Book1_15_10_2013 BC nhu cau von doi ung ODA (2014-2016) ngay 15102013 Sua" xfId="6122"/>
    <cellStyle name="T_Book1_2" xfId="6123"/>
    <cellStyle name="T_Book1_2_Book1" xfId="6124"/>
    <cellStyle name="T_Book1_2_Book1_Nhu cau von dau tu 2013-2015 (LD Vụ sua)" xfId="6125"/>
    <cellStyle name="T_Book1_2_Nhu cau von dau tu 2013-2015 (LD Vụ sua)" xfId="6126"/>
    <cellStyle name="T_Book1_3" xfId="6127"/>
    <cellStyle name="T_Book1_3_Nhu cau von dau tu 2013-2015 (LD Vụ sua)" xfId="6128"/>
    <cellStyle name="T_Book1_4" xfId="6129"/>
    <cellStyle name="T_Book1_bao cao phan bo KHDT 2011(final)" xfId="6130"/>
    <cellStyle name="T_Book1_bao cao phan bo KHDT 2011(final)_BC nhu cau von doi ung ODA nganh NN (BKH)" xfId="6131"/>
    <cellStyle name="T_Book1_bao cao phan bo KHDT 2011(final)_BC Tai co cau (bieu TH)" xfId="6132"/>
    <cellStyle name="T_Book1_bao cao phan bo KHDT 2011(final)_DK 2014-2015 final" xfId="6133"/>
    <cellStyle name="T_Book1_bao cao phan bo KHDT 2011(final)_DK 2014-2015 new" xfId="6134"/>
    <cellStyle name="T_Book1_bao cao phan bo KHDT 2011(final)_DK KH CBDT 2014 11-11-2013" xfId="6135"/>
    <cellStyle name="T_Book1_bao cao phan bo KHDT 2011(final)_DK KH CBDT 2014 11-11-2013(1)" xfId="6136"/>
    <cellStyle name="T_Book1_bao cao phan bo KHDT 2011(final)_KH 2011-2015" xfId="6137"/>
    <cellStyle name="T_Book1_bao cao phan bo KHDT 2011(final)_tai co cau dau tu (tong hop)1" xfId="6138"/>
    <cellStyle name="T_Book1_Bao cao tinh hinh thuc hien KH 2009 den 31-01-10" xfId="6139"/>
    <cellStyle name="T_Book1_Bao cao tinh hinh thuc hien KH 2009 den 31-01-10 2" xfId="6140"/>
    <cellStyle name="T_Book1_Bao cao tinh hinh thuc hien KH 2009 den 31-01-10_BC von DTPT 6 thang 2012" xfId="6141"/>
    <cellStyle name="T_Book1_Bao cao tinh hinh thuc hien KH 2009 den 31-01-10_BC von DTPT 6 thang 2012 2" xfId="6142"/>
    <cellStyle name="T_Book1_Bao cao tinh hinh thuc hien KH 2009 den 31-01-10_Bieu du thao QD von ho tro co MT" xfId="6143"/>
    <cellStyle name="T_Book1_Bao cao tinh hinh thuc hien KH 2009 den 31-01-10_Bieu du thao QD von ho tro co MT 2" xfId="6144"/>
    <cellStyle name="T_Book1_Bao cao tinh hinh thuc hien KH 2009 den 31-01-10_Ke hoach 2012 (theo doi)" xfId="6145"/>
    <cellStyle name="T_Book1_Bao cao tinh hinh thuc hien KH 2009 den 31-01-10_Ke hoach 2012 (theo doi) 2" xfId="6146"/>
    <cellStyle name="T_Book1_Bao cao tinh hinh thuc hien KH 2009 den 31-01-10_Ke hoach 2012 theo doi (giai ngan 30.6.12)" xfId="6147"/>
    <cellStyle name="T_Book1_Bao cao tinh hinh thuc hien KH 2009 den 31-01-10_Ke hoach 2012 theo doi (giai ngan 30.6.12) 2" xfId="6148"/>
    <cellStyle name="T_Book1_BC nhu cau von doi ung ODA nganh NN (BKH)" xfId="6149"/>
    <cellStyle name="T_Book1_BC nhu cau von doi ung ODA nganh NN (BKH)_05-12  KH trung han 2016-2020 - Liem Thinh edited" xfId="6150"/>
    <cellStyle name="T_Book1_BC nhu cau von doi ung ODA nganh NN (BKH)_Copy of 05-12  KH trung han 2016-2020 - Liem Thinh edited (1)" xfId="6151"/>
    <cellStyle name="T_Book1_BC NQ11-CP - chinh sua lai" xfId="6152"/>
    <cellStyle name="T_Book1_BC NQ11-CP - chinh sua lai 2" xfId="6153"/>
    <cellStyle name="T_Book1_BC NQ11-CP-Quynh sau bieu so3" xfId="6154"/>
    <cellStyle name="T_Book1_BC NQ11-CP-Quynh sau bieu so3 2" xfId="6155"/>
    <cellStyle name="T_Book1_BC Tai co cau (bieu TH)" xfId="6156"/>
    <cellStyle name="T_Book1_BC Tai co cau (bieu TH)_05-12  KH trung han 2016-2020 - Liem Thinh edited" xfId="6157"/>
    <cellStyle name="T_Book1_BC Tai co cau (bieu TH)_Copy of 05-12  KH trung han 2016-2020 - Liem Thinh edited (1)" xfId="6158"/>
    <cellStyle name="T_Book1_BC von DTPT 6 thang 2012" xfId="6159"/>
    <cellStyle name="T_Book1_BC von DTPT 6 thang 2012 2" xfId="6160"/>
    <cellStyle name="T_Book1_BC_NQ11-CP_-_Thao_sua_lai" xfId="6161"/>
    <cellStyle name="T_Book1_BC_NQ11-CP_-_Thao_sua_lai 2" xfId="6162"/>
    <cellStyle name="T_Book1_Bieu du thao QD von ho tro co MT" xfId="6163"/>
    <cellStyle name="T_Book1_Bieu du thao QD von ho tro co MT 2" xfId="6164"/>
    <cellStyle name="T_Book1_Bieu mau cong trinh khoi cong moi 3-4" xfId="6165"/>
    <cellStyle name="T_Book1_Bieu mau cong trinh khoi cong moi 3-4 2" xfId="6166"/>
    <cellStyle name="T_Book1_Bieu mau cong trinh khoi cong moi 3-4_!1 1 bao cao giao KH ve HTCMT vung TNB   12-12-2011" xfId="6167"/>
    <cellStyle name="T_Book1_Bieu mau cong trinh khoi cong moi 3-4_!1 1 bao cao giao KH ve HTCMT vung TNB   12-12-2011 2" xfId="6168"/>
    <cellStyle name="T_Book1_Bieu mau cong trinh khoi cong moi 3-4_KH TPCP vung TNB (03-1-2012)" xfId="6169"/>
    <cellStyle name="T_Book1_Bieu mau cong trinh khoi cong moi 3-4_KH TPCP vung TNB (03-1-2012) 2" xfId="6170"/>
    <cellStyle name="T_Book1_Bieu mau danh muc du an thuoc CTMTQG nam 2008" xfId="6171"/>
    <cellStyle name="T_Book1_Bieu mau danh muc du an thuoc CTMTQG nam 2008 2" xfId="6172"/>
    <cellStyle name="T_Book1_Bieu mau danh muc du an thuoc CTMTQG nam 2008_!1 1 bao cao giao KH ve HTCMT vung TNB   12-12-2011" xfId="6173"/>
    <cellStyle name="T_Book1_Bieu mau danh muc du an thuoc CTMTQG nam 2008_!1 1 bao cao giao KH ve HTCMT vung TNB   12-12-2011 2" xfId="6174"/>
    <cellStyle name="T_Book1_Bieu mau danh muc du an thuoc CTMTQG nam 2008_KH TPCP vung TNB (03-1-2012)" xfId="6175"/>
    <cellStyle name="T_Book1_Bieu mau danh muc du an thuoc CTMTQG nam 2008_KH TPCP vung TNB (03-1-2012) 2" xfId="6176"/>
    <cellStyle name="T_Book1_Bieu tong hop nhu cau ung 2011 da chon loc -Mien nui" xfId="6177"/>
    <cellStyle name="T_Book1_Bieu tong hop nhu cau ung 2011 da chon loc -Mien nui 2" xfId="6178"/>
    <cellStyle name="T_Book1_Bieu tong hop nhu cau ung 2011 da chon loc -Mien nui_!1 1 bao cao giao KH ve HTCMT vung TNB   12-12-2011" xfId="6179"/>
    <cellStyle name="T_Book1_Bieu tong hop nhu cau ung 2011 da chon loc -Mien nui_!1 1 bao cao giao KH ve HTCMT vung TNB   12-12-2011 2" xfId="6180"/>
    <cellStyle name="T_Book1_Bieu tong hop nhu cau ung 2011 da chon loc -Mien nui_KH TPCP vung TNB (03-1-2012)" xfId="6181"/>
    <cellStyle name="T_Book1_Bieu tong hop nhu cau ung 2011 da chon loc -Mien nui_KH TPCP vung TNB (03-1-2012) 2" xfId="6182"/>
    <cellStyle name="T_Book1_Bieu1" xfId="6183"/>
    <cellStyle name="T_Book1_Bieu1 2" xfId="6184"/>
    <cellStyle name="T_Book1_Bieu1_BC von DTPT 6 thang 2012" xfId="6185"/>
    <cellStyle name="T_Book1_Bieu1_BC von DTPT 6 thang 2012 2" xfId="6186"/>
    <cellStyle name="T_Book1_Bieu1_Bieu du thao QD von ho tro co MT" xfId="6187"/>
    <cellStyle name="T_Book1_Bieu1_Bieu du thao QD von ho tro co MT 2" xfId="6188"/>
    <cellStyle name="T_Book1_Bieu1_Ke hoach 2012 (theo doi)" xfId="6189"/>
    <cellStyle name="T_Book1_Bieu1_Ke hoach 2012 (theo doi) 2" xfId="6190"/>
    <cellStyle name="T_Book1_Bieu1_Ke hoach 2012 theo doi (giai ngan 30.6.12)" xfId="6191"/>
    <cellStyle name="T_Book1_Bieu1_Ke hoach 2012 theo doi (giai ngan 30.6.12) 2" xfId="6192"/>
    <cellStyle name="T_Book1_Bieu3ODA" xfId="6193"/>
    <cellStyle name="T_Book1_Bieu3ODA 2" xfId="6194"/>
    <cellStyle name="T_Book1_Bieu3ODA_!1 1 bao cao giao KH ve HTCMT vung TNB   12-12-2011" xfId="6195"/>
    <cellStyle name="T_Book1_Bieu3ODA_!1 1 bao cao giao KH ve HTCMT vung TNB   12-12-2011 2" xfId="6196"/>
    <cellStyle name="T_Book1_Bieu3ODA_1" xfId="6197"/>
    <cellStyle name="T_Book1_Bieu3ODA_1 2" xfId="6198"/>
    <cellStyle name="T_Book1_Bieu3ODA_1_!1 1 bao cao giao KH ve HTCMT vung TNB   12-12-2011" xfId="6199"/>
    <cellStyle name="T_Book1_Bieu3ODA_1_!1 1 bao cao giao KH ve HTCMT vung TNB   12-12-2011 2" xfId="6200"/>
    <cellStyle name="T_Book1_Bieu3ODA_1_KH TPCP vung TNB (03-1-2012)" xfId="6201"/>
    <cellStyle name="T_Book1_Bieu3ODA_1_KH TPCP vung TNB (03-1-2012) 2" xfId="6202"/>
    <cellStyle name="T_Book1_Bieu3ODA_KH TPCP vung TNB (03-1-2012)" xfId="6203"/>
    <cellStyle name="T_Book1_Bieu3ODA_KH TPCP vung TNB (03-1-2012) 2" xfId="6204"/>
    <cellStyle name="T_Book1_Bieu4HTMT" xfId="6205"/>
    <cellStyle name="T_Book1_Bieu4HTMT 2" xfId="6206"/>
    <cellStyle name="T_Book1_Bieu4HTMT_!1 1 bao cao giao KH ve HTCMT vung TNB   12-12-2011" xfId="6207"/>
    <cellStyle name="T_Book1_Bieu4HTMT_!1 1 bao cao giao KH ve HTCMT vung TNB   12-12-2011 2" xfId="6208"/>
    <cellStyle name="T_Book1_Bieu4HTMT_KH TPCP vung TNB (03-1-2012)" xfId="6209"/>
    <cellStyle name="T_Book1_Bieu4HTMT_KH TPCP vung TNB (03-1-2012) 2" xfId="6210"/>
    <cellStyle name="T_Book1_Book1" xfId="6211"/>
    <cellStyle name="T_Book1_Book1 2" xfId="6212"/>
    <cellStyle name="T_Book1_Book1_1" xfId="6213"/>
    <cellStyle name="T_Book1_Book1_1_Nhu cau von dau tu 2013-2015 (LD Vụ sua)" xfId="6214"/>
    <cellStyle name="T_Book1_Book1_BC von DTPT 6 thang 2012" xfId="6215"/>
    <cellStyle name="T_Book1_Book1_BC von DTPT 6 thang 2012 2" xfId="6216"/>
    <cellStyle name="T_Book1_Book1_Bieu du thao QD von ho tro co MT" xfId="6217"/>
    <cellStyle name="T_Book1_Book1_Bieu du thao QD von ho tro co MT 2" xfId="6218"/>
    <cellStyle name="T_Book1_Book1_Ke hoach 2012 (theo doi)" xfId="6219"/>
    <cellStyle name="T_Book1_Book1_Ke hoach 2012 (theo doi) 2" xfId="6220"/>
    <cellStyle name="T_Book1_Book1_Ke hoach 2012 theo doi (giai ngan 30.6.12)" xfId="6221"/>
    <cellStyle name="T_Book1_Book1_Ke hoach 2012 theo doi (giai ngan 30.6.12) 2" xfId="6222"/>
    <cellStyle name="T_Book1_Book1_Nhu cau von dau tu 2013-2015 (LD Vụ sua)" xfId="6223"/>
    <cellStyle name="T_Book1_Cong trinh co y kien LD_Dang_NN_2011-Tay nguyen-9-10" xfId="6224"/>
    <cellStyle name="T_Book1_Cong trinh co y kien LD_Dang_NN_2011-Tay nguyen-9-10 2" xfId="6225"/>
    <cellStyle name="T_Book1_Cong trinh co y kien LD_Dang_NN_2011-Tay nguyen-9-10_!1 1 bao cao giao KH ve HTCMT vung TNB   12-12-2011" xfId="6226"/>
    <cellStyle name="T_Book1_Cong trinh co y kien LD_Dang_NN_2011-Tay nguyen-9-10_!1 1 bao cao giao KH ve HTCMT vung TNB   12-12-2011 2" xfId="6227"/>
    <cellStyle name="T_Book1_Cong trinh co y kien LD_Dang_NN_2011-Tay nguyen-9-10_Bieu4HTMT" xfId="6228"/>
    <cellStyle name="T_Book1_Cong trinh co y kien LD_Dang_NN_2011-Tay nguyen-9-10_Bieu4HTMT 2" xfId="6229"/>
    <cellStyle name="T_Book1_Cong trinh co y kien LD_Dang_NN_2011-Tay nguyen-9-10_KH TPCP vung TNB (03-1-2012)" xfId="6230"/>
    <cellStyle name="T_Book1_Cong trinh co y kien LD_Dang_NN_2011-Tay nguyen-9-10_KH TPCP vung TNB (03-1-2012) 2" xfId="6231"/>
    <cellStyle name="T_Book1_CPK" xfId="6232"/>
    <cellStyle name="T_Book1_CPK 2" xfId="6233"/>
    <cellStyle name="T_Book1_Dang ky phan khai von ODA (gui Bo)" xfId="6234"/>
    <cellStyle name="T_Book1_Dang ky phan khai von ODA (gui Bo) 2" xfId="6235"/>
    <cellStyle name="T_Book1_Dang ky phan khai von ODA (gui Bo)_BC von DTPT 6 thang 2012" xfId="6236"/>
    <cellStyle name="T_Book1_Dang ky phan khai von ODA (gui Bo)_BC von DTPT 6 thang 2012 2" xfId="6237"/>
    <cellStyle name="T_Book1_Dang ky phan khai von ODA (gui Bo)_Bieu du thao QD von ho tro co MT" xfId="6238"/>
    <cellStyle name="T_Book1_Dang ky phan khai von ODA (gui Bo)_Bieu du thao QD von ho tro co MT 2" xfId="6239"/>
    <cellStyle name="T_Book1_Dang ky phan khai von ODA (gui Bo)_Ke hoach 2012 theo doi (giai ngan 30.6.12)" xfId="6240"/>
    <cellStyle name="T_Book1_Dang ky phan khai von ODA (gui Bo)_Ke hoach 2012 theo doi (giai ngan 30.6.12) 2" xfId="6241"/>
    <cellStyle name="T_Book1_danh muc chuan bi dau tu 2011 ngay 07-6-2011" xfId="6242"/>
    <cellStyle name="T_Book1_danh muc chuan bi dau tu 2011 ngay 07-6-2011 2" xfId="6243"/>
    <cellStyle name="T_Book1_dieu chinh KH 2011 ngay 26-5-2011111" xfId="6244"/>
    <cellStyle name="T_Book1_dieu chinh KH 2011 ngay 26-5-2011111 2" xfId="6245"/>
    <cellStyle name="T_Book1_DK 2014-2015 final" xfId="6246"/>
    <cellStyle name="T_Book1_DK 2014-2015 final_05-12  KH trung han 2016-2020 - Liem Thinh edited" xfId="6247"/>
    <cellStyle name="T_Book1_DK 2014-2015 final_Copy of 05-12  KH trung han 2016-2020 - Liem Thinh edited (1)" xfId="6248"/>
    <cellStyle name="T_Book1_DK 2014-2015 new" xfId="6249"/>
    <cellStyle name="T_Book1_DK 2014-2015 new_05-12  KH trung han 2016-2020 - Liem Thinh edited" xfId="6250"/>
    <cellStyle name="T_Book1_DK 2014-2015 new_Copy of 05-12  KH trung han 2016-2020 - Liem Thinh edited (1)" xfId="6251"/>
    <cellStyle name="T_Book1_DK KH CBDT 2014 11-11-2013" xfId="6252"/>
    <cellStyle name="T_Book1_DK KH CBDT 2014 11-11-2013(1)" xfId="6253"/>
    <cellStyle name="T_Book1_DK KH CBDT 2014 11-11-2013(1)_05-12  KH trung han 2016-2020 - Liem Thinh edited" xfId="6254"/>
    <cellStyle name="T_Book1_DK KH CBDT 2014 11-11-2013(1)_Copy of 05-12  KH trung han 2016-2020 - Liem Thinh edited (1)" xfId="6255"/>
    <cellStyle name="T_Book1_DK KH CBDT 2014 11-11-2013_05-12  KH trung han 2016-2020 - Liem Thinh edited" xfId="6256"/>
    <cellStyle name="T_Book1_DK KH CBDT 2014 11-11-2013_Copy of 05-12  KH trung han 2016-2020 - Liem Thinh edited (1)" xfId="6257"/>
    <cellStyle name="T_Book1_Du an khoi cong moi nam 2010" xfId="6258"/>
    <cellStyle name="T_Book1_Du an khoi cong moi nam 2010 2" xfId="6259"/>
    <cellStyle name="T_Book1_Du an khoi cong moi nam 2010_!1 1 bao cao giao KH ve HTCMT vung TNB   12-12-2011" xfId="6260"/>
    <cellStyle name="T_Book1_Du an khoi cong moi nam 2010_!1 1 bao cao giao KH ve HTCMT vung TNB   12-12-2011 2" xfId="6261"/>
    <cellStyle name="T_Book1_Du an khoi cong moi nam 2010_KH TPCP vung TNB (03-1-2012)" xfId="6262"/>
    <cellStyle name="T_Book1_Du an khoi cong moi nam 2010_KH TPCP vung TNB (03-1-2012) 2" xfId="6263"/>
    <cellStyle name="T_Book1_giao KH 2011 ngay 10-12-2010" xfId="6264"/>
    <cellStyle name="T_Book1_giao KH 2011 ngay 10-12-2010 2" xfId="6265"/>
    <cellStyle name="T_Book1_Hang Tom goi9 9-07(Cau 12 sua)" xfId="6266"/>
    <cellStyle name="T_Book1_Hang Tom goi9 9-07(Cau 12 sua) 2" xfId="6267"/>
    <cellStyle name="T_Book1_Ke hoach 2012 (theo doi)" xfId="6268"/>
    <cellStyle name="T_Book1_Ke hoach 2012 (theo doi) 2" xfId="6269"/>
    <cellStyle name="T_Book1_Ke hoach 2012 theo doi (giai ngan 30.6.12)" xfId="6270"/>
    <cellStyle name="T_Book1_Ke hoach 2012 theo doi (giai ngan 30.6.12) 2" xfId="6271"/>
    <cellStyle name="T_Book1_Ket qua phan bo von nam 2008" xfId="6272"/>
    <cellStyle name="T_Book1_Ket qua phan bo von nam 2008 2" xfId="6273"/>
    <cellStyle name="T_Book1_Ket qua phan bo von nam 2008_!1 1 bao cao giao KH ve HTCMT vung TNB   12-12-2011" xfId="6274"/>
    <cellStyle name="T_Book1_Ket qua phan bo von nam 2008_!1 1 bao cao giao KH ve HTCMT vung TNB   12-12-2011 2" xfId="6275"/>
    <cellStyle name="T_Book1_Ket qua phan bo von nam 2008_KH TPCP vung TNB (03-1-2012)" xfId="6276"/>
    <cellStyle name="T_Book1_Ket qua phan bo von nam 2008_KH TPCP vung TNB (03-1-2012) 2" xfId="6277"/>
    <cellStyle name="T_Book1_KH TPCP vung TNB (03-1-2012)" xfId="6278"/>
    <cellStyle name="T_Book1_KH TPCP vung TNB (03-1-2012) 2" xfId="6279"/>
    <cellStyle name="T_Book1_KH XDCB_2008 lan 2 sua ngay 10-11" xfId="6280"/>
    <cellStyle name="T_Book1_KH XDCB_2008 lan 2 sua ngay 10-11 2" xfId="6281"/>
    <cellStyle name="T_Book1_KH XDCB_2008 lan 2 sua ngay 10-11_!1 1 bao cao giao KH ve HTCMT vung TNB   12-12-2011" xfId="6282"/>
    <cellStyle name="T_Book1_KH XDCB_2008 lan 2 sua ngay 10-11_!1 1 bao cao giao KH ve HTCMT vung TNB   12-12-2011 2" xfId="6283"/>
    <cellStyle name="T_Book1_KH XDCB_2008 lan 2 sua ngay 10-11_KH TPCP vung TNB (03-1-2012)" xfId="6284"/>
    <cellStyle name="T_Book1_KH XDCB_2008 lan 2 sua ngay 10-11_KH TPCP vung TNB (03-1-2012) 2" xfId="6285"/>
    <cellStyle name="T_Book1_Khoi luong chinh Hang Tom" xfId="6286"/>
    <cellStyle name="T_Book1_Khoi luong chinh Hang Tom 2" xfId="6287"/>
    <cellStyle name="T_Book1_kien giang 2" xfId="6288"/>
    <cellStyle name="T_Book1_kien giang 2 2" xfId="6289"/>
    <cellStyle name="T_Book1_Luy ke von ung nam 2011 -Thoa gui ngay 12-8-2012" xfId="6290"/>
    <cellStyle name="T_Book1_Luy ke von ung nam 2011 -Thoa gui ngay 12-8-2012 2" xfId="6291"/>
    <cellStyle name="T_Book1_Luy ke von ung nam 2011 -Thoa gui ngay 12-8-2012_!1 1 bao cao giao KH ve HTCMT vung TNB   12-12-2011" xfId="6292"/>
    <cellStyle name="T_Book1_Luy ke von ung nam 2011 -Thoa gui ngay 12-8-2012_!1 1 bao cao giao KH ve HTCMT vung TNB   12-12-2011 2" xfId="6293"/>
    <cellStyle name="T_Book1_Luy ke von ung nam 2011 -Thoa gui ngay 12-8-2012_KH TPCP vung TNB (03-1-2012)" xfId="6294"/>
    <cellStyle name="T_Book1_Luy ke von ung nam 2011 -Thoa gui ngay 12-8-2012_KH TPCP vung TNB (03-1-2012) 2" xfId="6295"/>
    <cellStyle name="T_Book1_Nhu cau von dau tu 2013-2015 (LD Vụ sua)" xfId="6296"/>
    <cellStyle name="T_Book1_Nhu cau von ung truoc 2011 Tha h Hoa + Nge An gui TW" xfId="6297"/>
    <cellStyle name="T_Book1_Nhu cau von ung truoc 2011 Tha h Hoa + Nge An gui TW 2" xfId="6298"/>
    <cellStyle name="T_Book1_Nhu cau von ung truoc 2011 Tha h Hoa + Nge An gui TW_!1 1 bao cao giao KH ve HTCMT vung TNB   12-12-2011" xfId="6299"/>
    <cellStyle name="T_Book1_Nhu cau von ung truoc 2011 Tha h Hoa + Nge An gui TW_!1 1 bao cao giao KH ve HTCMT vung TNB   12-12-2011 2" xfId="6300"/>
    <cellStyle name="T_Book1_Nhu cau von ung truoc 2011 Tha h Hoa + Nge An gui TW_Bieu4HTMT" xfId="6301"/>
    <cellStyle name="T_Book1_Nhu cau von ung truoc 2011 Tha h Hoa + Nge An gui TW_Bieu4HTMT 2" xfId="6302"/>
    <cellStyle name="T_Book1_Nhu cau von ung truoc 2011 Tha h Hoa + Nge An gui TW_Bieu4HTMT_!1 1 bao cao giao KH ve HTCMT vung TNB   12-12-2011" xfId="6303"/>
    <cellStyle name="T_Book1_Nhu cau von ung truoc 2011 Tha h Hoa + Nge An gui TW_Bieu4HTMT_!1 1 bao cao giao KH ve HTCMT vung TNB   12-12-2011 2" xfId="6304"/>
    <cellStyle name="T_Book1_Nhu cau von ung truoc 2011 Tha h Hoa + Nge An gui TW_Bieu4HTMT_KH TPCP vung TNB (03-1-2012)" xfId="6305"/>
    <cellStyle name="T_Book1_Nhu cau von ung truoc 2011 Tha h Hoa + Nge An gui TW_Bieu4HTMT_KH TPCP vung TNB (03-1-2012) 2" xfId="6306"/>
    <cellStyle name="T_Book1_Nhu cau von ung truoc 2011 Tha h Hoa + Nge An gui TW_KH TPCP vung TNB (03-1-2012)" xfId="6307"/>
    <cellStyle name="T_Book1_Nhu cau von ung truoc 2011 Tha h Hoa + Nge An gui TW_KH TPCP vung TNB (03-1-2012) 2" xfId="6308"/>
    <cellStyle name="T_Book1_Phu luc 5 - TH nhu cau cua BNN" xfId="6309"/>
    <cellStyle name="T_Book1_phu luc tong ket tinh hinh TH giai doan 03-10 (ngay 30)" xfId="6310"/>
    <cellStyle name="T_Book1_phu luc tong ket tinh hinh TH giai doan 03-10 (ngay 30) 2" xfId="6311"/>
    <cellStyle name="T_Book1_phu luc tong ket tinh hinh TH giai doan 03-10 (ngay 30)_!1 1 bao cao giao KH ve HTCMT vung TNB   12-12-2011" xfId="6312"/>
    <cellStyle name="T_Book1_phu luc tong ket tinh hinh TH giai doan 03-10 (ngay 30)_!1 1 bao cao giao KH ve HTCMT vung TNB   12-12-2011 2" xfId="6313"/>
    <cellStyle name="T_Book1_phu luc tong ket tinh hinh TH giai doan 03-10 (ngay 30)_KH TPCP vung TNB (03-1-2012)" xfId="6314"/>
    <cellStyle name="T_Book1_phu luc tong ket tinh hinh TH giai doan 03-10 (ngay 30)_KH TPCP vung TNB (03-1-2012) 2" xfId="6315"/>
    <cellStyle name="T_Book1_Ra soat KH 2008 (chinh thuc)" xfId="6316"/>
    <cellStyle name="T_Book1_Ra soat KH 2008 (chinh thuc) 2" xfId="6317"/>
    <cellStyle name="T_Book1_Ra soat KH 2008 (chinh thuc)_BC von DTPT 6 thang 2012" xfId="6318"/>
    <cellStyle name="T_Book1_Ra soat KH 2008 (chinh thuc)_BC von DTPT 6 thang 2012 2" xfId="6319"/>
    <cellStyle name="T_Book1_Ra soat KH 2008 (chinh thuc)_Bieu du thao QD von ho tro co MT" xfId="6320"/>
    <cellStyle name="T_Book1_Ra soat KH 2008 (chinh thuc)_Bieu du thao QD von ho tro co MT 2" xfId="6321"/>
    <cellStyle name="T_Book1_Ra soat KH 2008 (chinh thuc)_Ke hoach 2012 (theo doi)" xfId="6322"/>
    <cellStyle name="T_Book1_Ra soat KH 2008 (chinh thuc)_Ke hoach 2012 (theo doi) 2" xfId="6323"/>
    <cellStyle name="T_Book1_Ra soat KH 2008 (chinh thuc)_Ke hoach 2012 theo doi (giai ngan 30.6.12)" xfId="6324"/>
    <cellStyle name="T_Book1_Ra soat KH 2008 (chinh thuc)_Ke hoach 2012 theo doi (giai ngan 30.6.12) 2" xfId="6325"/>
    <cellStyle name="T_Book1_Ra soat KH 2009 (chinh thuc o nha)" xfId="6326"/>
    <cellStyle name="T_Book1_Ra soat KH 2009 (chinh thuc o nha) 2" xfId="6327"/>
    <cellStyle name="T_Book1_Ra soat KH 2009 (chinh thuc o nha)_BC von DTPT 6 thang 2012" xfId="6328"/>
    <cellStyle name="T_Book1_Ra soat KH 2009 (chinh thuc o nha)_BC von DTPT 6 thang 2012 2" xfId="6329"/>
    <cellStyle name="T_Book1_Ra soat KH 2009 (chinh thuc o nha)_Bieu du thao QD von ho tro co MT" xfId="6330"/>
    <cellStyle name="T_Book1_Ra soat KH 2009 (chinh thuc o nha)_Bieu du thao QD von ho tro co MT 2" xfId="6331"/>
    <cellStyle name="T_Book1_Ra soat KH 2009 (chinh thuc o nha)_Ke hoach 2012 (theo doi)" xfId="6332"/>
    <cellStyle name="T_Book1_Ra soat KH 2009 (chinh thuc o nha)_Ke hoach 2012 (theo doi) 2" xfId="6333"/>
    <cellStyle name="T_Book1_Ra soat KH 2009 (chinh thuc o nha)_Ke hoach 2012 theo doi (giai ngan 30.6.12)" xfId="6334"/>
    <cellStyle name="T_Book1_Ra soat KH 2009 (chinh thuc o nha)_Ke hoach 2012 theo doi (giai ngan 30.6.12) 2" xfId="6335"/>
    <cellStyle name="T_Book1_TH ung tren 70%-Ra soat phap ly-8-6 (dung de chuyen vao vu TH)" xfId="6336"/>
    <cellStyle name="T_Book1_TH ung tren 70%-Ra soat phap ly-8-6 (dung de chuyen vao vu TH) 2" xfId="6337"/>
    <cellStyle name="T_Book1_TH ung tren 70%-Ra soat phap ly-8-6 (dung de chuyen vao vu TH)_!1 1 bao cao giao KH ve HTCMT vung TNB   12-12-2011" xfId="6338"/>
    <cellStyle name="T_Book1_TH ung tren 70%-Ra soat phap ly-8-6 (dung de chuyen vao vu TH)_!1 1 bao cao giao KH ve HTCMT vung TNB   12-12-2011 2" xfId="6339"/>
    <cellStyle name="T_Book1_TH ung tren 70%-Ra soat phap ly-8-6 (dung de chuyen vao vu TH)_Bieu4HTMT" xfId="6340"/>
    <cellStyle name="T_Book1_TH ung tren 70%-Ra soat phap ly-8-6 (dung de chuyen vao vu TH)_Bieu4HTMT 2" xfId="6341"/>
    <cellStyle name="T_Book1_TH ung tren 70%-Ra soat phap ly-8-6 (dung de chuyen vao vu TH)_KH TPCP vung TNB (03-1-2012)" xfId="6342"/>
    <cellStyle name="T_Book1_TH ung tren 70%-Ra soat phap ly-8-6 (dung de chuyen vao vu TH)_KH TPCP vung TNB (03-1-2012) 2" xfId="6343"/>
    <cellStyle name="T_Book1_TH y kien LD_KH 2010 Ca Nuoc 22-9-2011-Gui ca Vu" xfId="6344"/>
    <cellStyle name="T_Book1_TH y kien LD_KH 2010 Ca Nuoc 22-9-2011-Gui ca Vu 2" xfId="6345"/>
    <cellStyle name="T_Book1_TH y kien LD_KH 2010 Ca Nuoc 22-9-2011-Gui ca Vu_!1 1 bao cao giao KH ve HTCMT vung TNB   12-12-2011" xfId="6346"/>
    <cellStyle name="T_Book1_TH y kien LD_KH 2010 Ca Nuoc 22-9-2011-Gui ca Vu_!1 1 bao cao giao KH ve HTCMT vung TNB   12-12-2011 2" xfId="6347"/>
    <cellStyle name="T_Book1_TH y kien LD_KH 2010 Ca Nuoc 22-9-2011-Gui ca Vu_Bieu4HTMT" xfId="6348"/>
    <cellStyle name="T_Book1_TH y kien LD_KH 2010 Ca Nuoc 22-9-2011-Gui ca Vu_Bieu4HTMT 2" xfId="6349"/>
    <cellStyle name="T_Book1_TH y kien LD_KH 2010 Ca Nuoc 22-9-2011-Gui ca Vu_KH TPCP vung TNB (03-1-2012)" xfId="6350"/>
    <cellStyle name="T_Book1_TH y kien LD_KH 2010 Ca Nuoc 22-9-2011-Gui ca Vu_KH TPCP vung TNB (03-1-2012) 2" xfId="6351"/>
    <cellStyle name="T_Book1_Thiet bi" xfId="6352"/>
    <cellStyle name="T_Book1_Thiet bi 2" xfId="6353"/>
    <cellStyle name="T_Book1_TN - Ho tro khac 2011" xfId="6354"/>
    <cellStyle name="T_Book1_TN - Ho tro khac 2011 2" xfId="6355"/>
    <cellStyle name="T_Book1_TN - Ho tro khac 2011_!1 1 bao cao giao KH ve HTCMT vung TNB   12-12-2011" xfId="6356"/>
    <cellStyle name="T_Book1_TN - Ho tro khac 2011_!1 1 bao cao giao KH ve HTCMT vung TNB   12-12-2011 2" xfId="6357"/>
    <cellStyle name="T_Book1_TN - Ho tro khac 2011_Bieu4HTMT" xfId="6358"/>
    <cellStyle name="T_Book1_TN - Ho tro khac 2011_Bieu4HTMT 2" xfId="6359"/>
    <cellStyle name="T_Book1_TN - Ho tro khac 2011_KH TPCP vung TNB (03-1-2012)" xfId="6360"/>
    <cellStyle name="T_Book1_TN - Ho tro khac 2011_KH TPCP vung TNB (03-1-2012) 2" xfId="6361"/>
    <cellStyle name="T_Book1_ung truoc 2011 NSTW Thanh Hoa + Nge An gui Thu 12-5" xfId="6362"/>
    <cellStyle name="T_Book1_ung truoc 2011 NSTW Thanh Hoa + Nge An gui Thu 12-5 2" xfId="6363"/>
    <cellStyle name="T_Book1_ung truoc 2011 NSTW Thanh Hoa + Nge An gui Thu 12-5_!1 1 bao cao giao KH ve HTCMT vung TNB   12-12-2011" xfId="6364"/>
    <cellStyle name="T_Book1_ung truoc 2011 NSTW Thanh Hoa + Nge An gui Thu 12-5_!1 1 bao cao giao KH ve HTCMT vung TNB   12-12-2011 2" xfId="6365"/>
    <cellStyle name="T_Book1_ung truoc 2011 NSTW Thanh Hoa + Nge An gui Thu 12-5_Bieu4HTMT" xfId="6366"/>
    <cellStyle name="T_Book1_ung truoc 2011 NSTW Thanh Hoa + Nge An gui Thu 12-5_Bieu4HTMT 2" xfId="6367"/>
    <cellStyle name="T_Book1_ung truoc 2011 NSTW Thanh Hoa + Nge An gui Thu 12-5_Bieu4HTMT_!1 1 bao cao giao KH ve HTCMT vung TNB   12-12-2011" xfId="6368"/>
    <cellStyle name="T_Book1_ung truoc 2011 NSTW Thanh Hoa + Nge An gui Thu 12-5_Bieu4HTMT_!1 1 bao cao giao KH ve HTCMT vung TNB   12-12-2011 2" xfId="6369"/>
    <cellStyle name="T_Book1_ung truoc 2011 NSTW Thanh Hoa + Nge An gui Thu 12-5_Bieu4HTMT_KH TPCP vung TNB (03-1-2012)" xfId="6370"/>
    <cellStyle name="T_Book1_ung truoc 2011 NSTW Thanh Hoa + Nge An gui Thu 12-5_Bieu4HTMT_KH TPCP vung TNB (03-1-2012) 2" xfId="6371"/>
    <cellStyle name="T_Book1_ung truoc 2011 NSTW Thanh Hoa + Nge An gui Thu 12-5_KH TPCP vung TNB (03-1-2012)" xfId="6372"/>
    <cellStyle name="T_Book1_ung truoc 2011 NSTW Thanh Hoa + Nge An gui Thu 12-5_KH TPCP vung TNB (03-1-2012) 2" xfId="6373"/>
    <cellStyle name="T_Book1_ÿÿÿÿÿ" xfId="6374"/>
    <cellStyle name="T_Book1_ÿÿÿÿÿ 2" xfId="6375"/>
    <cellStyle name="T_Book2" xfId="6376"/>
    <cellStyle name="T_Book2_Nhu cau von dau tu 2013-2015 (LD Vụ sua)" xfId="6377"/>
    <cellStyle name="T_Cao do mong cong, phai tuyen" xfId="6378"/>
    <cellStyle name="T_Cao do mong cong, phai tuyen_Nhu cau von dau tu 2013-2015 (LD Vụ sua)" xfId="6379"/>
    <cellStyle name="T_Chi tieu 5 nam" xfId="6380"/>
    <cellStyle name="T_Chi tieu 5 nam 2" xfId="6381"/>
    <cellStyle name="T_Chi tieu 5 nam_BC cong trinh trong diem" xfId="6382"/>
    <cellStyle name="T_Chi tieu 5 nam_BC cong trinh trong diem 2" xfId="6383"/>
    <cellStyle name="T_Chi tieu 5 nam_BC cong trinh trong diem_BC von DTPT 6 thang 2012" xfId="6384"/>
    <cellStyle name="T_Chi tieu 5 nam_BC cong trinh trong diem_BC von DTPT 6 thang 2012 2" xfId="6385"/>
    <cellStyle name="T_Chi tieu 5 nam_BC cong trinh trong diem_Bieu du thao QD von ho tro co MT" xfId="6386"/>
    <cellStyle name="T_Chi tieu 5 nam_BC cong trinh trong diem_Bieu du thao QD von ho tro co MT 2" xfId="6387"/>
    <cellStyle name="T_Chi tieu 5 nam_BC cong trinh trong diem_Ke hoach 2012 (theo doi)" xfId="6388"/>
    <cellStyle name="T_Chi tieu 5 nam_BC cong trinh trong diem_Ke hoach 2012 (theo doi) 2" xfId="6389"/>
    <cellStyle name="T_Chi tieu 5 nam_BC cong trinh trong diem_Ke hoach 2012 theo doi (giai ngan 30.6.12)" xfId="6390"/>
    <cellStyle name="T_Chi tieu 5 nam_BC cong trinh trong diem_Ke hoach 2012 theo doi (giai ngan 30.6.12) 2" xfId="6391"/>
    <cellStyle name="T_Chi tieu 5 nam_BC von DTPT 6 thang 2012" xfId="6392"/>
    <cellStyle name="T_Chi tieu 5 nam_BC von DTPT 6 thang 2012 2" xfId="6393"/>
    <cellStyle name="T_Chi tieu 5 nam_Bieu du thao QD von ho tro co MT" xfId="6394"/>
    <cellStyle name="T_Chi tieu 5 nam_Bieu du thao QD von ho tro co MT 2" xfId="6395"/>
    <cellStyle name="T_Chi tieu 5 nam_Ke hoach 2012 (theo doi)" xfId="6396"/>
    <cellStyle name="T_Chi tieu 5 nam_Ke hoach 2012 (theo doi) 2" xfId="6397"/>
    <cellStyle name="T_Chi tieu 5 nam_Ke hoach 2012 theo doi (giai ngan 30.6.12)" xfId="6398"/>
    <cellStyle name="T_Chi tieu 5 nam_Ke hoach 2012 theo doi (giai ngan 30.6.12) 2" xfId="6399"/>
    <cellStyle name="T_Chi tieu 5 nam_pvhung.skhdt 20117113152041 Danh muc cong trinh trong diem" xfId="6400"/>
    <cellStyle name="T_Chi tieu 5 nam_pvhung.skhdt 20117113152041 Danh muc cong trinh trong diem 2" xfId="6401"/>
    <cellStyle name="T_Chi tieu 5 nam_pvhung.skhdt 20117113152041 Danh muc cong trinh trong diem_BC von DTPT 6 thang 2012" xfId="6402"/>
    <cellStyle name="T_Chi tieu 5 nam_pvhung.skhdt 20117113152041 Danh muc cong trinh trong diem_BC von DTPT 6 thang 2012 2" xfId="6403"/>
    <cellStyle name="T_Chi tieu 5 nam_pvhung.skhdt 20117113152041 Danh muc cong trinh trong diem_Bieu du thao QD von ho tro co MT" xfId="6404"/>
    <cellStyle name="T_Chi tieu 5 nam_pvhung.skhdt 20117113152041 Danh muc cong trinh trong diem_Bieu du thao QD von ho tro co MT 2" xfId="6405"/>
    <cellStyle name="T_Chi tieu 5 nam_pvhung.skhdt 20117113152041 Danh muc cong trinh trong diem_Ke hoach 2012 (theo doi)" xfId="6406"/>
    <cellStyle name="T_Chi tieu 5 nam_pvhung.skhdt 20117113152041 Danh muc cong trinh trong diem_Ke hoach 2012 (theo doi) 2" xfId="6407"/>
    <cellStyle name="T_Chi tieu 5 nam_pvhung.skhdt 20117113152041 Danh muc cong trinh trong diem_Ke hoach 2012 theo doi (giai ngan 30.6.12)" xfId="6408"/>
    <cellStyle name="T_Chi tieu 5 nam_pvhung.skhdt 20117113152041 Danh muc cong trinh trong diem_Ke hoach 2012 theo doi (giai ngan 30.6.12) 2" xfId="6409"/>
    <cellStyle name="T_Chuan bi dau tu nam 2008" xfId="6410"/>
    <cellStyle name="T_Chuan bi dau tu nam 2008 2" xfId="6411"/>
    <cellStyle name="T_Chuan bi dau tu nam 2008_!1 1 bao cao giao KH ve HTCMT vung TNB   12-12-2011" xfId="6412"/>
    <cellStyle name="T_Chuan bi dau tu nam 2008_!1 1 bao cao giao KH ve HTCMT vung TNB   12-12-2011 2" xfId="6413"/>
    <cellStyle name="T_Chuan bi dau tu nam 2008_KH TPCP vung TNB (03-1-2012)" xfId="6414"/>
    <cellStyle name="T_Chuan bi dau tu nam 2008_KH TPCP vung TNB (03-1-2012) 2" xfId="6415"/>
    <cellStyle name="T_Copy of Bao cao  XDCB 7 thang nam 2008_So KH&amp;DT SUA" xfId="6416"/>
    <cellStyle name="T_Copy of Bao cao  XDCB 7 thang nam 2008_So KH&amp;DT SUA 2" xfId="6417"/>
    <cellStyle name="T_Copy of Bao cao  XDCB 7 thang nam 2008_So KH&amp;DT SUA_!1 1 bao cao giao KH ve HTCMT vung TNB   12-12-2011" xfId="6418"/>
    <cellStyle name="T_Copy of Bao cao  XDCB 7 thang nam 2008_So KH&amp;DT SUA_!1 1 bao cao giao KH ve HTCMT vung TNB   12-12-2011 2" xfId="6419"/>
    <cellStyle name="T_Copy of Bao cao  XDCB 7 thang nam 2008_So KH&amp;DT SUA_KH TPCP vung TNB (03-1-2012)" xfId="6420"/>
    <cellStyle name="T_Copy of Bao cao  XDCB 7 thang nam 2008_So KH&amp;DT SUA_KH TPCP vung TNB (03-1-2012) 2" xfId="6421"/>
    <cellStyle name="T_CPK" xfId="6422"/>
    <cellStyle name="T_CPK 2" xfId="6423"/>
    <cellStyle name="T_CPK_!1 1 bao cao giao KH ve HTCMT vung TNB   12-12-2011" xfId="6424"/>
    <cellStyle name="T_CPK_!1 1 bao cao giao KH ve HTCMT vung TNB   12-12-2011 2" xfId="6425"/>
    <cellStyle name="T_CPK_Bieu4HTMT" xfId="6426"/>
    <cellStyle name="T_CPK_Bieu4HTMT 2" xfId="6427"/>
    <cellStyle name="T_CPK_Bieu4HTMT_!1 1 bao cao giao KH ve HTCMT vung TNB   12-12-2011" xfId="6428"/>
    <cellStyle name="T_CPK_Bieu4HTMT_!1 1 bao cao giao KH ve HTCMT vung TNB   12-12-2011 2" xfId="6429"/>
    <cellStyle name="T_CPK_Bieu4HTMT_KH TPCP vung TNB (03-1-2012)" xfId="6430"/>
    <cellStyle name="T_CPK_Bieu4HTMT_KH TPCP vung TNB (03-1-2012) 2" xfId="6431"/>
    <cellStyle name="T_CPK_KH TPCP vung TNB (03-1-2012)" xfId="6432"/>
    <cellStyle name="T_CPK_KH TPCP vung TNB (03-1-2012) 2" xfId="6433"/>
    <cellStyle name="T_CTMTQG 2008" xfId="6434"/>
    <cellStyle name="T_CTMTQG 2008 2" xfId="6435"/>
    <cellStyle name="T_CTMTQG 2008_!1 1 bao cao giao KH ve HTCMT vung TNB   12-12-2011" xfId="6436"/>
    <cellStyle name="T_CTMTQG 2008_!1 1 bao cao giao KH ve HTCMT vung TNB   12-12-2011 2" xfId="6437"/>
    <cellStyle name="T_CTMTQG 2008_Bieu mau danh muc du an thuoc CTMTQG nam 2008" xfId="6438"/>
    <cellStyle name="T_CTMTQG 2008_Bieu mau danh muc du an thuoc CTMTQG nam 2008 2" xfId="6439"/>
    <cellStyle name="T_CTMTQG 2008_Bieu mau danh muc du an thuoc CTMTQG nam 2008_!1 1 bao cao giao KH ve HTCMT vung TNB   12-12-2011" xfId="6440"/>
    <cellStyle name="T_CTMTQG 2008_Bieu mau danh muc du an thuoc CTMTQG nam 2008_!1 1 bao cao giao KH ve HTCMT vung TNB   12-12-2011 2" xfId="6441"/>
    <cellStyle name="T_CTMTQG 2008_Bieu mau danh muc du an thuoc CTMTQG nam 2008_KH TPCP vung TNB (03-1-2012)" xfId="6442"/>
    <cellStyle name="T_CTMTQG 2008_Bieu mau danh muc du an thuoc CTMTQG nam 2008_KH TPCP vung TNB (03-1-2012) 2" xfId="6443"/>
    <cellStyle name="T_CTMTQG 2008_Hi-Tong hop KQ phan bo KH nam 08- LD fong giao 15-11-08" xfId="6444"/>
    <cellStyle name="T_CTMTQG 2008_Hi-Tong hop KQ phan bo KH nam 08- LD fong giao 15-11-08 2" xfId="6445"/>
    <cellStyle name="T_CTMTQG 2008_Hi-Tong hop KQ phan bo KH nam 08- LD fong giao 15-11-08_!1 1 bao cao giao KH ve HTCMT vung TNB   12-12-2011" xfId="6446"/>
    <cellStyle name="T_CTMTQG 2008_Hi-Tong hop KQ phan bo KH nam 08- LD fong giao 15-11-08_!1 1 bao cao giao KH ve HTCMT vung TNB   12-12-2011 2" xfId="6447"/>
    <cellStyle name="T_CTMTQG 2008_Hi-Tong hop KQ phan bo KH nam 08- LD fong giao 15-11-08_KH TPCP vung TNB (03-1-2012)" xfId="6448"/>
    <cellStyle name="T_CTMTQG 2008_Hi-Tong hop KQ phan bo KH nam 08- LD fong giao 15-11-08_KH TPCP vung TNB (03-1-2012) 2" xfId="6449"/>
    <cellStyle name="T_CTMTQG 2008_Ket qua thuc hien nam 2008" xfId="6450"/>
    <cellStyle name="T_CTMTQG 2008_Ket qua thuc hien nam 2008 2" xfId="6451"/>
    <cellStyle name="T_CTMTQG 2008_Ket qua thuc hien nam 2008_!1 1 bao cao giao KH ve HTCMT vung TNB   12-12-2011" xfId="6452"/>
    <cellStyle name="T_CTMTQG 2008_Ket qua thuc hien nam 2008_!1 1 bao cao giao KH ve HTCMT vung TNB   12-12-2011 2" xfId="6453"/>
    <cellStyle name="T_CTMTQG 2008_Ket qua thuc hien nam 2008_KH TPCP vung TNB (03-1-2012)" xfId="6454"/>
    <cellStyle name="T_CTMTQG 2008_Ket qua thuc hien nam 2008_KH TPCP vung TNB (03-1-2012) 2" xfId="6455"/>
    <cellStyle name="T_CTMTQG 2008_KH TPCP vung TNB (03-1-2012)" xfId="6456"/>
    <cellStyle name="T_CTMTQG 2008_KH TPCP vung TNB (03-1-2012) 2" xfId="6457"/>
    <cellStyle name="T_CTMTQG 2008_KH XDCB_2008 lan 1" xfId="6458"/>
    <cellStyle name="T_CTMTQG 2008_KH XDCB_2008 lan 1 2" xfId="6459"/>
    <cellStyle name="T_CTMTQG 2008_KH XDCB_2008 lan 1 sua ngay 27-10" xfId="6460"/>
    <cellStyle name="T_CTMTQG 2008_KH XDCB_2008 lan 1 sua ngay 27-10 2" xfId="6461"/>
    <cellStyle name="T_CTMTQG 2008_KH XDCB_2008 lan 1 sua ngay 27-10_!1 1 bao cao giao KH ve HTCMT vung TNB   12-12-2011" xfId="6462"/>
    <cellStyle name="T_CTMTQG 2008_KH XDCB_2008 lan 1 sua ngay 27-10_!1 1 bao cao giao KH ve HTCMT vung TNB   12-12-2011 2" xfId="6463"/>
    <cellStyle name="T_CTMTQG 2008_KH XDCB_2008 lan 1 sua ngay 27-10_KH TPCP vung TNB (03-1-2012)" xfId="6464"/>
    <cellStyle name="T_CTMTQG 2008_KH XDCB_2008 lan 1 sua ngay 27-10_KH TPCP vung TNB (03-1-2012) 2" xfId="6465"/>
    <cellStyle name="T_CTMTQG 2008_KH XDCB_2008 lan 1_!1 1 bao cao giao KH ve HTCMT vung TNB   12-12-2011" xfId="6466"/>
    <cellStyle name="T_CTMTQG 2008_KH XDCB_2008 lan 1_!1 1 bao cao giao KH ve HTCMT vung TNB   12-12-2011 2" xfId="6467"/>
    <cellStyle name="T_CTMTQG 2008_KH XDCB_2008 lan 1_KH TPCP vung TNB (03-1-2012)" xfId="6468"/>
    <cellStyle name="T_CTMTQG 2008_KH XDCB_2008 lan 1_KH TPCP vung TNB (03-1-2012) 2" xfId="6469"/>
    <cellStyle name="T_CTMTQG 2008_KH XDCB_2008 lan 2 sua ngay 10-11" xfId="6470"/>
    <cellStyle name="T_CTMTQG 2008_KH XDCB_2008 lan 2 sua ngay 10-11 2" xfId="6471"/>
    <cellStyle name="T_CTMTQG 2008_KH XDCB_2008 lan 2 sua ngay 10-11_!1 1 bao cao giao KH ve HTCMT vung TNB   12-12-2011" xfId="6472"/>
    <cellStyle name="T_CTMTQG 2008_KH XDCB_2008 lan 2 sua ngay 10-11_!1 1 bao cao giao KH ve HTCMT vung TNB   12-12-2011 2" xfId="6473"/>
    <cellStyle name="T_CTMTQG 2008_KH XDCB_2008 lan 2 sua ngay 10-11_KH TPCP vung TNB (03-1-2012)" xfId="6474"/>
    <cellStyle name="T_CTMTQG 2008_KH XDCB_2008 lan 2 sua ngay 10-11_KH TPCP vung TNB (03-1-2012) 2" xfId="6475"/>
    <cellStyle name="T_Dang ky phan khai von ODA (gui Bo)" xfId="6476"/>
    <cellStyle name="T_Dang ky phan khai von ODA (gui Bo) 2" xfId="6477"/>
    <cellStyle name="T_Dang ky phan khai von ODA (gui Bo)_BC von DTPT 6 thang 2012" xfId="6478"/>
    <cellStyle name="T_Dang ky phan khai von ODA (gui Bo)_BC von DTPT 6 thang 2012 2" xfId="6479"/>
    <cellStyle name="T_Dang ky phan khai von ODA (gui Bo)_Bieu du thao QD von ho tro co MT" xfId="6480"/>
    <cellStyle name="T_Dang ky phan khai von ODA (gui Bo)_Bieu du thao QD von ho tro co MT 2" xfId="6481"/>
    <cellStyle name="T_Dang ky phan khai von ODA (gui Bo)_Ke hoach 2012 theo doi (giai ngan 30.6.12)" xfId="6482"/>
    <cellStyle name="T_Dang ky phan khai von ODA (gui Bo)_Ke hoach 2012 theo doi (giai ngan 30.6.12) 2" xfId="6483"/>
    <cellStyle name="T_danh muc chuan bi dau tu 2011 ngay 07-6-2011" xfId="6484"/>
    <cellStyle name="T_danh muc chuan bi dau tu 2011 ngay 07-6-2011 2" xfId="6485"/>
    <cellStyle name="T_danh muc chuan bi dau tu 2011 ngay 07-6-2011_!1 1 bao cao giao KH ve HTCMT vung TNB   12-12-2011" xfId="6486"/>
    <cellStyle name="T_danh muc chuan bi dau tu 2011 ngay 07-6-2011_!1 1 bao cao giao KH ve HTCMT vung TNB   12-12-2011 2" xfId="6487"/>
    <cellStyle name="T_danh muc chuan bi dau tu 2011 ngay 07-6-2011_KH TPCP vung TNB (03-1-2012)" xfId="6488"/>
    <cellStyle name="T_danh muc chuan bi dau tu 2011 ngay 07-6-2011_KH TPCP vung TNB (03-1-2012) 2" xfId="6489"/>
    <cellStyle name="T_Danh muc pbo nguon von XSKT, XDCB nam 2009 chuyen qua nam 2010" xfId="6490"/>
    <cellStyle name="T_Danh muc pbo nguon von XSKT, XDCB nam 2009 chuyen qua nam 2010 2" xfId="6491"/>
    <cellStyle name="T_Danh muc pbo nguon von XSKT, XDCB nam 2009 chuyen qua nam 2010_!1 1 bao cao giao KH ve HTCMT vung TNB   12-12-2011" xfId="6492"/>
    <cellStyle name="T_Danh muc pbo nguon von XSKT, XDCB nam 2009 chuyen qua nam 2010_!1 1 bao cao giao KH ve HTCMT vung TNB   12-12-2011 2" xfId="6493"/>
    <cellStyle name="T_Danh muc pbo nguon von XSKT, XDCB nam 2009 chuyen qua nam 2010_KH TPCP vung TNB (03-1-2012)" xfId="6494"/>
    <cellStyle name="T_Danh muc pbo nguon von XSKT, XDCB nam 2009 chuyen qua nam 2010_KH TPCP vung TNB (03-1-2012) 2" xfId="6495"/>
    <cellStyle name="T_dieu chinh KH 2011 ngay 26-5-2011111" xfId="6496"/>
    <cellStyle name="T_dieu chinh KH 2011 ngay 26-5-2011111 2" xfId="6497"/>
    <cellStyle name="T_dieu chinh KH 2011 ngay 26-5-2011111_!1 1 bao cao giao KH ve HTCMT vung TNB   12-12-2011" xfId="6498"/>
    <cellStyle name="T_dieu chinh KH 2011 ngay 26-5-2011111_!1 1 bao cao giao KH ve HTCMT vung TNB   12-12-2011 2" xfId="6499"/>
    <cellStyle name="T_dieu chinh KH 2011 ngay 26-5-2011111_KH TPCP vung TNB (03-1-2012)" xfId="6500"/>
    <cellStyle name="T_dieu chinh KH 2011 ngay 26-5-2011111_KH TPCP vung TNB (03-1-2012) 2" xfId="6501"/>
    <cellStyle name="T_DK 2014-2015 final" xfId="6502"/>
    <cellStyle name="T_DK 2014-2015 final_05-12  KH trung han 2016-2020 - Liem Thinh edited" xfId="6503"/>
    <cellStyle name="T_DK 2014-2015 final_Copy of 05-12  KH trung han 2016-2020 - Liem Thinh edited (1)" xfId="6504"/>
    <cellStyle name="T_DK 2014-2015 new" xfId="6505"/>
    <cellStyle name="T_DK 2014-2015 new_05-12  KH trung han 2016-2020 - Liem Thinh edited" xfId="6506"/>
    <cellStyle name="T_DK 2014-2015 new_Copy of 05-12  KH trung han 2016-2020 - Liem Thinh edited (1)" xfId="6507"/>
    <cellStyle name="T_DK bo tri lai (chinh thuc)" xfId="6508"/>
    <cellStyle name="T_DK bo tri lai (chinh thuc) 2" xfId="6509"/>
    <cellStyle name="T_DK bo tri lai (chinh thuc)_BC von DTPT 6 thang 2012" xfId="6510"/>
    <cellStyle name="T_DK bo tri lai (chinh thuc)_BC von DTPT 6 thang 2012 2" xfId="6511"/>
    <cellStyle name="T_DK bo tri lai (chinh thuc)_Bieu du thao QD von ho tro co MT" xfId="6512"/>
    <cellStyle name="T_DK bo tri lai (chinh thuc)_Bieu du thao QD von ho tro co MT 2" xfId="6513"/>
    <cellStyle name="T_DK bo tri lai (chinh thuc)_Ke hoach 2012 (theo doi)" xfId="6514"/>
    <cellStyle name="T_DK bo tri lai (chinh thuc)_Ke hoach 2012 (theo doi) 2" xfId="6515"/>
    <cellStyle name="T_DK bo tri lai (chinh thuc)_Ke hoach 2012 theo doi (giai ngan 30.6.12)" xfId="6516"/>
    <cellStyle name="T_DK bo tri lai (chinh thuc)_Ke hoach 2012 theo doi (giai ngan 30.6.12) 2" xfId="6517"/>
    <cellStyle name="T_DK KH CBDT 2014 11-11-2013" xfId="6518"/>
    <cellStyle name="T_DK KH CBDT 2014 11-11-2013(1)" xfId="6519"/>
    <cellStyle name="T_DK KH CBDT 2014 11-11-2013(1)_05-12  KH trung han 2016-2020 - Liem Thinh edited" xfId="6520"/>
    <cellStyle name="T_DK KH CBDT 2014 11-11-2013(1)_Copy of 05-12  KH trung han 2016-2020 - Liem Thinh edited (1)" xfId="6521"/>
    <cellStyle name="T_DK KH CBDT 2014 11-11-2013_05-12  KH trung han 2016-2020 - Liem Thinh edited" xfId="6522"/>
    <cellStyle name="T_DK KH CBDT 2014 11-11-2013_Copy of 05-12  KH trung han 2016-2020 - Liem Thinh edited (1)" xfId="6523"/>
    <cellStyle name="T_DS KCH PHAN BO VON NSDP NAM 2010" xfId="6524"/>
    <cellStyle name="T_DS KCH PHAN BO VON NSDP NAM 2010 2" xfId="6525"/>
    <cellStyle name="T_DS KCH PHAN BO VON NSDP NAM 2010_!1 1 bao cao giao KH ve HTCMT vung TNB   12-12-2011" xfId="6526"/>
    <cellStyle name="T_DS KCH PHAN BO VON NSDP NAM 2010_!1 1 bao cao giao KH ve HTCMT vung TNB   12-12-2011 2" xfId="6527"/>
    <cellStyle name="T_DS KCH PHAN BO VON NSDP NAM 2010_KH TPCP vung TNB (03-1-2012)" xfId="6528"/>
    <cellStyle name="T_DS KCH PHAN BO VON NSDP NAM 2010_KH TPCP vung TNB (03-1-2012) 2" xfId="6529"/>
    <cellStyle name="T_Du an khoi cong moi nam 2010" xfId="6530"/>
    <cellStyle name="T_Du an khoi cong moi nam 2010 2" xfId="6531"/>
    <cellStyle name="T_Du an khoi cong moi nam 2010_!1 1 bao cao giao KH ve HTCMT vung TNB   12-12-2011" xfId="6532"/>
    <cellStyle name="T_Du an khoi cong moi nam 2010_!1 1 bao cao giao KH ve HTCMT vung TNB   12-12-2011 2" xfId="6533"/>
    <cellStyle name="T_Du an khoi cong moi nam 2010_KH TPCP vung TNB (03-1-2012)" xfId="6534"/>
    <cellStyle name="T_Du an khoi cong moi nam 2010_KH TPCP vung TNB (03-1-2012) 2" xfId="6535"/>
    <cellStyle name="T_DU AN TKQH VA CHUAN BI DAU TU NAM 2007 sua ngay 9-11" xfId="6536"/>
    <cellStyle name="T_DU AN TKQH VA CHUAN BI DAU TU NAM 2007 sua ngay 9-11 2" xfId="6537"/>
    <cellStyle name="T_DU AN TKQH VA CHUAN BI DAU TU NAM 2007 sua ngay 9-11_!1 1 bao cao giao KH ve HTCMT vung TNB   12-12-2011" xfId="6538"/>
    <cellStyle name="T_DU AN TKQH VA CHUAN BI DAU TU NAM 2007 sua ngay 9-11_!1 1 bao cao giao KH ve HTCMT vung TNB   12-12-2011 2" xfId="6539"/>
    <cellStyle name="T_DU AN TKQH VA CHUAN BI DAU TU NAM 2007 sua ngay 9-11_Bieu mau danh muc du an thuoc CTMTQG nam 2008" xfId="6540"/>
    <cellStyle name="T_DU AN TKQH VA CHUAN BI DAU TU NAM 2007 sua ngay 9-11_Bieu mau danh muc du an thuoc CTMTQG nam 2008 2" xfId="6541"/>
    <cellStyle name="T_DU AN TKQH VA CHUAN BI DAU TU NAM 2007 sua ngay 9-11_Bieu mau danh muc du an thuoc CTMTQG nam 2008_!1 1 bao cao giao KH ve HTCMT vung TNB   12-12-2011" xfId="6542"/>
    <cellStyle name="T_DU AN TKQH VA CHUAN BI DAU TU NAM 2007 sua ngay 9-11_Bieu mau danh muc du an thuoc CTMTQG nam 2008_!1 1 bao cao giao KH ve HTCMT vung TNB   12-12-2011 2" xfId="6543"/>
    <cellStyle name="T_DU AN TKQH VA CHUAN BI DAU TU NAM 2007 sua ngay 9-11_Bieu mau danh muc du an thuoc CTMTQG nam 2008_KH TPCP vung TNB (03-1-2012)" xfId="6544"/>
    <cellStyle name="T_DU AN TKQH VA CHUAN BI DAU TU NAM 2007 sua ngay 9-11_Bieu mau danh muc du an thuoc CTMTQG nam 2008_KH TPCP vung TNB (03-1-2012) 2" xfId="6545"/>
    <cellStyle name="T_DU AN TKQH VA CHUAN BI DAU TU NAM 2007 sua ngay 9-11_Du an khoi cong moi nam 2010" xfId="6546"/>
    <cellStyle name="T_DU AN TKQH VA CHUAN BI DAU TU NAM 2007 sua ngay 9-11_Du an khoi cong moi nam 2010 2" xfId="6547"/>
    <cellStyle name="T_DU AN TKQH VA CHUAN BI DAU TU NAM 2007 sua ngay 9-11_Du an khoi cong moi nam 2010_!1 1 bao cao giao KH ve HTCMT vung TNB   12-12-2011" xfId="6548"/>
    <cellStyle name="T_DU AN TKQH VA CHUAN BI DAU TU NAM 2007 sua ngay 9-11_Du an khoi cong moi nam 2010_!1 1 bao cao giao KH ve HTCMT vung TNB   12-12-2011 2" xfId="6549"/>
    <cellStyle name="T_DU AN TKQH VA CHUAN BI DAU TU NAM 2007 sua ngay 9-11_Du an khoi cong moi nam 2010_KH TPCP vung TNB (03-1-2012)" xfId="6550"/>
    <cellStyle name="T_DU AN TKQH VA CHUAN BI DAU TU NAM 2007 sua ngay 9-11_Du an khoi cong moi nam 2010_KH TPCP vung TNB (03-1-2012) 2" xfId="6551"/>
    <cellStyle name="T_DU AN TKQH VA CHUAN BI DAU TU NAM 2007 sua ngay 9-11_Ket qua phan bo von nam 2008" xfId="6552"/>
    <cellStyle name="T_DU AN TKQH VA CHUAN BI DAU TU NAM 2007 sua ngay 9-11_Ket qua phan bo von nam 2008 2" xfId="6553"/>
    <cellStyle name="T_DU AN TKQH VA CHUAN BI DAU TU NAM 2007 sua ngay 9-11_Ket qua phan bo von nam 2008_!1 1 bao cao giao KH ve HTCMT vung TNB   12-12-2011" xfId="6554"/>
    <cellStyle name="T_DU AN TKQH VA CHUAN BI DAU TU NAM 2007 sua ngay 9-11_Ket qua phan bo von nam 2008_!1 1 bao cao giao KH ve HTCMT vung TNB   12-12-2011 2" xfId="6555"/>
    <cellStyle name="T_DU AN TKQH VA CHUAN BI DAU TU NAM 2007 sua ngay 9-11_Ket qua phan bo von nam 2008_KH TPCP vung TNB (03-1-2012)" xfId="6556"/>
    <cellStyle name="T_DU AN TKQH VA CHUAN BI DAU TU NAM 2007 sua ngay 9-11_Ket qua phan bo von nam 2008_KH TPCP vung TNB (03-1-2012) 2" xfId="6557"/>
    <cellStyle name="T_DU AN TKQH VA CHUAN BI DAU TU NAM 2007 sua ngay 9-11_KH TPCP vung TNB (03-1-2012)" xfId="6558"/>
    <cellStyle name="T_DU AN TKQH VA CHUAN BI DAU TU NAM 2007 sua ngay 9-11_KH TPCP vung TNB (03-1-2012) 2" xfId="6559"/>
    <cellStyle name="T_DU AN TKQH VA CHUAN BI DAU TU NAM 2007 sua ngay 9-11_KH XDCB_2008 lan 2 sua ngay 10-11" xfId="6560"/>
    <cellStyle name="T_DU AN TKQH VA CHUAN BI DAU TU NAM 2007 sua ngay 9-11_KH XDCB_2008 lan 2 sua ngay 10-11 2" xfId="6561"/>
    <cellStyle name="T_DU AN TKQH VA CHUAN BI DAU TU NAM 2007 sua ngay 9-11_KH XDCB_2008 lan 2 sua ngay 10-11_!1 1 bao cao giao KH ve HTCMT vung TNB   12-12-2011" xfId="6562"/>
    <cellStyle name="T_DU AN TKQH VA CHUAN BI DAU TU NAM 2007 sua ngay 9-11_KH XDCB_2008 lan 2 sua ngay 10-11_!1 1 bao cao giao KH ve HTCMT vung TNB   12-12-2011 2" xfId="6563"/>
    <cellStyle name="T_DU AN TKQH VA CHUAN BI DAU TU NAM 2007 sua ngay 9-11_KH XDCB_2008 lan 2 sua ngay 10-11_KH TPCP vung TNB (03-1-2012)" xfId="6564"/>
    <cellStyle name="T_DU AN TKQH VA CHUAN BI DAU TU NAM 2007 sua ngay 9-11_KH XDCB_2008 lan 2 sua ngay 10-11_KH TPCP vung TNB (03-1-2012) 2" xfId="6565"/>
    <cellStyle name="T_du toan dieu chinh  20-8-2006" xfId="6566"/>
    <cellStyle name="T_du toan dieu chinh  20-8-2006 2" xfId="6567"/>
    <cellStyle name="T_du toan dieu chinh  20-8-2006_!1 1 bao cao giao KH ve HTCMT vung TNB   12-12-2011" xfId="6568"/>
    <cellStyle name="T_du toan dieu chinh  20-8-2006_!1 1 bao cao giao KH ve HTCMT vung TNB   12-12-2011 2" xfId="6569"/>
    <cellStyle name="T_du toan dieu chinh  20-8-2006_Bieu4HTMT" xfId="6570"/>
    <cellStyle name="T_du toan dieu chinh  20-8-2006_Bieu4HTMT 2" xfId="6571"/>
    <cellStyle name="T_du toan dieu chinh  20-8-2006_Bieu4HTMT_!1 1 bao cao giao KH ve HTCMT vung TNB   12-12-2011" xfId="6572"/>
    <cellStyle name="T_du toan dieu chinh  20-8-2006_Bieu4HTMT_!1 1 bao cao giao KH ve HTCMT vung TNB   12-12-2011 2" xfId="6573"/>
    <cellStyle name="T_du toan dieu chinh  20-8-2006_Bieu4HTMT_KH TPCP vung TNB (03-1-2012)" xfId="6574"/>
    <cellStyle name="T_du toan dieu chinh  20-8-2006_Bieu4HTMT_KH TPCP vung TNB (03-1-2012) 2" xfId="6575"/>
    <cellStyle name="T_du toan dieu chinh  20-8-2006_KH TPCP vung TNB (03-1-2012)" xfId="6576"/>
    <cellStyle name="T_du toan dieu chinh  20-8-2006_KH TPCP vung TNB (03-1-2012) 2" xfId="6577"/>
    <cellStyle name="T_Gia thau Hoang Xuan" xfId="6578"/>
    <cellStyle name="T_giao KH 2011 ngay 10-12-2010" xfId="6579"/>
    <cellStyle name="T_giao KH 2011 ngay 10-12-2010 2" xfId="6580"/>
    <cellStyle name="T_giao KH 2011 ngay 10-12-2010_!1 1 bao cao giao KH ve HTCMT vung TNB   12-12-2011" xfId="6581"/>
    <cellStyle name="T_giao KH 2011 ngay 10-12-2010_!1 1 bao cao giao KH ve HTCMT vung TNB   12-12-2011 2" xfId="6582"/>
    <cellStyle name="T_giao KH 2011 ngay 10-12-2010_KH TPCP vung TNB (03-1-2012)" xfId="6583"/>
    <cellStyle name="T_giao KH 2011 ngay 10-12-2010_KH TPCP vung TNB (03-1-2012) 2" xfId="6584"/>
    <cellStyle name="T_Ht-PTq1-03" xfId="6585"/>
    <cellStyle name="T_Ht-PTq1-03 2" xfId="6586"/>
    <cellStyle name="T_Ht-PTq1-03_!1 1 bao cao giao KH ve HTCMT vung TNB   12-12-2011" xfId="6587"/>
    <cellStyle name="T_Ht-PTq1-03_!1 1 bao cao giao KH ve HTCMT vung TNB   12-12-2011 2" xfId="6588"/>
    <cellStyle name="T_Ht-PTq1-03_kien giang 2" xfId="6589"/>
    <cellStyle name="T_Ht-PTq1-03_kien giang 2 2" xfId="6590"/>
    <cellStyle name="T_Ke hoach 2012 (theo doi)" xfId="6591"/>
    <cellStyle name="T_Ke hoach 2012 (theo doi) 2" xfId="6592"/>
    <cellStyle name="T_Ke hoach 2012 theo doi (giai ngan 30.6.12)" xfId="6593"/>
    <cellStyle name="T_Ke hoach 2012 theo doi (giai ngan 30.6.12) 2" xfId="6594"/>
    <cellStyle name="T_Ke hoach KTXH  nam 2009_PKT thang 11 nam 2008" xfId="6595"/>
    <cellStyle name="T_Ke hoach KTXH  nam 2009_PKT thang 11 nam 2008 2" xfId="6596"/>
    <cellStyle name="T_Ke hoach KTXH  nam 2009_PKT thang 11 nam 2008_!1 1 bao cao giao KH ve HTCMT vung TNB   12-12-2011" xfId="6597"/>
    <cellStyle name="T_Ke hoach KTXH  nam 2009_PKT thang 11 nam 2008_!1 1 bao cao giao KH ve HTCMT vung TNB   12-12-2011 2" xfId="6598"/>
    <cellStyle name="T_Ke hoach KTXH  nam 2009_PKT thang 11 nam 2008_KH TPCP vung TNB (03-1-2012)" xfId="6599"/>
    <cellStyle name="T_Ke hoach KTXH  nam 2009_PKT thang 11 nam 2008_KH TPCP vung TNB (03-1-2012) 2" xfId="6600"/>
    <cellStyle name="T_Ke hoach nam 2013 nguon MT(theo doi) den 31-5-13" xfId="6601"/>
    <cellStyle name="T_Ke hoach nam 2013 nguon MT(theo doi) den 31-5-13 2" xfId="6602"/>
    <cellStyle name="T_Ket qua dau thau" xfId="6603"/>
    <cellStyle name="T_Ket qua dau thau 2" xfId="6604"/>
    <cellStyle name="T_Ket qua dau thau_!1 1 bao cao giao KH ve HTCMT vung TNB   12-12-2011" xfId="6605"/>
    <cellStyle name="T_Ket qua dau thau_!1 1 bao cao giao KH ve HTCMT vung TNB   12-12-2011 2" xfId="6606"/>
    <cellStyle name="T_Ket qua dau thau_KH TPCP vung TNB (03-1-2012)" xfId="6607"/>
    <cellStyle name="T_Ket qua dau thau_KH TPCP vung TNB (03-1-2012) 2" xfId="6608"/>
    <cellStyle name="T_Ket qua phan bo von nam 2008" xfId="6609"/>
    <cellStyle name="T_Ket qua phan bo von nam 2008 2" xfId="6610"/>
    <cellStyle name="T_Ket qua phan bo von nam 2008_!1 1 bao cao giao KH ve HTCMT vung TNB   12-12-2011" xfId="6611"/>
    <cellStyle name="T_Ket qua phan bo von nam 2008_!1 1 bao cao giao KH ve HTCMT vung TNB   12-12-2011 2" xfId="6612"/>
    <cellStyle name="T_Ket qua phan bo von nam 2008_KH TPCP vung TNB (03-1-2012)" xfId="6613"/>
    <cellStyle name="T_Ket qua phan bo von nam 2008_KH TPCP vung TNB (03-1-2012) 2" xfId="6614"/>
    <cellStyle name="T_KH 2011-2015" xfId="6615"/>
    <cellStyle name="T_KH TPCP vung TNB (03-1-2012)" xfId="6616"/>
    <cellStyle name="T_KH TPCP vung TNB (03-1-2012) 2" xfId="6617"/>
    <cellStyle name="T_KH XDCB_2008 lan 2 sua ngay 10-11" xfId="6618"/>
    <cellStyle name="T_KH XDCB_2008 lan 2 sua ngay 10-11 2" xfId="6619"/>
    <cellStyle name="T_KH XDCB_2008 lan 2 sua ngay 10-11_!1 1 bao cao giao KH ve HTCMT vung TNB   12-12-2011" xfId="6620"/>
    <cellStyle name="T_KH XDCB_2008 lan 2 sua ngay 10-11_!1 1 bao cao giao KH ve HTCMT vung TNB   12-12-2011 2" xfId="6621"/>
    <cellStyle name="T_KH XDCB_2008 lan 2 sua ngay 10-11_KH TPCP vung TNB (03-1-2012)" xfId="6622"/>
    <cellStyle name="T_KH XDCB_2008 lan 2 sua ngay 10-11_KH TPCP vung TNB (03-1-2012) 2" xfId="6623"/>
    <cellStyle name="T_kien giang 2" xfId="6624"/>
    <cellStyle name="T_kien giang 2 2" xfId="6625"/>
    <cellStyle name="T_Mau kiem ke" xfId="6626"/>
    <cellStyle name="T_Mau kiem ke_Nhu cau von dau tu 2013-2015 (LD Vụ sua)" xfId="6627"/>
    <cellStyle name="T_Me_Tri_6_07" xfId="6628"/>
    <cellStyle name="T_Me_Tri_6_07 2" xfId="6629"/>
    <cellStyle name="T_Me_Tri_6_07_!1 1 bao cao giao KH ve HTCMT vung TNB   12-12-2011" xfId="6630"/>
    <cellStyle name="T_Me_Tri_6_07_!1 1 bao cao giao KH ve HTCMT vung TNB   12-12-2011 2" xfId="6631"/>
    <cellStyle name="T_Me_Tri_6_07_Bieu4HTMT" xfId="6632"/>
    <cellStyle name="T_Me_Tri_6_07_Bieu4HTMT 2" xfId="6633"/>
    <cellStyle name="T_Me_Tri_6_07_Bieu4HTMT_!1 1 bao cao giao KH ve HTCMT vung TNB   12-12-2011" xfId="6634"/>
    <cellStyle name="T_Me_Tri_6_07_Bieu4HTMT_!1 1 bao cao giao KH ve HTCMT vung TNB   12-12-2011 2" xfId="6635"/>
    <cellStyle name="T_Me_Tri_6_07_Bieu4HTMT_KH TPCP vung TNB (03-1-2012)" xfId="6636"/>
    <cellStyle name="T_Me_Tri_6_07_Bieu4HTMT_KH TPCP vung TNB (03-1-2012) 2" xfId="6637"/>
    <cellStyle name="T_Me_Tri_6_07_KH TPCP vung TNB (03-1-2012)" xfId="6638"/>
    <cellStyle name="T_Me_Tri_6_07_KH TPCP vung TNB (03-1-2012) 2" xfId="6639"/>
    <cellStyle name="T_N2 thay dat (N1-1)" xfId="6640"/>
    <cellStyle name="T_N2 thay dat (N1-1) 2" xfId="6641"/>
    <cellStyle name="T_N2 thay dat (N1-1)_!1 1 bao cao giao KH ve HTCMT vung TNB   12-12-2011" xfId="6642"/>
    <cellStyle name="T_N2 thay dat (N1-1)_!1 1 bao cao giao KH ve HTCMT vung TNB   12-12-2011 2" xfId="6643"/>
    <cellStyle name="T_N2 thay dat (N1-1)_Bieu4HTMT" xfId="6644"/>
    <cellStyle name="T_N2 thay dat (N1-1)_Bieu4HTMT 2" xfId="6645"/>
    <cellStyle name="T_N2 thay dat (N1-1)_Bieu4HTMT_!1 1 bao cao giao KH ve HTCMT vung TNB   12-12-2011" xfId="6646"/>
    <cellStyle name="T_N2 thay dat (N1-1)_Bieu4HTMT_!1 1 bao cao giao KH ve HTCMT vung TNB   12-12-2011 2" xfId="6647"/>
    <cellStyle name="T_N2 thay dat (N1-1)_Bieu4HTMT_KH TPCP vung TNB (03-1-2012)" xfId="6648"/>
    <cellStyle name="T_N2 thay dat (N1-1)_Bieu4HTMT_KH TPCP vung TNB (03-1-2012) 2" xfId="6649"/>
    <cellStyle name="T_N2 thay dat (N1-1)_KH TPCP vung TNB (03-1-2012)" xfId="6650"/>
    <cellStyle name="T_N2 thay dat (N1-1)_KH TPCP vung TNB (03-1-2012) 2" xfId="6651"/>
    <cellStyle name="T_Nhu cau von dau tu 2013-2015 (LD Vụ sua)" xfId="6652"/>
    <cellStyle name="T_Phu luc 5 - TH nhu cau cua BNN" xfId="6653"/>
    <cellStyle name="T_Phuong an can doi nam 2008" xfId="6654"/>
    <cellStyle name="T_Phuong an can doi nam 2008 2" xfId="6655"/>
    <cellStyle name="T_Phuong an can doi nam 2008_!1 1 bao cao giao KH ve HTCMT vung TNB   12-12-2011" xfId="6656"/>
    <cellStyle name="T_Phuong an can doi nam 2008_!1 1 bao cao giao KH ve HTCMT vung TNB   12-12-2011 2" xfId="6657"/>
    <cellStyle name="T_Phuong an can doi nam 2008_KH TPCP vung TNB (03-1-2012)" xfId="6658"/>
    <cellStyle name="T_Phuong an can doi nam 2008_KH TPCP vung TNB (03-1-2012) 2" xfId="6659"/>
    <cellStyle name="T_pvhung.skhdt 20117113152041 Danh muc cong trinh trong diem" xfId="6660"/>
    <cellStyle name="T_pvhung.skhdt 20117113152041 Danh muc cong trinh trong diem 2" xfId="6661"/>
    <cellStyle name="T_pvhung.skhdt 20117113152041 Danh muc cong trinh trong diem_BC von DTPT 6 thang 2012" xfId="6662"/>
    <cellStyle name="T_pvhung.skhdt 20117113152041 Danh muc cong trinh trong diem_BC von DTPT 6 thang 2012 2" xfId="6663"/>
    <cellStyle name="T_pvhung.skhdt 20117113152041 Danh muc cong trinh trong diem_Bieu du thao QD von ho tro co MT" xfId="6664"/>
    <cellStyle name="T_pvhung.skhdt 20117113152041 Danh muc cong trinh trong diem_Bieu du thao QD von ho tro co MT 2" xfId="6665"/>
    <cellStyle name="T_pvhung.skhdt 20117113152041 Danh muc cong trinh trong diem_Ke hoach 2012 (theo doi)" xfId="6666"/>
    <cellStyle name="T_pvhung.skhdt 20117113152041 Danh muc cong trinh trong diem_Ke hoach 2012 (theo doi) 2" xfId="6667"/>
    <cellStyle name="T_pvhung.skhdt 20117113152041 Danh muc cong trinh trong diem_Ke hoach 2012 theo doi (giai ngan 30.6.12)" xfId="6668"/>
    <cellStyle name="T_pvhung.skhdt 20117113152041 Danh muc cong trinh trong diem_Ke hoach 2012 theo doi (giai ngan 30.6.12) 2" xfId="6669"/>
    <cellStyle name="T_QT di chuyen ca phe" xfId="6670"/>
    <cellStyle name="T_QT di chuyen ca phe_Nhu cau von dau tu 2013-2015 (LD Vụ sua)" xfId="6671"/>
    <cellStyle name="T_Ra soat KH 2008 (chinh thuc)" xfId="6672"/>
    <cellStyle name="T_Ra soat KH 2008 (chinh thuc) 2" xfId="6673"/>
    <cellStyle name="T_Ra soat KH 2008 (chinh thuc)_BC von DTPT 6 thang 2012" xfId="6674"/>
    <cellStyle name="T_Ra soat KH 2008 (chinh thuc)_BC von DTPT 6 thang 2012 2" xfId="6675"/>
    <cellStyle name="T_Ra soat KH 2008 (chinh thuc)_Bieu du thao QD von ho tro co MT" xfId="6676"/>
    <cellStyle name="T_Ra soat KH 2008 (chinh thuc)_Bieu du thao QD von ho tro co MT 2" xfId="6677"/>
    <cellStyle name="T_Ra soat KH 2008 (chinh thuc)_Ke hoach 2012 (theo doi)" xfId="6678"/>
    <cellStyle name="T_Ra soat KH 2008 (chinh thuc)_Ke hoach 2012 (theo doi) 2" xfId="6679"/>
    <cellStyle name="T_Ra soat KH 2008 (chinh thuc)_Ke hoach 2012 theo doi (giai ngan 30.6.12)" xfId="6680"/>
    <cellStyle name="T_Ra soat KH 2008 (chinh thuc)_Ke hoach 2012 theo doi (giai ngan 30.6.12) 2" xfId="6681"/>
    <cellStyle name="T_Ra soat KH 2009 (chinh thuc o nha)" xfId="6682"/>
    <cellStyle name="T_Ra soat KH 2009 (chinh thuc o nha) 2" xfId="6683"/>
    <cellStyle name="T_Ra soat KH 2009 (chinh thuc o nha)_BC von DTPT 6 thang 2012" xfId="6684"/>
    <cellStyle name="T_Ra soat KH 2009 (chinh thuc o nha)_BC von DTPT 6 thang 2012 2" xfId="6685"/>
    <cellStyle name="T_Ra soat KH 2009 (chinh thuc o nha)_Bieu du thao QD von ho tro co MT" xfId="6686"/>
    <cellStyle name="T_Ra soat KH 2009 (chinh thuc o nha)_Bieu du thao QD von ho tro co MT 2" xfId="6687"/>
    <cellStyle name="T_Ra soat KH 2009 (chinh thuc o nha)_Ke hoach 2012 (theo doi)" xfId="6688"/>
    <cellStyle name="T_Ra soat KH 2009 (chinh thuc o nha)_Ke hoach 2012 (theo doi) 2" xfId="6689"/>
    <cellStyle name="T_Ra soat KH 2009 (chinh thuc o nha)_Ke hoach 2012 theo doi (giai ngan 30.6.12)" xfId="6690"/>
    <cellStyle name="T_Ra soat KH 2009 (chinh thuc o nha)_Ke hoach 2012 theo doi (giai ngan 30.6.12) 2" xfId="6691"/>
    <cellStyle name="T_Seagame(BTL)" xfId="6692"/>
    <cellStyle name="T_Seagame(BTL) 2" xfId="6693"/>
    <cellStyle name="T_So GTVT" xfId="6694"/>
    <cellStyle name="T_So GTVT 2" xfId="6695"/>
    <cellStyle name="T_So GTVT_!1 1 bao cao giao KH ve HTCMT vung TNB   12-12-2011" xfId="6696"/>
    <cellStyle name="T_So GTVT_!1 1 bao cao giao KH ve HTCMT vung TNB   12-12-2011 2" xfId="6697"/>
    <cellStyle name="T_So GTVT_KH TPCP vung TNB (03-1-2012)" xfId="6698"/>
    <cellStyle name="T_So GTVT_KH TPCP vung TNB (03-1-2012) 2" xfId="6699"/>
    <cellStyle name="T_tai co cau dau tu (tong hop)1" xfId="6700"/>
    <cellStyle name="T_Tay Bac 1" xfId="6701"/>
    <cellStyle name="T_Tay Bac 1 2" xfId="6702"/>
    <cellStyle name="T_Tay Bac 1_Bao cao tinh hinh thuc hien KH 2009 den 31-01-10" xfId="6703"/>
    <cellStyle name="T_Tay Bac 1_Bao cao tinh hinh thuc hien KH 2009 den 31-01-10 2" xfId="6704"/>
    <cellStyle name="T_Tay Bac 1_Bao cao tinh hinh thuc hien KH 2009 den 31-01-10_BC von DTPT 6 thang 2012" xfId="6705"/>
    <cellStyle name="T_Tay Bac 1_Bao cao tinh hinh thuc hien KH 2009 den 31-01-10_BC von DTPT 6 thang 2012 2" xfId="6706"/>
    <cellStyle name="T_Tay Bac 1_Bao cao tinh hinh thuc hien KH 2009 den 31-01-10_Bieu du thao QD von ho tro co MT" xfId="6707"/>
    <cellStyle name="T_Tay Bac 1_Bao cao tinh hinh thuc hien KH 2009 den 31-01-10_Bieu du thao QD von ho tro co MT 2" xfId="6708"/>
    <cellStyle name="T_Tay Bac 1_Bao cao tinh hinh thuc hien KH 2009 den 31-01-10_Ke hoach 2012 (theo doi)" xfId="6709"/>
    <cellStyle name="T_Tay Bac 1_Bao cao tinh hinh thuc hien KH 2009 den 31-01-10_Ke hoach 2012 (theo doi) 2" xfId="6710"/>
    <cellStyle name="T_Tay Bac 1_Bao cao tinh hinh thuc hien KH 2009 den 31-01-10_Ke hoach 2012 theo doi (giai ngan 30.6.12)" xfId="6711"/>
    <cellStyle name="T_Tay Bac 1_Bao cao tinh hinh thuc hien KH 2009 den 31-01-10_Ke hoach 2012 theo doi (giai ngan 30.6.12) 2" xfId="6712"/>
    <cellStyle name="T_Tay Bac 1_BC von DTPT 6 thang 2012" xfId="6713"/>
    <cellStyle name="T_Tay Bac 1_BC von DTPT 6 thang 2012 2" xfId="6714"/>
    <cellStyle name="T_Tay Bac 1_Bieu du thao QD von ho tro co MT" xfId="6715"/>
    <cellStyle name="T_Tay Bac 1_Bieu du thao QD von ho tro co MT 2" xfId="6716"/>
    <cellStyle name="T_Tay Bac 1_Bieu1" xfId="6717"/>
    <cellStyle name="T_Tay Bac 1_Bieu1 2" xfId="6718"/>
    <cellStyle name="T_Tay Bac 1_Bieu1_BC von DTPT 6 thang 2012" xfId="6719"/>
    <cellStyle name="T_Tay Bac 1_Bieu1_BC von DTPT 6 thang 2012 2" xfId="6720"/>
    <cellStyle name="T_Tay Bac 1_Bieu1_Bieu du thao QD von ho tro co MT" xfId="6721"/>
    <cellStyle name="T_Tay Bac 1_Bieu1_Bieu du thao QD von ho tro co MT 2" xfId="6722"/>
    <cellStyle name="T_Tay Bac 1_Bieu1_Ke hoach 2012 (theo doi)" xfId="6723"/>
    <cellStyle name="T_Tay Bac 1_Bieu1_Ke hoach 2012 (theo doi) 2" xfId="6724"/>
    <cellStyle name="T_Tay Bac 1_Bieu1_Ke hoach 2012 theo doi (giai ngan 30.6.12)" xfId="6725"/>
    <cellStyle name="T_Tay Bac 1_Bieu1_Ke hoach 2012 theo doi (giai ngan 30.6.12) 2" xfId="6726"/>
    <cellStyle name="T_Tay Bac 1_Book1" xfId="6727"/>
    <cellStyle name="T_Tay Bac 1_Book1 2" xfId="6728"/>
    <cellStyle name="T_Tay Bac 1_Book1_BC von DTPT 6 thang 2012" xfId="6729"/>
    <cellStyle name="T_Tay Bac 1_Book1_BC von DTPT 6 thang 2012 2" xfId="6730"/>
    <cellStyle name="T_Tay Bac 1_Book1_Bieu du thao QD von ho tro co MT" xfId="6731"/>
    <cellStyle name="T_Tay Bac 1_Book1_Bieu du thao QD von ho tro co MT 2" xfId="6732"/>
    <cellStyle name="T_Tay Bac 1_Book1_Ke hoach 2012 (theo doi)" xfId="6733"/>
    <cellStyle name="T_Tay Bac 1_Book1_Ke hoach 2012 (theo doi) 2" xfId="6734"/>
    <cellStyle name="T_Tay Bac 1_Book1_Ke hoach 2012 theo doi (giai ngan 30.6.12)" xfId="6735"/>
    <cellStyle name="T_Tay Bac 1_Book1_Ke hoach 2012 theo doi (giai ngan 30.6.12) 2" xfId="6736"/>
    <cellStyle name="T_Tay Bac 1_Dang ky phan khai von ODA (gui Bo)" xfId="6737"/>
    <cellStyle name="T_Tay Bac 1_Dang ky phan khai von ODA (gui Bo) 2" xfId="6738"/>
    <cellStyle name="T_Tay Bac 1_Dang ky phan khai von ODA (gui Bo)_BC von DTPT 6 thang 2012" xfId="6739"/>
    <cellStyle name="T_Tay Bac 1_Dang ky phan khai von ODA (gui Bo)_BC von DTPT 6 thang 2012 2" xfId="6740"/>
    <cellStyle name="T_Tay Bac 1_Dang ky phan khai von ODA (gui Bo)_Bieu du thao QD von ho tro co MT" xfId="6741"/>
    <cellStyle name="T_Tay Bac 1_Dang ky phan khai von ODA (gui Bo)_Bieu du thao QD von ho tro co MT 2" xfId="6742"/>
    <cellStyle name="T_Tay Bac 1_Dang ky phan khai von ODA (gui Bo)_Ke hoach 2012 theo doi (giai ngan 30.6.12)" xfId="6743"/>
    <cellStyle name="T_Tay Bac 1_Dang ky phan khai von ODA (gui Bo)_Ke hoach 2012 theo doi (giai ngan 30.6.12) 2" xfId="6744"/>
    <cellStyle name="T_Tay Bac 1_Ke hoach 2012 (theo doi)" xfId="6745"/>
    <cellStyle name="T_Tay Bac 1_Ke hoach 2012 (theo doi) 2" xfId="6746"/>
    <cellStyle name="T_Tay Bac 1_Ke hoach 2012 theo doi (giai ngan 30.6.12)" xfId="6747"/>
    <cellStyle name="T_Tay Bac 1_Ke hoach 2012 theo doi (giai ngan 30.6.12) 2" xfId="6748"/>
    <cellStyle name="T_Tay Bac 1_Ra soat KH 2008 (chinh thuc)" xfId="6749"/>
    <cellStyle name="T_Tay Bac 1_Ra soat KH 2008 (chinh thuc) 2" xfId="6750"/>
    <cellStyle name="T_Tay Bac 1_Ra soat KH 2008 (chinh thuc)_BC von DTPT 6 thang 2012" xfId="6751"/>
    <cellStyle name="T_Tay Bac 1_Ra soat KH 2008 (chinh thuc)_BC von DTPT 6 thang 2012 2" xfId="6752"/>
    <cellStyle name="T_Tay Bac 1_Ra soat KH 2008 (chinh thuc)_Bieu du thao QD von ho tro co MT" xfId="6753"/>
    <cellStyle name="T_Tay Bac 1_Ra soat KH 2008 (chinh thuc)_Bieu du thao QD von ho tro co MT 2" xfId="6754"/>
    <cellStyle name="T_Tay Bac 1_Ra soat KH 2008 (chinh thuc)_Ke hoach 2012 (theo doi)" xfId="6755"/>
    <cellStyle name="T_Tay Bac 1_Ra soat KH 2008 (chinh thuc)_Ke hoach 2012 (theo doi) 2" xfId="6756"/>
    <cellStyle name="T_Tay Bac 1_Ra soat KH 2008 (chinh thuc)_Ke hoach 2012 theo doi (giai ngan 30.6.12)" xfId="6757"/>
    <cellStyle name="T_Tay Bac 1_Ra soat KH 2008 (chinh thuc)_Ke hoach 2012 theo doi (giai ngan 30.6.12) 2" xfId="6758"/>
    <cellStyle name="T_Tay Bac 1_Ra soat KH 2009 (chinh thuc o nha)" xfId="6759"/>
    <cellStyle name="T_Tay Bac 1_Ra soat KH 2009 (chinh thuc o nha) 2" xfId="6760"/>
    <cellStyle name="T_Tay Bac 1_Ra soat KH 2009 (chinh thuc o nha)_BC von DTPT 6 thang 2012" xfId="6761"/>
    <cellStyle name="T_Tay Bac 1_Ra soat KH 2009 (chinh thuc o nha)_BC von DTPT 6 thang 2012 2" xfId="6762"/>
    <cellStyle name="T_Tay Bac 1_Ra soat KH 2009 (chinh thuc o nha)_Bieu du thao QD von ho tro co MT" xfId="6763"/>
    <cellStyle name="T_Tay Bac 1_Ra soat KH 2009 (chinh thuc o nha)_Bieu du thao QD von ho tro co MT 2" xfId="6764"/>
    <cellStyle name="T_Tay Bac 1_Ra soat KH 2009 (chinh thuc o nha)_Ke hoach 2012 (theo doi)" xfId="6765"/>
    <cellStyle name="T_Tay Bac 1_Ra soat KH 2009 (chinh thuc o nha)_Ke hoach 2012 (theo doi) 2" xfId="6766"/>
    <cellStyle name="T_Tay Bac 1_Ra soat KH 2009 (chinh thuc o nha)_Ke hoach 2012 theo doi (giai ngan 30.6.12)" xfId="6767"/>
    <cellStyle name="T_Tay Bac 1_Ra soat KH 2009 (chinh thuc o nha)_Ke hoach 2012 theo doi (giai ngan 30.6.12) 2" xfId="6768"/>
    <cellStyle name="T_TDT + duong(8-5-07)" xfId="6769"/>
    <cellStyle name="T_TDT + duong(8-5-07) 2" xfId="6770"/>
    <cellStyle name="T_TDT + duong(8-5-07)_!1 1 bao cao giao KH ve HTCMT vung TNB   12-12-2011" xfId="6771"/>
    <cellStyle name="T_TDT + duong(8-5-07)_!1 1 bao cao giao KH ve HTCMT vung TNB   12-12-2011 2" xfId="6772"/>
    <cellStyle name="T_TDT + duong(8-5-07)_Bieu4HTMT" xfId="6773"/>
    <cellStyle name="T_TDT + duong(8-5-07)_Bieu4HTMT 2" xfId="6774"/>
    <cellStyle name="T_TDT + duong(8-5-07)_Bieu4HTMT_!1 1 bao cao giao KH ve HTCMT vung TNB   12-12-2011" xfId="6775"/>
    <cellStyle name="T_TDT + duong(8-5-07)_Bieu4HTMT_!1 1 bao cao giao KH ve HTCMT vung TNB   12-12-2011 2" xfId="6776"/>
    <cellStyle name="T_TDT + duong(8-5-07)_Bieu4HTMT_KH TPCP vung TNB (03-1-2012)" xfId="6777"/>
    <cellStyle name="T_TDT + duong(8-5-07)_Bieu4HTMT_KH TPCP vung TNB (03-1-2012) 2" xfId="6778"/>
    <cellStyle name="T_TDT + duong(8-5-07)_KH TPCP vung TNB (03-1-2012)" xfId="6779"/>
    <cellStyle name="T_TDT + duong(8-5-07)_KH TPCP vung TNB (03-1-2012) 2" xfId="6780"/>
    <cellStyle name="T_tham_tra_du_toan" xfId="6781"/>
    <cellStyle name="T_tham_tra_du_toan 2" xfId="6782"/>
    <cellStyle name="T_tham_tra_du_toan_!1 1 bao cao giao KH ve HTCMT vung TNB   12-12-2011" xfId="6783"/>
    <cellStyle name="T_tham_tra_du_toan_!1 1 bao cao giao KH ve HTCMT vung TNB   12-12-2011 2" xfId="6784"/>
    <cellStyle name="T_tham_tra_du_toan_Bieu4HTMT" xfId="6785"/>
    <cellStyle name="T_tham_tra_du_toan_Bieu4HTMT 2" xfId="6786"/>
    <cellStyle name="T_tham_tra_du_toan_Bieu4HTMT_!1 1 bao cao giao KH ve HTCMT vung TNB   12-12-2011" xfId="6787"/>
    <cellStyle name="T_tham_tra_du_toan_Bieu4HTMT_!1 1 bao cao giao KH ve HTCMT vung TNB   12-12-2011 2" xfId="6788"/>
    <cellStyle name="T_tham_tra_du_toan_Bieu4HTMT_KH TPCP vung TNB (03-1-2012)" xfId="6789"/>
    <cellStyle name="T_tham_tra_du_toan_Bieu4HTMT_KH TPCP vung TNB (03-1-2012) 2" xfId="6790"/>
    <cellStyle name="T_tham_tra_du_toan_KH TPCP vung TNB (03-1-2012)" xfId="6791"/>
    <cellStyle name="T_tham_tra_du_toan_KH TPCP vung TNB (03-1-2012) 2" xfId="6792"/>
    <cellStyle name="T_Thiet bi" xfId="6793"/>
    <cellStyle name="T_Thiet bi 2" xfId="6794"/>
    <cellStyle name="T_Thiet bi_!1 1 bao cao giao KH ve HTCMT vung TNB   12-12-2011" xfId="6795"/>
    <cellStyle name="T_Thiet bi_!1 1 bao cao giao KH ve HTCMT vung TNB   12-12-2011 2" xfId="6796"/>
    <cellStyle name="T_Thiet bi_Bieu4HTMT" xfId="6797"/>
    <cellStyle name="T_Thiet bi_Bieu4HTMT 2" xfId="6798"/>
    <cellStyle name="T_Thiet bi_Bieu4HTMT_!1 1 bao cao giao KH ve HTCMT vung TNB   12-12-2011" xfId="6799"/>
    <cellStyle name="T_Thiet bi_Bieu4HTMT_!1 1 bao cao giao KH ve HTCMT vung TNB   12-12-2011 2" xfId="6800"/>
    <cellStyle name="T_Thiet bi_Bieu4HTMT_KH TPCP vung TNB (03-1-2012)" xfId="6801"/>
    <cellStyle name="T_Thiet bi_Bieu4HTMT_KH TPCP vung TNB (03-1-2012) 2" xfId="6802"/>
    <cellStyle name="T_Thiet bi_KH TPCP vung TNB (03-1-2012)" xfId="6803"/>
    <cellStyle name="T_Thiet bi_KH TPCP vung TNB (03-1-2012) 2" xfId="6804"/>
    <cellStyle name="T_TK_HT" xfId="6805"/>
    <cellStyle name="T_TK_HT 2" xfId="6806"/>
    <cellStyle name="T_Tong hop so lieu" xfId="6807"/>
    <cellStyle name="T_Tong hop so lieu 2" xfId="6808"/>
    <cellStyle name="T_Tong hop so lieu_BC cong trinh trong diem" xfId="6809"/>
    <cellStyle name="T_Tong hop so lieu_BC cong trinh trong diem 2" xfId="6810"/>
    <cellStyle name="T_Tong hop so lieu_BC cong trinh trong diem_BC von DTPT 6 thang 2012" xfId="6811"/>
    <cellStyle name="T_Tong hop so lieu_BC cong trinh trong diem_BC von DTPT 6 thang 2012 2" xfId="6812"/>
    <cellStyle name="T_Tong hop so lieu_BC cong trinh trong diem_Bieu du thao QD von ho tro co MT" xfId="6813"/>
    <cellStyle name="T_Tong hop so lieu_BC cong trinh trong diem_Bieu du thao QD von ho tro co MT 2" xfId="6814"/>
    <cellStyle name="T_Tong hop so lieu_BC cong trinh trong diem_Ke hoach 2012 (theo doi)" xfId="6815"/>
    <cellStyle name="T_Tong hop so lieu_BC cong trinh trong diem_Ke hoach 2012 (theo doi) 2" xfId="6816"/>
    <cellStyle name="T_Tong hop so lieu_BC cong trinh trong diem_Ke hoach 2012 theo doi (giai ngan 30.6.12)" xfId="6817"/>
    <cellStyle name="T_Tong hop so lieu_BC cong trinh trong diem_Ke hoach 2012 theo doi (giai ngan 30.6.12) 2" xfId="6818"/>
    <cellStyle name="T_Tong hop so lieu_BC von DTPT 6 thang 2012" xfId="6819"/>
    <cellStyle name="T_Tong hop so lieu_BC von DTPT 6 thang 2012 2" xfId="6820"/>
    <cellStyle name="T_Tong hop so lieu_Bieu du thao QD von ho tro co MT" xfId="6821"/>
    <cellStyle name="T_Tong hop so lieu_Bieu du thao QD von ho tro co MT 2" xfId="6822"/>
    <cellStyle name="T_Tong hop so lieu_Ke hoach 2012 (theo doi)" xfId="6823"/>
    <cellStyle name="T_Tong hop so lieu_Ke hoach 2012 (theo doi) 2" xfId="6824"/>
    <cellStyle name="T_Tong hop so lieu_Ke hoach 2012 theo doi (giai ngan 30.6.12)" xfId="6825"/>
    <cellStyle name="T_Tong hop so lieu_Ke hoach 2012 theo doi (giai ngan 30.6.12) 2" xfId="6826"/>
    <cellStyle name="T_Tong hop so lieu_pvhung.skhdt 20117113152041 Danh muc cong trinh trong diem" xfId="6827"/>
    <cellStyle name="T_Tong hop so lieu_pvhung.skhdt 20117113152041 Danh muc cong trinh trong diem 2" xfId="6828"/>
    <cellStyle name="T_Tong hop so lieu_pvhung.skhdt 20117113152041 Danh muc cong trinh trong diem_BC von DTPT 6 thang 2012" xfId="6829"/>
    <cellStyle name="T_Tong hop so lieu_pvhung.skhdt 20117113152041 Danh muc cong trinh trong diem_BC von DTPT 6 thang 2012 2" xfId="6830"/>
    <cellStyle name="T_Tong hop so lieu_pvhung.skhdt 20117113152041 Danh muc cong trinh trong diem_Bieu du thao QD von ho tro co MT" xfId="6831"/>
    <cellStyle name="T_Tong hop so lieu_pvhung.skhdt 20117113152041 Danh muc cong trinh trong diem_Bieu du thao QD von ho tro co MT 2" xfId="6832"/>
    <cellStyle name="T_Tong hop so lieu_pvhung.skhdt 20117113152041 Danh muc cong trinh trong diem_Ke hoach 2012 (theo doi)" xfId="6833"/>
    <cellStyle name="T_Tong hop so lieu_pvhung.skhdt 20117113152041 Danh muc cong trinh trong diem_Ke hoach 2012 (theo doi) 2" xfId="6834"/>
    <cellStyle name="T_Tong hop so lieu_pvhung.skhdt 20117113152041 Danh muc cong trinh trong diem_Ke hoach 2012 theo doi (giai ngan 30.6.12)" xfId="6835"/>
    <cellStyle name="T_Tong hop so lieu_pvhung.skhdt 20117113152041 Danh muc cong trinh trong diem_Ke hoach 2012 theo doi (giai ngan 30.6.12) 2" xfId="6836"/>
    <cellStyle name="T_Tong hop theo doi von TPCP" xfId="6837"/>
    <cellStyle name="T_Tong hop theo doi von TPCP (BC)" xfId="6838"/>
    <cellStyle name="T_Tong hop theo doi von TPCP (BC) 2" xfId="6839"/>
    <cellStyle name="T_Tong hop theo doi von TPCP (BC)_BC von DTPT 6 thang 2012" xfId="6840"/>
    <cellStyle name="T_Tong hop theo doi von TPCP (BC)_BC von DTPT 6 thang 2012 2" xfId="6841"/>
    <cellStyle name="T_Tong hop theo doi von TPCP (BC)_Bieu du thao QD von ho tro co MT" xfId="6842"/>
    <cellStyle name="T_Tong hop theo doi von TPCP (BC)_Bieu du thao QD von ho tro co MT 2" xfId="6843"/>
    <cellStyle name="T_Tong hop theo doi von TPCP (BC)_Ke hoach 2012 (theo doi)" xfId="6844"/>
    <cellStyle name="T_Tong hop theo doi von TPCP (BC)_Ke hoach 2012 (theo doi) 2" xfId="6845"/>
    <cellStyle name="T_Tong hop theo doi von TPCP (BC)_Ke hoach 2012 theo doi (giai ngan 30.6.12)" xfId="6846"/>
    <cellStyle name="T_Tong hop theo doi von TPCP (BC)_Ke hoach 2012 theo doi (giai ngan 30.6.12) 2" xfId="6847"/>
    <cellStyle name="T_Tong hop theo doi von TPCP 2" xfId="6848"/>
    <cellStyle name="T_Tong hop theo doi von TPCP_BC von DTPT 6 thang 2012" xfId="6849"/>
    <cellStyle name="T_Tong hop theo doi von TPCP_BC von DTPT 6 thang 2012 2" xfId="6850"/>
    <cellStyle name="T_Tong hop theo doi von TPCP_Bieu du thao QD von ho tro co MT" xfId="6851"/>
    <cellStyle name="T_Tong hop theo doi von TPCP_Bieu du thao QD von ho tro co MT 2" xfId="6852"/>
    <cellStyle name="T_Tong hop theo doi von TPCP_Dang ky phan khai von ODA (gui Bo)" xfId="6853"/>
    <cellStyle name="T_Tong hop theo doi von TPCP_Dang ky phan khai von ODA (gui Bo) 2" xfId="6854"/>
    <cellStyle name="T_Tong hop theo doi von TPCP_Dang ky phan khai von ODA (gui Bo)_BC von DTPT 6 thang 2012" xfId="6855"/>
    <cellStyle name="T_Tong hop theo doi von TPCP_Dang ky phan khai von ODA (gui Bo)_BC von DTPT 6 thang 2012 2" xfId="6856"/>
    <cellStyle name="T_Tong hop theo doi von TPCP_Dang ky phan khai von ODA (gui Bo)_Bieu du thao QD von ho tro co MT" xfId="6857"/>
    <cellStyle name="T_Tong hop theo doi von TPCP_Dang ky phan khai von ODA (gui Bo)_Bieu du thao QD von ho tro co MT 2" xfId="6858"/>
    <cellStyle name="T_Tong hop theo doi von TPCP_Dang ky phan khai von ODA (gui Bo)_Ke hoach 2012 theo doi (giai ngan 30.6.12)" xfId="6859"/>
    <cellStyle name="T_Tong hop theo doi von TPCP_Dang ky phan khai von ODA (gui Bo)_Ke hoach 2012 theo doi (giai ngan 30.6.12) 2" xfId="6860"/>
    <cellStyle name="T_Tong hop theo doi von TPCP_Ke hoach 2012 (theo doi)" xfId="6861"/>
    <cellStyle name="T_Tong hop theo doi von TPCP_Ke hoach 2012 (theo doi) 2" xfId="6862"/>
    <cellStyle name="T_Tong hop theo doi von TPCP_Ke hoach 2012 theo doi (giai ngan 30.6.12)" xfId="6863"/>
    <cellStyle name="T_Tong hop theo doi von TPCP_Ke hoach 2012 theo doi (giai ngan 30.6.12) 2" xfId="6864"/>
    <cellStyle name="T_Van Ban 2007" xfId="6865"/>
    <cellStyle name="T_Van Ban 2007_15_10_2013 BC nhu cau von doi ung ODA (2014-2016) ngay 15102013 Sua" xfId="6866"/>
    <cellStyle name="T_Van Ban 2007_bao cao phan bo KHDT 2011(final)" xfId="6867"/>
    <cellStyle name="T_Van Ban 2007_bao cao phan bo KHDT 2011(final)_BC nhu cau von doi ung ODA nganh NN (BKH)" xfId="6868"/>
    <cellStyle name="T_Van Ban 2007_bao cao phan bo KHDT 2011(final)_BC Tai co cau (bieu TH)" xfId="6869"/>
    <cellStyle name="T_Van Ban 2007_bao cao phan bo KHDT 2011(final)_DK 2014-2015 final" xfId="6870"/>
    <cellStyle name="T_Van Ban 2007_bao cao phan bo KHDT 2011(final)_DK 2014-2015 new" xfId="6871"/>
    <cellStyle name="T_Van Ban 2007_bao cao phan bo KHDT 2011(final)_DK KH CBDT 2014 11-11-2013" xfId="6872"/>
    <cellStyle name="T_Van Ban 2007_bao cao phan bo KHDT 2011(final)_DK KH CBDT 2014 11-11-2013(1)" xfId="6873"/>
    <cellStyle name="T_Van Ban 2007_bao cao phan bo KHDT 2011(final)_KH 2011-2015" xfId="6874"/>
    <cellStyle name="T_Van Ban 2007_bao cao phan bo KHDT 2011(final)_tai co cau dau tu (tong hop)1" xfId="6875"/>
    <cellStyle name="T_Van Ban 2007_BC nhu cau von doi ung ODA nganh NN (BKH)" xfId="6876"/>
    <cellStyle name="T_Van Ban 2007_BC nhu cau von doi ung ODA nganh NN (BKH)_05-12  KH trung han 2016-2020 - Liem Thinh edited" xfId="6877"/>
    <cellStyle name="T_Van Ban 2007_BC nhu cau von doi ung ODA nganh NN (BKH)_Copy of 05-12  KH trung han 2016-2020 - Liem Thinh edited (1)" xfId="6878"/>
    <cellStyle name="T_Van Ban 2007_BC Tai co cau (bieu TH)" xfId="6879"/>
    <cellStyle name="T_Van Ban 2007_BC Tai co cau (bieu TH)_05-12  KH trung han 2016-2020 - Liem Thinh edited" xfId="6880"/>
    <cellStyle name="T_Van Ban 2007_BC Tai co cau (bieu TH)_Copy of 05-12  KH trung han 2016-2020 - Liem Thinh edited (1)" xfId="6881"/>
    <cellStyle name="T_Van Ban 2007_DK 2014-2015 final" xfId="6882"/>
    <cellStyle name="T_Van Ban 2007_DK 2014-2015 final_05-12  KH trung han 2016-2020 - Liem Thinh edited" xfId="6883"/>
    <cellStyle name="T_Van Ban 2007_DK 2014-2015 final_Copy of 05-12  KH trung han 2016-2020 - Liem Thinh edited (1)" xfId="6884"/>
    <cellStyle name="T_Van Ban 2007_DK 2014-2015 new" xfId="6885"/>
    <cellStyle name="T_Van Ban 2007_DK 2014-2015 new_05-12  KH trung han 2016-2020 - Liem Thinh edited" xfId="6886"/>
    <cellStyle name="T_Van Ban 2007_DK 2014-2015 new_Copy of 05-12  KH trung han 2016-2020 - Liem Thinh edited (1)" xfId="6887"/>
    <cellStyle name="T_Van Ban 2007_DK KH CBDT 2014 11-11-2013" xfId="6888"/>
    <cellStyle name="T_Van Ban 2007_DK KH CBDT 2014 11-11-2013(1)" xfId="6889"/>
    <cellStyle name="T_Van Ban 2007_DK KH CBDT 2014 11-11-2013(1)_05-12  KH trung han 2016-2020 - Liem Thinh edited" xfId="6890"/>
    <cellStyle name="T_Van Ban 2007_DK KH CBDT 2014 11-11-2013(1)_Copy of 05-12  KH trung han 2016-2020 - Liem Thinh edited (1)" xfId="6891"/>
    <cellStyle name="T_Van Ban 2007_DK KH CBDT 2014 11-11-2013_05-12  KH trung han 2016-2020 - Liem Thinh edited" xfId="6892"/>
    <cellStyle name="T_Van Ban 2007_DK KH CBDT 2014 11-11-2013_Copy of 05-12  KH trung han 2016-2020 - Liem Thinh edited (1)" xfId="6893"/>
    <cellStyle name="T_Van Ban 2008" xfId="6894"/>
    <cellStyle name="T_Van Ban 2008_15_10_2013 BC nhu cau von doi ung ODA (2014-2016) ngay 15102013 Sua" xfId="6895"/>
    <cellStyle name="T_Van Ban 2008_bao cao phan bo KHDT 2011(final)" xfId="6896"/>
    <cellStyle name="T_Van Ban 2008_bao cao phan bo KHDT 2011(final)_BC nhu cau von doi ung ODA nganh NN (BKH)" xfId="6897"/>
    <cellStyle name="T_Van Ban 2008_bao cao phan bo KHDT 2011(final)_BC Tai co cau (bieu TH)" xfId="6898"/>
    <cellStyle name="T_Van Ban 2008_bao cao phan bo KHDT 2011(final)_DK 2014-2015 final" xfId="6899"/>
    <cellStyle name="T_Van Ban 2008_bao cao phan bo KHDT 2011(final)_DK 2014-2015 new" xfId="6900"/>
    <cellStyle name="T_Van Ban 2008_bao cao phan bo KHDT 2011(final)_DK KH CBDT 2014 11-11-2013" xfId="6901"/>
    <cellStyle name="T_Van Ban 2008_bao cao phan bo KHDT 2011(final)_DK KH CBDT 2014 11-11-2013(1)" xfId="6902"/>
    <cellStyle name="T_Van Ban 2008_bao cao phan bo KHDT 2011(final)_KH 2011-2015" xfId="6903"/>
    <cellStyle name="T_Van Ban 2008_bao cao phan bo KHDT 2011(final)_tai co cau dau tu (tong hop)1" xfId="6904"/>
    <cellStyle name="T_Van Ban 2008_BC nhu cau von doi ung ODA nganh NN (BKH)" xfId="6905"/>
    <cellStyle name="T_Van Ban 2008_BC nhu cau von doi ung ODA nganh NN (BKH)_05-12  KH trung han 2016-2020 - Liem Thinh edited" xfId="6906"/>
    <cellStyle name="T_Van Ban 2008_BC nhu cau von doi ung ODA nganh NN (BKH)_Copy of 05-12  KH trung han 2016-2020 - Liem Thinh edited (1)" xfId="6907"/>
    <cellStyle name="T_Van Ban 2008_BC Tai co cau (bieu TH)" xfId="6908"/>
    <cellStyle name="T_Van Ban 2008_BC Tai co cau (bieu TH)_05-12  KH trung han 2016-2020 - Liem Thinh edited" xfId="6909"/>
    <cellStyle name="T_Van Ban 2008_BC Tai co cau (bieu TH)_Copy of 05-12  KH trung han 2016-2020 - Liem Thinh edited (1)" xfId="6910"/>
    <cellStyle name="T_Van Ban 2008_DK 2014-2015 final" xfId="6911"/>
    <cellStyle name="T_Van Ban 2008_DK 2014-2015 final_05-12  KH trung han 2016-2020 - Liem Thinh edited" xfId="6912"/>
    <cellStyle name="T_Van Ban 2008_DK 2014-2015 final_Copy of 05-12  KH trung han 2016-2020 - Liem Thinh edited (1)" xfId="6913"/>
    <cellStyle name="T_Van Ban 2008_DK 2014-2015 new" xfId="6914"/>
    <cellStyle name="T_Van Ban 2008_DK 2014-2015 new_05-12  KH trung han 2016-2020 - Liem Thinh edited" xfId="6915"/>
    <cellStyle name="T_Van Ban 2008_DK 2014-2015 new_Copy of 05-12  KH trung han 2016-2020 - Liem Thinh edited (1)" xfId="6916"/>
    <cellStyle name="T_Van Ban 2008_DK KH CBDT 2014 11-11-2013" xfId="6917"/>
    <cellStyle name="T_Van Ban 2008_DK KH CBDT 2014 11-11-2013(1)" xfId="6918"/>
    <cellStyle name="T_Van Ban 2008_DK KH CBDT 2014 11-11-2013(1)_05-12  KH trung han 2016-2020 - Liem Thinh edited" xfId="6919"/>
    <cellStyle name="T_Van Ban 2008_DK KH CBDT 2014 11-11-2013(1)_Copy of 05-12  KH trung han 2016-2020 - Liem Thinh edited (1)" xfId="6920"/>
    <cellStyle name="T_Van Ban 2008_DK KH CBDT 2014 11-11-2013_05-12  KH trung han 2016-2020 - Liem Thinh edited" xfId="6921"/>
    <cellStyle name="T_Van Ban 2008_DK KH CBDT 2014 11-11-2013_Copy of 05-12  KH trung han 2016-2020 - Liem Thinh edited (1)" xfId="6922"/>
    <cellStyle name="T_Worksheet in D: My Documents Ke Hoach KH cac nam Nam 2014 Bao cao ve Ke hoach nam 2014 ( Hoan chinh sau TL voi Bo KH)" xfId="6923"/>
    <cellStyle name="T_Worksheet in D: My Documents Ke Hoach KH cac nam Nam 2014 Bao cao ve Ke hoach nam 2014 ( Hoan chinh sau TL voi Bo KH) 2" xfId="6924"/>
    <cellStyle name="T_XDCB thang 12.2010" xfId="6925"/>
    <cellStyle name="T_XDCB thang 12.2010 2" xfId="6926"/>
    <cellStyle name="T_XDCB thang 12.2010_!1 1 bao cao giao KH ve HTCMT vung TNB   12-12-2011" xfId="6927"/>
    <cellStyle name="T_XDCB thang 12.2010_!1 1 bao cao giao KH ve HTCMT vung TNB   12-12-2011 2" xfId="6928"/>
    <cellStyle name="T_XDCB thang 12.2010_KH TPCP vung TNB (03-1-2012)" xfId="6929"/>
    <cellStyle name="T_XDCB thang 12.2010_KH TPCP vung TNB (03-1-2012) 2" xfId="6930"/>
    <cellStyle name="T_ÿÿÿÿÿ" xfId="6931"/>
    <cellStyle name="T_ÿÿÿÿÿ 2" xfId="6932"/>
    <cellStyle name="T_ÿÿÿÿÿ_!1 1 bao cao giao KH ve HTCMT vung TNB   12-12-2011" xfId="6933"/>
    <cellStyle name="T_ÿÿÿÿÿ_!1 1 bao cao giao KH ve HTCMT vung TNB   12-12-2011 2" xfId="6934"/>
    <cellStyle name="T_ÿÿÿÿÿ_Bieu mau cong trinh khoi cong moi 3-4" xfId="6935"/>
    <cellStyle name="T_ÿÿÿÿÿ_Bieu mau cong trinh khoi cong moi 3-4 2" xfId="6936"/>
    <cellStyle name="T_ÿÿÿÿÿ_Bieu mau cong trinh khoi cong moi 3-4_!1 1 bao cao giao KH ve HTCMT vung TNB   12-12-2011" xfId="6937"/>
    <cellStyle name="T_ÿÿÿÿÿ_Bieu mau cong trinh khoi cong moi 3-4_!1 1 bao cao giao KH ve HTCMT vung TNB   12-12-2011 2" xfId="6938"/>
    <cellStyle name="T_ÿÿÿÿÿ_Bieu mau cong trinh khoi cong moi 3-4_KH TPCP vung TNB (03-1-2012)" xfId="6939"/>
    <cellStyle name="T_ÿÿÿÿÿ_Bieu mau cong trinh khoi cong moi 3-4_KH TPCP vung TNB (03-1-2012) 2" xfId="6940"/>
    <cellStyle name="T_ÿÿÿÿÿ_Bieu3ODA" xfId="6941"/>
    <cellStyle name="T_ÿÿÿÿÿ_Bieu3ODA 2" xfId="6942"/>
    <cellStyle name="T_ÿÿÿÿÿ_Bieu3ODA_!1 1 bao cao giao KH ve HTCMT vung TNB   12-12-2011" xfId="6943"/>
    <cellStyle name="T_ÿÿÿÿÿ_Bieu3ODA_!1 1 bao cao giao KH ve HTCMT vung TNB   12-12-2011 2" xfId="6944"/>
    <cellStyle name="T_ÿÿÿÿÿ_Bieu3ODA_KH TPCP vung TNB (03-1-2012)" xfId="6945"/>
    <cellStyle name="T_ÿÿÿÿÿ_Bieu3ODA_KH TPCP vung TNB (03-1-2012) 2" xfId="6946"/>
    <cellStyle name="T_ÿÿÿÿÿ_Bieu4HTMT" xfId="6947"/>
    <cellStyle name="T_ÿÿÿÿÿ_Bieu4HTMT 2" xfId="6948"/>
    <cellStyle name="T_ÿÿÿÿÿ_Bieu4HTMT_!1 1 bao cao giao KH ve HTCMT vung TNB   12-12-2011" xfId="6949"/>
    <cellStyle name="T_ÿÿÿÿÿ_Bieu4HTMT_!1 1 bao cao giao KH ve HTCMT vung TNB   12-12-2011 2" xfId="6950"/>
    <cellStyle name="T_ÿÿÿÿÿ_Bieu4HTMT_KH TPCP vung TNB (03-1-2012)" xfId="6951"/>
    <cellStyle name="T_ÿÿÿÿÿ_Bieu4HTMT_KH TPCP vung TNB (03-1-2012) 2" xfId="6952"/>
    <cellStyle name="T_ÿÿÿÿÿ_KH TPCP vung TNB (03-1-2012)" xfId="6953"/>
    <cellStyle name="T_ÿÿÿÿÿ_KH TPCP vung TNB (03-1-2012) 2" xfId="6954"/>
    <cellStyle name="T_ÿÿÿÿÿ_kien giang 2" xfId="6955"/>
    <cellStyle name="T_ÿÿÿÿÿ_kien giang 2 2" xfId="6956"/>
    <cellStyle name="tde" xfId="6957"/>
    <cellStyle name="Tentruong" xfId="6958"/>
    <cellStyle name="Tentruong 2" xfId="6959"/>
    <cellStyle name="Text" xfId="6960"/>
    <cellStyle name="Text 2" xfId="6961"/>
    <cellStyle name="Text Indent A" xfId="6962"/>
    <cellStyle name="Text Indent A 2" xfId="6963"/>
    <cellStyle name="Text Indent B" xfId="6964"/>
    <cellStyle name="Text Indent B 10" xfId="6965"/>
    <cellStyle name="Text Indent B 11" xfId="6966"/>
    <cellStyle name="Text Indent B 12" xfId="6967"/>
    <cellStyle name="Text Indent B 13" xfId="6968"/>
    <cellStyle name="Text Indent B 14" xfId="6969"/>
    <cellStyle name="Text Indent B 15" xfId="6970"/>
    <cellStyle name="Text Indent B 16" xfId="6971"/>
    <cellStyle name="Text Indent B 2" xfId="6972"/>
    <cellStyle name="Text Indent B 3" xfId="6973"/>
    <cellStyle name="Text Indent B 4" xfId="6974"/>
    <cellStyle name="Text Indent B 5" xfId="6975"/>
    <cellStyle name="Text Indent B 6" xfId="6976"/>
    <cellStyle name="Text Indent B 7" xfId="6977"/>
    <cellStyle name="Text Indent B 8" xfId="6978"/>
    <cellStyle name="Text Indent B 9" xfId="6979"/>
    <cellStyle name="Text Indent C" xfId="6980"/>
    <cellStyle name="Text Indent C 10" xfId="6981"/>
    <cellStyle name="Text Indent C 11" xfId="6982"/>
    <cellStyle name="Text Indent C 12" xfId="6983"/>
    <cellStyle name="Text Indent C 13" xfId="6984"/>
    <cellStyle name="Text Indent C 14" xfId="6985"/>
    <cellStyle name="Text Indent C 15" xfId="6986"/>
    <cellStyle name="Text Indent C 16" xfId="6987"/>
    <cellStyle name="Text Indent C 2" xfId="6988"/>
    <cellStyle name="Text Indent C 3" xfId="6989"/>
    <cellStyle name="Text Indent C 4" xfId="6990"/>
    <cellStyle name="Text Indent C 5" xfId="6991"/>
    <cellStyle name="Text Indent C 6" xfId="6992"/>
    <cellStyle name="Text Indent C 7" xfId="6993"/>
    <cellStyle name="Text Indent C 8" xfId="6994"/>
    <cellStyle name="Text Indent C 9" xfId="6995"/>
    <cellStyle name="Text_1 Bieu 6 thang nam 2011" xfId="6996"/>
    <cellStyle name="th" xfId="6997"/>
    <cellStyle name="th 2" xfId="6998"/>
    <cellStyle name="þ_x005f_x001d_ð¤_x005f_x000c_¯þ_x005f_x0014__x005f_x000d_¨þU_x005f_x0001_À_x005f_x0004_ _x005f_x0015__x005f_x000f__x005f_x0001__x005f_x0001_" xfId="6999"/>
    <cellStyle name="þ_x005f_x001d_ð·_x005f_x000c_æþ'_x005f_x000d_ßþU_x005f_x0001_Ø_x005f_x0005_ü_x005f_x0014__x005f_x0007__x005f_x0001__x005f_x0001_" xfId="7000"/>
    <cellStyle name="þ_x005f_x001d_ðÇ%Uý—&amp;Hý9_x005f_x0008_Ÿ s_x005f_x000a__x005f_x0007__x005f_x0001__x005f_x0001_" xfId="7001"/>
    <cellStyle name="þ_x005f_x001d_ðK_x005f_x000c_Fý_x005f_x001b__x005f_x000d_9ýU_x005f_x0001_Ð_x005f_x0008_¦)_x005f_x0007__x005f_x0001__x005f_x0001_" xfId="7002"/>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7003"/>
    <cellStyle name="þ_x005f_x005f_x005f_x001d_ð·_x005f_x005f_x005f_x000c_æþ'_x005f_x005f_x005f_x000d_ßþU_x005f_x005f_x005f_x0001_Ø_x005f_x005f_x005f_x0005_ü_x005f_x005f_x005f_x0014__x005f_x005f_x005f_x0007__x005f_x005f_x005f_x0001__x005f_x005f_x005f_x0001_" xfId="7004"/>
    <cellStyle name="þ_x005f_x005f_x005f_x001d_ðÇ%Uý—&amp;Hý9_x005f_x005f_x005f_x0008_Ÿ s_x005f_x005f_x005f_x000a__x005f_x005f_x005f_x0007__x005f_x005f_x005f_x0001__x005f_x005f_x005f_x0001_" xfId="7005"/>
    <cellStyle name="þ_x005f_x005f_x005f_x001d_ðK_x005f_x005f_x005f_x000c_Fý_x005f_x005f_x005f_x001b__x005f_x005f_x005f_x000d_9ýU_x005f_x005f_x005f_x0001_Ð_x005f_x005f_x005f_x0008_¦)_x005f_x005f_x005f_x0007__x005f_x005f_x005f_x0001__x005f_x005f_x005f_x0001_" xfId="7006"/>
    <cellStyle name="than" xfId="7007"/>
    <cellStyle name="thanh" xfId="7008"/>
    <cellStyle name="thanh 2" xfId="7009"/>
    <cellStyle name="þ_x001d_ð¤_x000c_¯þ_x0014__x000a_¨þU_x0001_À_x0004_ _x0015__x000f__x0001__x0001_" xfId="7010"/>
    <cellStyle name="þ_x001d_ð¤_x000c_¯þ_x0014__x000d_¨þU_x0001_À_x0004_ _x0015__x000f__x0001__x0001_" xfId="7011"/>
    <cellStyle name="þ_x001d_ð¤_x000c_¯þ_x0014__x000d_¨þU_x0001_À_x0004_ _x0015__x000f__x0001__x0001_ 2" xfId="7012"/>
    <cellStyle name="þ_x001d_ð·_x000c_æþ'_x000a_ßþU_x0001_Ø_x0005_ü_x0014__x0007__x0001__x0001_" xfId="7013"/>
    <cellStyle name="þ_x001d_ð·_x000c_æþ'_x000d_ßþU_x0001_Ø_x0005_ü_x0014__x0007__x0001__x0001_" xfId="7014"/>
    <cellStyle name="þ_x001d_ð·_x000c_æþ'_x000d_ßþU_x0001_Ø_x0005_ü_x0014__x0007__x0001__x0001_?_x0002_ÿÿÿÿÿÿÿÿÿÿÿÿÿÿÿ¯?(_x0002__x001e__x0016_ ???¼$ÿÿÿÿ????_x0006__x0016_??????????????Í!Ë??????????           ?????           ?????????_x000d_C:\WINDOWS\_x000d_V_x000d_S\TEMP_x000d_NC;C:\NU;C:\VIRUS;_x000d_?????????????????????????????????????????????????????????????????????????????" xfId="7015"/>
    <cellStyle name="þ_x001d_ð·_x000c_æþ'_x000d_ßþU_x0001_Ø_x0005_ü_x0014__x0007__x0001__x0001_?_x0002_ÿÿÿÿÿÿÿÿÿÿÿÿÿÿÿ¯?(_x0002__x001e__x0016_ ???¼$ÿÿÿÿ????_x0006__x0016_??????????????Í!Ë??????????           ?????           ????Fþ_x0016_?_x000d_FÆ_x0016_Pš_x001a_7_x0014__x000b_Àt_x0019_‹F_x0006_‹V_x0008_‰Fö‰VøÿvþFÆ_x0016_Pš‚C_x0014_ÉË¸ÿ_x0013_U‹ì_x001e_Ø‹F_x000a_‹V_x000c_Ä^_x0006_&amp;‰G_x0008_&amp;‰W_x000a__x001f_ÉË?¸ÿ_x0013_È_x0006_??WV_x001e_Ø‹^_x000a_‹v_x0006_ƒûÿt_x0007_F_x0008_&amp;‰\_x000a_ƒ~_x000c_?u.F_x0008_&amp;ÿt_x0002_&amp;ÿ4&amp;" xfId="7016"/>
    <cellStyle name="þ_x001d_ð·_x000c_æþ'_x000d_ßþU_x0001_Ø_x0005_ü_x0014__x0007__x0001__x0001_?_x0002_ÿÿÿÿÿÿÿÿÿÿÿÿÿÿÿ¯?(_x0002__x001e__x0016_ ???¼$ÿÿÿÿ????_x0006__x0016_??????????????Í!Ë??????????           ?????           ????Fþ_x0016_?_x000d_FÆ_x0016_Pš_x001a_7_x0014__x000b_Àt_x0019_‹F_x0006_‹V_x0008_‰Fö‰VøÿvþFÆ_x0016_Pš‚C_x0014_ÉË¸ÿ_x0013_U‹ì_x001e_ŽØ‹F_x000a_‹V_x000c_Ä^_x0006_&amp;‰G_x0008_&amp;‰W_x000a__x001f_ÉË?¸ÿ_x0013_È_x0006_??WV_x001e_ŽØ‹^_x000a_‹v_x0006_ƒûÿt_x0007_ŽF_x0008_&amp;‰\_x000a_ƒ~_x000c_?u.ŽF_x0008_&amp;ÿt_x0002_&amp;ÿ4&amp;" xfId="7017"/>
    <cellStyle name="þ_x001d_ð·_x000c_æþ'_x000d_ßþU_x0001_Ø_x0005_ü_x0014__x0007__x0001__x0001__Nhu cau von dau tu 2013-2015 (LD Vụ sua)" xfId="7018"/>
    <cellStyle name="þ_x001d_ðÇ%Uý—&amp;Hý9_x0008_Ÿ s_x000a__x0007__x0001__x0001_" xfId="7019"/>
    <cellStyle name="þ_x001d_ðÇ%Uý—&amp;Hý9_x0008_Ÿ s_x000a__x0007__x0001__x0001_?_x0002_ÿÿÿÿÿÿÿÿÿÿÿÿÿÿÿ_x0001_(_x0002_—_x000d_???Î_x001f_ÿÿÿÿ????_x0007_???????????????Í!Ë??????????           ?????           ?????????_x000d_C:\WINDOWS\country.sys_x000d_??????????????????????????????????????????????????????????????????????????????????????????????" xfId="7020"/>
    <cellStyle name="þ_x001d_ðÇ%Uý—&amp;Hý9_x0008_Ÿ_x0009_s_x000a__x0007__x0001__x0001_" xfId="7021"/>
    <cellStyle name="þ_x001d_ðK_x000c_Fý_x001b__x000a_9ýU_x0001_Ð_x0008_¦)_x0007__x0001__x0001_" xfId="7022"/>
    <cellStyle name="þ_x001d_ðK_x000c_Fý_x001b__x000d_9ýU_x0001_Ð_x0008_¦)_x0007__x0001__x0001_" xfId="7023"/>
    <cellStyle name="þ_x001d_ðK_x000c_Fý_x001b__x000d_9ýU_x0001_Ð_x0008_¦)_x0007__x0001__x0001_ 2" xfId="7024"/>
    <cellStyle name="thuong-10" xfId="7025"/>
    <cellStyle name="thuong-11" xfId="7026"/>
    <cellStyle name="thuong-11 2" xfId="7027"/>
    <cellStyle name="Thuyet minh" xfId="7028"/>
    <cellStyle name="Thuyet minh 2" xfId="7029"/>
    <cellStyle name="Tickmark" xfId="7030"/>
    <cellStyle name="Tien1" xfId="7031"/>
    <cellStyle name="Tieu_de_2" xfId="7032"/>
    <cellStyle name="Times New Roman" xfId="7033"/>
    <cellStyle name="tit1" xfId="7034"/>
    <cellStyle name="tit2" xfId="7035"/>
    <cellStyle name="tit2 2" xfId="7036"/>
    <cellStyle name="tit3" xfId="7037"/>
    <cellStyle name="tit4" xfId="7038"/>
    <cellStyle name="Title 2" xfId="7039"/>
    <cellStyle name="Tong so" xfId="7040"/>
    <cellStyle name="tong so 1" xfId="7041"/>
    <cellStyle name="Tong so_Bieu KHPTLN 2016-2020" xfId="7042"/>
    <cellStyle name="Tongcong" xfId="7043"/>
    <cellStyle name="Total 2" xfId="7044"/>
    <cellStyle name="trang" xfId="7045"/>
    <cellStyle name="tt1" xfId="7046"/>
    <cellStyle name="Tusental (0)_pldt" xfId="7047"/>
    <cellStyle name="Tusental_pldt" xfId="7048"/>
    <cellStyle name="ux_3_¼­¿ï-¾È»ê" xfId="7049"/>
    <cellStyle name="Valuta (0)_CALPREZZ" xfId="7050"/>
    <cellStyle name="Valuta_ PESO ELETTR." xfId="7051"/>
    <cellStyle name="VANG1" xfId="7052"/>
    <cellStyle name="VANG1 2" xfId="7053"/>
    <cellStyle name="viet" xfId="7054"/>
    <cellStyle name="viet 2" xfId="7055"/>
    <cellStyle name="viet2" xfId="7056"/>
    <cellStyle name="viet2 2" xfId="7057"/>
    <cellStyle name="VN new romanNormal" xfId="7058"/>
    <cellStyle name="VN new romanNormal 2" xfId="7059"/>
    <cellStyle name="VN new romanNormal 2 2" xfId="7060"/>
    <cellStyle name="VN new romanNormal 3" xfId="7061"/>
    <cellStyle name="VN new romanNormal_05-12  KH trung han 2016-2020 - Liem Thinh edited" xfId="7062"/>
    <cellStyle name="Vn Time 13" xfId="7063"/>
    <cellStyle name="Vn Time 14" xfId="7064"/>
    <cellStyle name="Vn Time 14 2" xfId="7065"/>
    <cellStyle name="Vn Time 14 3" xfId="7066"/>
    <cellStyle name="VN time new roman" xfId="7067"/>
    <cellStyle name="VN time new roman 2" xfId="7068"/>
    <cellStyle name="VN time new roman 2 2" xfId="7069"/>
    <cellStyle name="VN time new roman 3" xfId="7070"/>
    <cellStyle name="VN time new roman_05-12  KH trung han 2016-2020 - Liem Thinh edited" xfId="7071"/>
    <cellStyle name="vn_time" xfId="7072"/>
    <cellStyle name="vnbo" xfId="7073"/>
    <cellStyle name="vnbo 2" xfId="7074"/>
    <cellStyle name="vnbo 3" xfId="7075"/>
    <cellStyle name="vnhead1" xfId="7076"/>
    <cellStyle name="vnhead1 2" xfId="7077"/>
    <cellStyle name="vnhead2" xfId="7078"/>
    <cellStyle name="vnhead2 2" xfId="7079"/>
    <cellStyle name="vnhead3" xfId="7080"/>
    <cellStyle name="vnhead3 2" xfId="7081"/>
    <cellStyle name="vnhead4" xfId="7082"/>
    <cellStyle name="vnhead4 2" xfId="7083"/>
    <cellStyle name="vntxt1" xfId="7084"/>
    <cellStyle name="vntxt1 2" xfId="7085"/>
    <cellStyle name="vntxt2" xfId="7086"/>
    <cellStyle name="vntxt2 2" xfId="7087"/>
    <cellStyle name="Währung [0]_68574_Materialbedarfsliste" xfId="7088"/>
    <cellStyle name="Währung_68574_Materialbedarfsliste" xfId="7089"/>
    <cellStyle name="Walutowy [0]_Invoices2001Slovakia" xfId="7090"/>
    <cellStyle name="Walutowy_Invoices2001Slovakia" xfId="7091"/>
    <cellStyle name="Warning Text 2" xfId="7092"/>
    <cellStyle name="xan1" xfId="7093"/>
    <cellStyle name="xuan" xfId="7094"/>
    <cellStyle name="xuan 2" xfId="7095"/>
    <cellStyle name="เครื่องหมายสกุลเงิน [0]_FTC_OFFER" xfId="7096"/>
    <cellStyle name="เครื่องหมายสกุลเงิน_FTC_OFFER" xfId="7097"/>
    <cellStyle name="ปกติ_FTC_OFFER" xfId="7098"/>
    <cellStyle name=" [0.00]_ Att. 1- Cover" xfId="7099"/>
    <cellStyle name="_ Att. 1- Cover" xfId="7100"/>
    <cellStyle name="?_ Att. 1- Cover" xfId="7101"/>
    <cellStyle name="똿뗦먛귟 [0.00]_PRODUCT DETAIL Q1" xfId="7102"/>
    <cellStyle name="똿뗦먛귟_PRODUCT DETAIL Q1" xfId="7103"/>
    <cellStyle name="믅됞 [0.00]_PRODUCT DETAIL Q1" xfId="7104"/>
    <cellStyle name="믅됞_PRODUCT DETAIL Q1" xfId="7105"/>
    <cellStyle name="백분율_95" xfId="7106"/>
    <cellStyle name="뷭?_BOOKSHIP" xfId="7107"/>
    <cellStyle name="안건회계법인" xfId="7108"/>
    <cellStyle name="콤맀_Sheet1_총괄표 (수출입) (2)" xfId="7109"/>
    <cellStyle name="콤마 [ - 유형1" xfId="7110"/>
    <cellStyle name="콤마 [ - 유형2" xfId="7111"/>
    <cellStyle name="콤마 [ - 유형3" xfId="7112"/>
    <cellStyle name="콤마 [ - 유형4" xfId="7113"/>
    <cellStyle name="콤마 [ - 유형5" xfId="7114"/>
    <cellStyle name="콤마 [ - 유형6" xfId="7115"/>
    <cellStyle name="콤마 [ - 유형7" xfId="7116"/>
    <cellStyle name="콤마 [ - 유형8" xfId="7117"/>
    <cellStyle name="콤마 [0]_ 비목별 월별기술 " xfId="7118"/>
    <cellStyle name="콤마_ 비목별 월별기술 " xfId="7119"/>
    <cellStyle name="통화 [0]_1" xfId="7120"/>
    <cellStyle name="통화_1" xfId="7121"/>
    <cellStyle name="표섀_변경(최종)" xfId="7122"/>
    <cellStyle name="표준_ 97년 경영분석(안)" xfId="7123"/>
    <cellStyle name="一般_00Q3902REV.1" xfId="7124"/>
    <cellStyle name="千分位[0]_00Q3902REV.1" xfId="7125"/>
    <cellStyle name="千分位_00Q3902REV.1" xfId="7126"/>
    <cellStyle name="桁区切り [0.00]_List-dwg瑩畳䵜楡" xfId="7127"/>
    <cellStyle name="桁区切り_List-dwgist-" xfId="7128"/>
    <cellStyle name="標準_2110-5" xfId="7129"/>
    <cellStyle name="貨幣 [0]_00Q3902REV.1" xfId="7130"/>
    <cellStyle name="貨幣[0]_BRE" xfId="7131"/>
    <cellStyle name="貨幣_00Q3902REV.1" xfId="7132"/>
    <cellStyle name="通貨 [0.00]_List-dwgwg" xfId="7133"/>
    <cellStyle name="通貨_List-dwgis" xfId="7134"/>
    <cellStyle name="通貨_List-dwgis 2" xfId="8"/>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phu\c\@K-Phu\BAOGIA\Mien_Nam\2002\Utilized_Camau\CIVIL%20BOQs\6823%20PS%2017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A022-N2\Construction\WORKS\6787\civil\final\option\6787CWFASE2CASE2_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LKVL-CK-HT-GD1"/>
      <sheetName val="TONGKE-HT"/>
      <sheetName val="he so"/>
      <sheetName val="VL"/>
      <sheetName val="Du Toan"/>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Gioi thieu"/>
      <sheetName val="6823_PS_1700"/>
      <sheetName val="PU_ITALY_"/>
      <sheetName val="6823_PS_17001"/>
      <sheetName val="PU_ITALY_1"/>
      <sheetName val="갑지"/>
      <sheetName val="6823_PS_17002"/>
      <sheetName val="PU_ITALY_2"/>
      <sheetName val="XD4Popp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sheetData sheetId="46" refreshError="1"/>
      <sheetData sheetId="47" refreshError="1"/>
      <sheetData sheetId="48" refreshError="1"/>
      <sheetData sheetId="49" refreshError="1"/>
      <sheetData sheetId="50" refreshError="1"/>
      <sheetData sheetId="51"/>
      <sheetData sheetId="52"/>
      <sheetData sheetId="53" refreshError="1"/>
      <sheetData sheetId="5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조명시설"/>
      <sheetName val="Sheet1"/>
      <sheetName val="DON GIA CAN THO"/>
      <sheetName val="Don gia chi tiet"/>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SILICATE"/>
      <sheetName val="물량표S"/>
      <sheetName val="DG"/>
      <sheetName val="XT_Buoc 3"/>
      <sheetName val="PU_ITALY_"/>
      <sheetName val="TH_DZ35"/>
      <sheetName val="Tro_giup"/>
      <sheetName val="DON_GIA_CAN_THO"/>
      <sheetName val="Don gia"/>
      <sheetName val="DC"/>
      <sheetName val="NL"/>
      <sheetName val="DON GIA TRAM (3)"/>
      <sheetName val="dongia"/>
      <sheetName val="VL,NC,MTC"/>
      <sheetName val="#REF"/>
      <sheetName val="DATA"/>
      <sheetName val="Customize Your Purchase Order"/>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PU_ITALY_1"/>
      <sheetName val="TH_DZ351"/>
      <sheetName val="Tro_giup1"/>
      <sheetName val="DON_GIA_CAN_THO1"/>
      <sheetName val="gvl"/>
      <sheetName val="TONGKE-HT"/>
      <sheetName val="7606 DZ"/>
      <sheetName val="Control"/>
      <sheetName val="THVATTU"/>
      <sheetName val="Du Toan"/>
      <sheetName val="NGUON"/>
      <sheetName val="DGTH"/>
      <sheetName val="HĐ ngoài"/>
      <sheetName val="dongia (2)"/>
      <sheetName val="Mall"/>
      <sheetName val="DONVIBAN"/>
      <sheetName val="402"/>
      <sheetName val="PROFILE"/>
      <sheetName val="Ky Lam Bridge"/>
      <sheetName val="Provisional Sums Item"/>
      <sheetName val="Gas Pressure Welding"/>
      <sheetName val="General Item&amp;General Requiremen"/>
      <sheetName val="General Items"/>
      <sheetName val="Regenral Requirements"/>
      <sheetName val="BANCO (2)"/>
      <sheetName val="MT DPin (2)"/>
      <sheetName val="S-curve "/>
      <sheetName val="PU_ITALY_2"/>
      <sheetName val="TH_DZ352"/>
      <sheetName val="Tro_giup2"/>
      <sheetName val="DON_GIA_CAN_THO2"/>
      <sheetName val="Don_gia_chi_tiet"/>
      <sheetName val="Commercial value"/>
      <sheetName val="NC"/>
      <sheetName val="TONG HOP VL-NC"/>
      <sheetName val="lam-mo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sheetData sheetId="52"/>
      <sheetData sheetId="53"/>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showZeros="0" workbookViewId="0">
      <pane xSplit="2" ySplit="9" topLeftCell="C10" activePane="bottomRight" state="frozen"/>
      <selection pane="topRight" activeCell="C1" sqref="C1"/>
      <selection pane="bottomLeft" activeCell="A9" sqref="A9"/>
      <selection pane="bottomRight" activeCell="M10" sqref="M10"/>
    </sheetView>
  </sheetViews>
  <sheetFormatPr defaultRowHeight="15" outlineLevelCol="1"/>
  <cols>
    <col min="1" max="1" width="5.42578125" customWidth="1"/>
    <col min="2" max="2" width="39.85546875" customWidth="1"/>
    <col min="3" max="5" width="0" hidden="1" customWidth="1" outlineLevel="1"/>
    <col min="6" max="6" width="7.7109375" customWidth="1" collapsed="1"/>
    <col min="7" max="13" width="7.7109375" customWidth="1"/>
  </cols>
  <sheetData>
    <row r="1" spans="1:16" ht="21.95" customHeight="1">
      <c r="A1" s="464" t="s">
        <v>757</v>
      </c>
      <c r="B1" s="464"/>
      <c r="C1" s="464"/>
      <c r="D1" s="464"/>
      <c r="E1" s="464"/>
      <c r="F1" s="464"/>
      <c r="G1" s="464"/>
      <c r="H1" s="464"/>
      <c r="I1" s="464"/>
      <c r="J1" s="464"/>
      <c r="K1" s="464"/>
      <c r="L1" s="464"/>
      <c r="M1" s="464"/>
    </row>
    <row r="2" spans="1:16" ht="31.5" customHeight="1">
      <c r="A2" s="472" t="s">
        <v>844</v>
      </c>
      <c r="B2" s="472"/>
      <c r="C2" s="472"/>
      <c r="D2" s="472"/>
      <c r="E2" s="472"/>
      <c r="F2" s="472"/>
      <c r="G2" s="472"/>
      <c r="H2" s="472"/>
      <c r="I2" s="472"/>
      <c r="J2" s="472"/>
      <c r="K2" s="472"/>
      <c r="L2" s="472"/>
      <c r="M2" s="472"/>
    </row>
    <row r="3" spans="1:16" ht="21.95" customHeight="1">
      <c r="A3" s="466" t="s">
        <v>839</v>
      </c>
      <c r="B3" s="466"/>
      <c r="C3" s="466"/>
      <c r="D3" s="466"/>
      <c r="E3" s="466"/>
      <c r="F3" s="466"/>
      <c r="G3" s="466"/>
      <c r="H3" s="466"/>
      <c r="I3" s="466"/>
      <c r="J3" s="466"/>
      <c r="K3" s="466"/>
      <c r="L3" s="466"/>
      <c r="M3" s="466"/>
    </row>
    <row r="4" spans="1:16" ht="15.75" customHeight="1">
      <c r="A4" s="272"/>
      <c r="B4" s="272"/>
      <c r="C4" s="272"/>
      <c r="D4" s="272"/>
      <c r="E4" s="272"/>
      <c r="F4" s="272"/>
      <c r="G4" s="287"/>
      <c r="H4" s="287"/>
      <c r="K4" s="465" t="s">
        <v>584</v>
      </c>
      <c r="L4" s="465"/>
      <c r="M4" s="465"/>
    </row>
    <row r="5" spans="1:16" ht="39.75" customHeight="1">
      <c r="A5" s="467" t="s">
        <v>583</v>
      </c>
      <c r="B5" s="467" t="s">
        <v>742</v>
      </c>
      <c r="C5" s="467" t="s">
        <v>765</v>
      </c>
      <c r="D5" s="467"/>
      <c r="E5" s="467"/>
      <c r="F5" s="467" t="s">
        <v>843</v>
      </c>
      <c r="G5" s="467"/>
      <c r="H5" s="467"/>
      <c r="I5" s="467" t="s">
        <v>842</v>
      </c>
      <c r="J5" s="467"/>
      <c r="K5" s="467"/>
      <c r="L5" s="469" t="s">
        <v>755</v>
      </c>
      <c r="M5" s="468" t="s">
        <v>565</v>
      </c>
    </row>
    <row r="6" spans="1:16" ht="27" customHeight="1">
      <c r="A6" s="467"/>
      <c r="B6" s="467"/>
      <c r="C6" s="467" t="s">
        <v>554</v>
      </c>
      <c r="D6" s="467" t="s">
        <v>3</v>
      </c>
      <c r="E6" s="467"/>
      <c r="F6" s="467" t="s">
        <v>554</v>
      </c>
      <c r="G6" s="467" t="s">
        <v>3</v>
      </c>
      <c r="H6" s="467"/>
      <c r="I6" s="467" t="s">
        <v>554</v>
      </c>
      <c r="J6" s="467" t="s">
        <v>3</v>
      </c>
      <c r="K6" s="467"/>
      <c r="L6" s="470"/>
      <c r="M6" s="468"/>
    </row>
    <row r="7" spans="1:16" ht="41.25" customHeight="1">
      <c r="A7" s="467"/>
      <c r="B7" s="467"/>
      <c r="C7" s="467"/>
      <c r="D7" s="273" t="s">
        <v>743</v>
      </c>
      <c r="E7" s="273" t="s">
        <v>744</v>
      </c>
      <c r="F7" s="467"/>
      <c r="G7" s="273" t="s">
        <v>743</v>
      </c>
      <c r="H7" s="273" t="s">
        <v>744</v>
      </c>
      <c r="I7" s="467"/>
      <c r="J7" s="273" t="s">
        <v>743</v>
      </c>
      <c r="K7" s="273" t="s">
        <v>744</v>
      </c>
      <c r="L7" s="471"/>
      <c r="M7" s="468"/>
    </row>
    <row r="8" spans="1:16" ht="30" customHeight="1">
      <c r="A8" s="274"/>
      <c r="B8" s="274" t="s">
        <v>554</v>
      </c>
      <c r="C8" s="275">
        <f t="shared" ref="C8:K8" si="0">C9+C14+C16</f>
        <v>4179567</v>
      </c>
      <c r="D8" s="275">
        <f t="shared" si="0"/>
        <v>3761610</v>
      </c>
      <c r="E8" s="275">
        <f t="shared" si="0"/>
        <v>417957</v>
      </c>
      <c r="F8" s="275">
        <f t="shared" ref="F8:H8" si="1">F9+F14+F16</f>
        <v>5969452</v>
      </c>
      <c r="G8" s="275">
        <f t="shared" si="1"/>
        <v>5893910.284</v>
      </c>
      <c r="H8" s="275">
        <f t="shared" si="1"/>
        <v>75541.716</v>
      </c>
      <c r="I8" s="275">
        <f t="shared" si="0"/>
        <v>5969452</v>
      </c>
      <c r="J8" s="275">
        <f t="shared" si="0"/>
        <v>5929571.284</v>
      </c>
      <c r="K8" s="275">
        <f t="shared" si="0"/>
        <v>39880.716</v>
      </c>
      <c r="L8" s="275">
        <f>I8-F8</f>
        <v>0</v>
      </c>
      <c r="M8" s="284"/>
      <c r="O8" s="112"/>
    </row>
    <row r="9" spans="1:16" ht="30" customHeight="1">
      <c r="A9" s="276" t="s">
        <v>548</v>
      </c>
      <c r="B9" s="277" t="s">
        <v>745</v>
      </c>
      <c r="C9" s="278">
        <f>SUM(C10:C13)</f>
        <v>4179567</v>
      </c>
      <c r="D9" s="278">
        <f t="shared" ref="D9:L9" si="2">SUM(D10:D13)</f>
        <v>3761610</v>
      </c>
      <c r="E9" s="278">
        <f t="shared" si="2"/>
        <v>417957</v>
      </c>
      <c r="F9" s="278">
        <f t="shared" ref="F9:H9" si="3">SUM(F10:F13)</f>
        <v>5705466</v>
      </c>
      <c r="G9" s="278">
        <f t="shared" si="3"/>
        <v>5637059.284</v>
      </c>
      <c r="H9" s="278">
        <f t="shared" si="3"/>
        <v>68406.716</v>
      </c>
      <c r="I9" s="278">
        <f t="shared" si="2"/>
        <v>5705466</v>
      </c>
      <c r="J9" s="278">
        <f t="shared" si="2"/>
        <v>5672720.284</v>
      </c>
      <c r="K9" s="278">
        <f t="shared" si="2"/>
        <v>32745.716</v>
      </c>
      <c r="L9" s="278">
        <f t="shared" si="2"/>
        <v>0</v>
      </c>
      <c r="M9" s="285"/>
    </row>
    <row r="10" spans="1:16" ht="30" customHeight="1">
      <c r="A10" s="209">
        <v>1</v>
      </c>
      <c r="B10" s="279" t="s">
        <v>746</v>
      </c>
      <c r="C10" s="282">
        <f>SUM(D10:E10)</f>
        <v>2809567</v>
      </c>
      <c r="D10" s="280">
        <v>2528610</v>
      </c>
      <c r="E10" s="280">
        <v>280957</v>
      </c>
      <c r="F10" s="282">
        <f>SUM(G10:H10)</f>
        <v>2809567</v>
      </c>
      <c r="G10" s="223">
        <f>2809567</f>
        <v>2809567</v>
      </c>
      <c r="H10" s="223"/>
      <c r="I10" s="282">
        <f>SUM(J10:K10)</f>
        <v>2809567</v>
      </c>
      <c r="J10" s="223">
        <f>2809567</f>
        <v>2809567</v>
      </c>
      <c r="K10" s="223"/>
      <c r="L10" s="292">
        <f t="shared" ref="L10:L23" si="4">I10-F10</f>
        <v>0</v>
      </c>
      <c r="M10" s="285"/>
    </row>
    <row r="11" spans="1:16" ht="30" customHeight="1">
      <c r="A11" s="209">
        <v>2</v>
      </c>
      <c r="B11" s="279" t="s">
        <v>747</v>
      </c>
      <c r="C11" s="282">
        <f t="shared" ref="C11:C23" si="5">SUM(D11:E11)</f>
        <v>1035000</v>
      </c>
      <c r="D11" s="280">
        <v>931500</v>
      </c>
      <c r="E11" s="280">
        <v>103500</v>
      </c>
      <c r="F11" s="282">
        <f t="shared" ref="F11:F13" si="6">SUM(G11:H11)</f>
        <v>2401324</v>
      </c>
      <c r="G11" s="223">
        <f>1881969+450982+68373</f>
        <v>2401324</v>
      </c>
      <c r="H11" s="223"/>
      <c r="I11" s="282">
        <f t="shared" ref="I11:I23" si="7">SUM(J11:K11)</f>
        <v>2401324</v>
      </c>
      <c r="J11" s="223">
        <f>1881969+450982+68373</f>
        <v>2401324</v>
      </c>
      <c r="K11" s="223"/>
      <c r="L11" s="283">
        <f>I11-F11</f>
        <v>0</v>
      </c>
      <c r="M11" s="285"/>
    </row>
    <row r="12" spans="1:16" ht="30" customHeight="1">
      <c r="A12" s="209">
        <v>3</v>
      </c>
      <c r="B12" s="279" t="s">
        <v>0</v>
      </c>
      <c r="C12" s="282">
        <f t="shared" si="5"/>
        <v>335000</v>
      </c>
      <c r="D12" s="280">
        <v>301500</v>
      </c>
      <c r="E12" s="280">
        <v>33500</v>
      </c>
      <c r="F12" s="282">
        <f t="shared" si="6"/>
        <v>491111.00000000006</v>
      </c>
      <c r="G12" s="223">
        <v>422704.28400000004</v>
      </c>
      <c r="H12" s="223">
        <v>68406.716</v>
      </c>
      <c r="I12" s="282">
        <f t="shared" si="7"/>
        <v>491111.00000000006</v>
      </c>
      <c r="J12" s="223">
        <v>458365.28400000004</v>
      </c>
      <c r="K12" s="223">
        <v>32745.716</v>
      </c>
      <c r="L12" s="438">
        <f t="shared" si="4"/>
        <v>0</v>
      </c>
      <c r="M12" s="285"/>
    </row>
    <row r="13" spans="1:16" ht="30" customHeight="1">
      <c r="A13" s="209">
        <v>4</v>
      </c>
      <c r="B13" s="279" t="s">
        <v>754</v>
      </c>
      <c r="C13" s="282">
        <f t="shared" si="5"/>
        <v>0</v>
      </c>
      <c r="D13" s="282"/>
      <c r="E13" s="282"/>
      <c r="F13" s="282">
        <f t="shared" si="6"/>
        <v>3464</v>
      </c>
      <c r="G13" s="223">
        <v>3464</v>
      </c>
      <c r="H13" s="223"/>
      <c r="I13" s="282">
        <f t="shared" si="7"/>
        <v>3464</v>
      </c>
      <c r="J13" s="223">
        <v>3464</v>
      </c>
      <c r="K13" s="223"/>
      <c r="L13" s="283">
        <f t="shared" si="4"/>
        <v>0</v>
      </c>
      <c r="M13" s="285"/>
      <c r="P13" s="112"/>
    </row>
    <row r="14" spans="1:16" ht="30" customHeight="1">
      <c r="A14" s="276" t="s">
        <v>191</v>
      </c>
      <c r="B14" s="277" t="s">
        <v>748</v>
      </c>
      <c r="C14" s="278">
        <f t="shared" ref="C14:K14" si="8">SUM(C15:C15)</f>
        <v>0</v>
      </c>
      <c r="D14" s="278">
        <f t="shared" si="8"/>
        <v>0</v>
      </c>
      <c r="E14" s="278">
        <f t="shared" si="8"/>
        <v>0</v>
      </c>
      <c r="F14" s="278">
        <f t="shared" si="8"/>
        <v>99041</v>
      </c>
      <c r="G14" s="295">
        <f t="shared" si="8"/>
        <v>99041</v>
      </c>
      <c r="H14" s="278">
        <f t="shared" si="8"/>
        <v>0</v>
      </c>
      <c r="I14" s="278">
        <f t="shared" si="8"/>
        <v>99041</v>
      </c>
      <c r="J14" s="295">
        <f t="shared" si="8"/>
        <v>99041</v>
      </c>
      <c r="K14" s="278">
        <f t="shared" si="8"/>
        <v>0</v>
      </c>
      <c r="L14" s="283">
        <f t="shared" si="4"/>
        <v>0</v>
      </c>
      <c r="M14" s="285"/>
    </row>
    <row r="15" spans="1:16" ht="30" customHeight="1">
      <c r="A15" s="209">
        <v>2</v>
      </c>
      <c r="B15" s="281" t="s">
        <v>749</v>
      </c>
      <c r="C15" s="282">
        <f t="shared" si="5"/>
        <v>0</v>
      </c>
      <c r="D15" s="280"/>
      <c r="E15" s="280"/>
      <c r="F15" s="282">
        <f t="shared" ref="F15" si="9">SUM(G15:H15)</f>
        <v>99041</v>
      </c>
      <c r="G15" s="280">
        <v>99041</v>
      </c>
      <c r="H15" s="223"/>
      <c r="I15" s="282">
        <f t="shared" si="7"/>
        <v>99041</v>
      </c>
      <c r="J15" s="280">
        <v>99041</v>
      </c>
      <c r="K15" s="223"/>
      <c r="L15" s="283">
        <f t="shared" si="4"/>
        <v>0</v>
      </c>
      <c r="M15" s="285"/>
    </row>
    <row r="16" spans="1:16" ht="30" customHeight="1">
      <c r="A16" s="276" t="s">
        <v>637</v>
      </c>
      <c r="B16" s="277" t="s">
        <v>750</v>
      </c>
      <c r="C16" s="278">
        <f t="shared" ref="C16" si="10">C17+C18</f>
        <v>0</v>
      </c>
      <c r="D16" s="278">
        <f t="shared" ref="D16" si="11">D17+D18</f>
        <v>0</v>
      </c>
      <c r="E16" s="278">
        <f t="shared" ref="E16:H16" si="12">E17+E18</f>
        <v>0</v>
      </c>
      <c r="F16" s="278">
        <f t="shared" si="12"/>
        <v>164945</v>
      </c>
      <c r="G16" s="278">
        <f t="shared" si="12"/>
        <v>157810</v>
      </c>
      <c r="H16" s="278">
        <f t="shared" si="12"/>
        <v>7135</v>
      </c>
      <c r="I16" s="278">
        <f t="shared" ref="I16" si="13">I17+I18</f>
        <v>164945</v>
      </c>
      <c r="J16" s="278">
        <f t="shared" ref="J16" si="14">J17+J18</f>
        <v>157810</v>
      </c>
      <c r="K16" s="278">
        <f t="shared" ref="K16" si="15">K17+K18</f>
        <v>7135</v>
      </c>
      <c r="L16" s="278">
        <f t="shared" ref="L16" si="16">L17+L18</f>
        <v>0</v>
      </c>
      <c r="M16" s="285"/>
    </row>
    <row r="17" spans="1:13" ht="30" customHeight="1">
      <c r="A17" s="209">
        <v>1</v>
      </c>
      <c r="B17" s="279" t="s">
        <v>18</v>
      </c>
      <c r="C17" s="282"/>
      <c r="D17" s="282"/>
      <c r="E17" s="282"/>
      <c r="F17" s="282">
        <f t="shared" ref="F17" si="17">SUM(G17:H17)</f>
        <v>44137</v>
      </c>
      <c r="G17" s="223">
        <v>44137</v>
      </c>
      <c r="H17" s="223"/>
      <c r="I17" s="282">
        <f t="shared" si="7"/>
        <v>44137</v>
      </c>
      <c r="J17" s="223">
        <v>44137</v>
      </c>
      <c r="K17" s="223"/>
      <c r="L17" s="283">
        <f t="shared" si="4"/>
        <v>0</v>
      </c>
      <c r="M17" s="286"/>
    </row>
    <row r="18" spans="1:13" ht="30" customHeight="1">
      <c r="A18" s="209">
        <v>2</v>
      </c>
      <c r="B18" s="279" t="s">
        <v>751</v>
      </c>
      <c r="C18" s="280">
        <f t="shared" ref="C18:H18" si="18">SUM(C19:C23)</f>
        <v>0</v>
      </c>
      <c r="D18" s="280">
        <f t="shared" si="18"/>
        <v>0</v>
      </c>
      <c r="E18" s="280">
        <f t="shared" si="18"/>
        <v>0</v>
      </c>
      <c r="F18" s="280">
        <f t="shared" si="18"/>
        <v>120808</v>
      </c>
      <c r="G18" s="280">
        <f t="shared" si="18"/>
        <v>113673</v>
      </c>
      <c r="H18" s="280">
        <f t="shared" si="18"/>
        <v>7135</v>
      </c>
      <c r="I18" s="280">
        <f t="shared" ref="I18" si="19">SUM(I19:I23)</f>
        <v>120808</v>
      </c>
      <c r="J18" s="280">
        <f t="shared" ref="J18" si="20">SUM(J19:J23)</f>
        <v>113673</v>
      </c>
      <c r="K18" s="280">
        <f t="shared" ref="K18" si="21">SUM(K19:K23)</f>
        <v>7135</v>
      </c>
      <c r="L18" s="280">
        <f t="shared" si="4"/>
        <v>0</v>
      </c>
      <c r="M18" s="285"/>
    </row>
    <row r="19" spans="1:13" s="444" customFormat="1" ht="44.25" customHeight="1">
      <c r="A19" s="439" t="s">
        <v>10</v>
      </c>
      <c r="B19" s="440" t="s">
        <v>707</v>
      </c>
      <c r="C19" s="441">
        <f t="shared" si="5"/>
        <v>0</v>
      </c>
      <c r="D19" s="441"/>
      <c r="E19" s="441"/>
      <c r="F19" s="441">
        <f t="shared" ref="F19:F23" si="22">SUM(G19:H19)</f>
        <v>21075</v>
      </c>
      <c r="G19" s="442">
        <v>21075</v>
      </c>
      <c r="H19" s="441"/>
      <c r="I19" s="441">
        <f t="shared" si="7"/>
        <v>21075</v>
      </c>
      <c r="J19" s="442">
        <v>21075</v>
      </c>
      <c r="K19" s="441"/>
      <c r="L19" s="441">
        <f t="shared" si="4"/>
        <v>0</v>
      </c>
      <c r="M19" s="443"/>
    </row>
    <row r="20" spans="1:13" s="444" customFormat="1" ht="30" customHeight="1">
      <c r="A20" s="439" t="s">
        <v>10</v>
      </c>
      <c r="B20" s="440" t="s">
        <v>726</v>
      </c>
      <c r="C20" s="441">
        <f t="shared" si="5"/>
        <v>0</v>
      </c>
      <c r="D20" s="441"/>
      <c r="E20" s="441"/>
      <c r="F20" s="441">
        <f t="shared" si="22"/>
        <v>1155</v>
      </c>
      <c r="G20" s="442">
        <v>1040</v>
      </c>
      <c r="H20" s="442">
        <v>115</v>
      </c>
      <c r="I20" s="441">
        <f t="shared" si="7"/>
        <v>1155</v>
      </c>
      <c r="J20" s="442">
        <v>1040</v>
      </c>
      <c r="K20" s="442">
        <v>115</v>
      </c>
      <c r="L20" s="442">
        <f t="shared" si="4"/>
        <v>0</v>
      </c>
      <c r="M20" s="443"/>
    </row>
    <row r="21" spans="1:13" s="444" customFormat="1" ht="30" customHeight="1">
      <c r="A21" s="439" t="s">
        <v>10</v>
      </c>
      <c r="B21" s="440" t="s">
        <v>716</v>
      </c>
      <c r="C21" s="441">
        <f t="shared" si="5"/>
        <v>0</v>
      </c>
      <c r="D21" s="441"/>
      <c r="E21" s="441"/>
      <c r="F21" s="441">
        <f t="shared" si="22"/>
        <v>67333</v>
      </c>
      <c r="G21" s="442">
        <v>60600</v>
      </c>
      <c r="H21" s="442">
        <v>6733</v>
      </c>
      <c r="I21" s="441">
        <f t="shared" si="7"/>
        <v>67333</v>
      </c>
      <c r="J21" s="442">
        <v>60600</v>
      </c>
      <c r="K21" s="442">
        <v>6733</v>
      </c>
      <c r="L21" s="442">
        <f t="shared" si="4"/>
        <v>0</v>
      </c>
      <c r="M21" s="443"/>
    </row>
    <row r="22" spans="1:13" s="444" customFormat="1" ht="30" customHeight="1">
      <c r="A22" s="439" t="s">
        <v>10</v>
      </c>
      <c r="B22" s="440" t="s">
        <v>752</v>
      </c>
      <c r="C22" s="441">
        <f t="shared" si="5"/>
        <v>0</v>
      </c>
      <c r="D22" s="441"/>
      <c r="E22" s="441"/>
      <c r="F22" s="441">
        <f t="shared" si="22"/>
        <v>2550</v>
      </c>
      <c r="G22" s="442">
        <v>2550</v>
      </c>
      <c r="H22" s="441"/>
      <c r="I22" s="441">
        <f t="shared" si="7"/>
        <v>2550</v>
      </c>
      <c r="J22" s="442">
        <v>2550</v>
      </c>
      <c r="K22" s="441"/>
      <c r="L22" s="441">
        <f t="shared" si="4"/>
        <v>0</v>
      </c>
      <c r="M22" s="443"/>
    </row>
    <row r="23" spans="1:13" s="444" customFormat="1" ht="30" customHeight="1">
      <c r="A23" s="445" t="s">
        <v>10</v>
      </c>
      <c r="B23" s="446" t="s">
        <v>753</v>
      </c>
      <c r="C23" s="447">
        <f t="shared" si="5"/>
        <v>0</v>
      </c>
      <c r="D23" s="447"/>
      <c r="E23" s="447"/>
      <c r="F23" s="447">
        <f t="shared" si="22"/>
        <v>28695</v>
      </c>
      <c r="G23" s="448">
        <v>28408</v>
      </c>
      <c r="H23" s="448">
        <v>287</v>
      </c>
      <c r="I23" s="447">
        <f t="shared" si="7"/>
        <v>28695</v>
      </c>
      <c r="J23" s="448">
        <v>28408</v>
      </c>
      <c r="K23" s="448">
        <v>287</v>
      </c>
      <c r="L23" s="448">
        <f t="shared" si="4"/>
        <v>0</v>
      </c>
      <c r="M23" s="449"/>
    </row>
    <row r="24" spans="1:13" ht="7.5" customHeight="1"/>
  </sheetData>
  <mergeCells count="17">
    <mergeCell ref="A2:M2"/>
    <mergeCell ref="A1:M1"/>
    <mergeCell ref="K4:M4"/>
    <mergeCell ref="A3:M3"/>
    <mergeCell ref="G6:H6"/>
    <mergeCell ref="I5:K5"/>
    <mergeCell ref="I6:I7"/>
    <mergeCell ref="J6:K6"/>
    <mergeCell ref="M5:M7"/>
    <mergeCell ref="L5:L7"/>
    <mergeCell ref="A5:A7"/>
    <mergeCell ref="B5:B7"/>
    <mergeCell ref="C5:E5"/>
    <mergeCell ref="F5:H5"/>
    <mergeCell ref="C6:C7"/>
    <mergeCell ref="D6:E6"/>
    <mergeCell ref="F6:F7"/>
  </mergeCells>
  <pageMargins left="0.59055118110236227" right="0.51181102362204722" top="0.78740157480314965" bottom="0.39370078740157483" header="0.31496062992125984" footer="0.31496062992125984"/>
  <pageSetup paperSize="9" scale="85" fitToHeight="0" orientation="portrait" r:id="rId1"/>
  <headerFooter>
    <oddFooter>&amp;R&amp;P/&amp;N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I480"/>
  <sheetViews>
    <sheetView showZeros="0" tabSelected="1" workbookViewId="0">
      <pane xSplit="8" ySplit="9" topLeftCell="I10" activePane="bottomRight" state="frozen"/>
      <selection pane="topRight" activeCell="I1" sqref="I1"/>
      <selection pane="bottomLeft" activeCell="A10" sqref="A10"/>
      <selection pane="bottomRight" activeCell="BS334" sqref="BS334"/>
    </sheetView>
  </sheetViews>
  <sheetFormatPr defaultRowHeight="15" outlineLevelRow="1" outlineLevelCol="1"/>
  <cols>
    <col min="1" max="1" width="4" style="45" bestFit="1" customWidth="1"/>
    <col min="2" max="2" width="38.7109375" style="45" customWidth="1"/>
    <col min="3" max="3" width="21" style="45" customWidth="1"/>
    <col min="4" max="4" width="9.140625" style="45" hidden="1" customWidth="1" outlineLevel="1"/>
    <col min="5" max="5" width="10.28515625" style="45" hidden="1" customWidth="1" outlineLevel="1"/>
    <col min="6" max="6" width="10" style="45" customWidth="1" collapsed="1"/>
    <col min="7" max="7" width="9.140625" style="45" hidden="1" customWidth="1" outlineLevel="1"/>
    <col min="8" max="8" width="9.140625" style="45" hidden="1" customWidth="1" outlineLevel="1" collapsed="1"/>
    <col min="9" max="9" width="13.28515625" style="414" customWidth="1" collapsed="1"/>
    <col min="10" max="11" width="8.7109375" style="175" customWidth="1"/>
    <col min="12" max="12" width="9.7109375" style="45" hidden="1" customWidth="1" outlineLevel="1"/>
    <col min="13" max="13" width="9.85546875" style="45" hidden="1" customWidth="1" outlineLevel="1"/>
    <col min="14" max="14" width="11.42578125" style="45" customWidth="1" collapsed="1"/>
    <col min="15" max="15" width="11.42578125" style="45" customWidth="1"/>
    <col min="16" max="17" width="9.7109375" style="45" customWidth="1"/>
    <col min="18" max="19" width="10.7109375" style="45" hidden="1" customWidth="1" outlineLevel="1"/>
    <col min="20" max="21" width="9.7109375" style="45" hidden="1" customWidth="1" outlineLevel="1"/>
    <col min="22" max="22" width="10.5703125" style="45" hidden="1" customWidth="1" outlineLevel="1" collapsed="1"/>
    <col min="23" max="23" width="10.85546875" style="45" hidden="1" customWidth="1" outlineLevel="1"/>
    <col min="24" max="49" width="9.7109375" style="45" hidden="1" customWidth="1" outlineLevel="1"/>
    <col min="50" max="50" width="9.7109375" style="45" hidden="1" customWidth="1" outlineLevel="1" collapsed="1"/>
    <col min="51" max="57" width="9.7109375" style="45" hidden="1" customWidth="1" outlineLevel="1"/>
    <col min="58" max="58" width="9.7109375" style="45" hidden="1" customWidth="1" outlineLevel="1" collapsed="1"/>
    <col min="59" max="65" width="9.7109375" style="45" hidden="1" customWidth="1" outlineLevel="1"/>
    <col min="66" max="66" width="11" style="45" hidden="1" customWidth="1" outlineLevel="1" collapsed="1"/>
    <col min="67" max="67" width="10.7109375" style="45" hidden="1" customWidth="1" outlineLevel="1"/>
    <col min="68" max="69" width="9.7109375" style="45" hidden="1" customWidth="1" outlineLevel="1"/>
    <col min="70" max="70" width="11" style="45" customWidth="1" collapsed="1"/>
    <col min="71" max="71" width="11.140625" style="45" customWidth="1"/>
    <col min="72" max="73" width="9.7109375" style="45" customWidth="1"/>
    <col min="74" max="74" width="10.85546875" style="45" customWidth="1"/>
    <col min="75" max="75" width="9.7109375" style="45" customWidth="1"/>
    <col min="76" max="76" width="20.28515625" style="45" customWidth="1"/>
    <col min="77" max="77" width="9.140625" style="45"/>
    <col min="78" max="81" width="9.140625" style="45" hidden="1" customWidth="1"/>
    <col min="82" max="82" width="9.140625" style="186" hidden="1" customWidth="1"/>
    <col min="83" max="83" width="11.85546875" style="186" hidden="1" customWidth="1"/>
    <col min="84" max="85" width="0" style="45" hidden="1" customWidth="1"/>
    <col min="86" max="86" width="11.140625" style="45" bestFit="1" customWidth="1"/>
    <col min="87" max="87" width="10.140625" style="45" bestFit="1" customWidth="1"/>
    <col min="88" max="16384" width="9.140625" style="45"/>
  </cols>
  <sheetData>
    <row r="1" spans="1:87" ht="23.25" customHeight="1">
      <c r="A1" s="503" t="s">
        <v>758</v>
      </c>
      <c r="B1" s="503"/>
      <c r="C1" s="503"/>
      <c r="D1" s="503"/>
      <c r="E1" s="503"/>
      <c r="F1" s="503"/>
      <c r="G1" s="503"/>
      <c r="H1" s="503"/>
      <c r="I1" s="503"/>
      <c r="J1" s="503"/>
      <c r="K1" s="503"/>
      <c r="L1" s="503"/>
      <c r="M1" s="503"/>
      <c r="N1" s="503"/>
      <c r="O1" s="503"/>
      <c r="P1" s="503"/>
      <c r="Q1" s="503"/>
      <c r="R1" s="503"/>
      <c r="S1" s="503"/>
      <c r="T1" s="503"/>
      <c r="U1" s="503"/>
      <c r="V1" s="503"/>
      <c r="W1" s="503"/>
      <c r="X1" s="503"/>
      <c r="Y1" s="503"/>
      <c r="Z1" s="503"/>
      <c r="AA1" s="503"/>
      <c r="AB1" s="503"/>
      <c r="AC1" s="503"/>
      <c r="AD1" s="503"/>
      <c r="AE1" s="503"/>
      <c r="AF1" s="503"/>
      <c r="AG1" s="503"/>
      <c r="AH1" s="503"/>
      <c r="AI1" s="503"/>
      <c r="AJ1" s="503"/>
      <c r="AK1" s="503"/>
      <c r="AL1" s="503"/>
      <c r="AM1" s="503"/>
      <c r="AN1" s="503"/>
      <c r="AO1" s="503"/>
      <c r="AP1" s="503"/>
      <c r="AQ1" s="503"/>
      <c r="AR1" s="503"/>
      <c r="AS1" s="503"/>
      <c r="AT1" s="503"/>
      <c r="AU1" s="503"/>
      <c r="AV1" s="503"/>
      <c r="AW1" s="503"/>
      <c r="AX1" s="503"/>
      <c r="AY1" s="503"/>
      <c r="AZ1" s="503"/>
      <c r="BA1" s="503"/>
      <c r="BB1" s="503"/>
      <c r="BC1" s="503"/>
      <c r="BD1" s="503"/>
      <c r="BE1" s="503"/>
      <c r="BF1" s="503"/>
      <c r="BG1" s="503"/>
      <c r="BH1" s="503"/>
      <c r="BI1" s="503"/>
      <c r="BJ1" s="503"/>
      <c r="BK1" s="503"/>
      <c r="BL1" s="503"/>
      <c r="BM1" s="503"/>
      <c r="BN1" s="503"/>
      <c r="BO1" s="503"/>
      <c r="BP1" s="503"/>
      <c r="BQ1" s="503"/>
      <c r="BR1" s="503"/>
      <c r="BS1" s="503"/>
      <c r="BT1" s="503"/>
      <c r="BU1" s="503"/>
      <c r="BV1" s="503"/>
      <c r="BW1" s="503"/>
      <c r="BX1" s="503"/>
    </row>
    <row r="2" spans="1:87" ht="18.75">
      <c r="A2" s="503" t="s">
        <v>841</v>
      </c>
      <c r="B2" s="503"/>
      <c r="C2" s="503"/>
      <c r="D2" s="503"/>
      <c r="E2" s="503"/>
      <c r="F2" s="503"/>
      <c r="G2" s="503"/>
      <c r="H2" s="503"/>
      <c r="I2" s="503"/>
      <c r="J2" s="503"/>
      <c r="K2" s="503"/>
      <c r="L2" s="503"/>
      <c r="M2" s="503"/>
      <c r="N2" s="503"/>
      <c r="O2" s="503"/>
      <c r="P2" s="503"/>
      <c r="Q2" s="503"/>
      <c r="R2" s="503"/>
      <c r="S2" s="503"/>
      <c r="T2" s="503"/>
      <c r="U2" s="503"/>
      <c r="V2" s="503"/>
      <c r="W2" s="503"/>
      <c r="X2" s="503"/>
      <c r="Y2" s="503"/>
      <c r="Z2" s="503"/>
      <c r="AA2" s="503"/>
      <c r="AB2" s="503"/>
      <c r="AC2" s="503"/>
      <c r="AD2" s="503"/>
      <c r="AE2" s="503"/>
      <c r="AF2" s="503"/>
      <c r="AG2" s="503"/>
      <c r="AH2" s="503"/>
      <c r="AI2" s="503"/>
      <c r="AJ2" s="503"/>
      <c r="AK2" s="503"/>
      <c r="AL2" s="503"/>
      <c r="AM2" s="503"/>
      <c r="AN2" s="503"/>
      <c r="AO2" s="503"/>
      <c r="AP2" s="503"/>
      <c r="AQ2" s="503"/>
      <c r="AR2" s="503"/>
      <c r="AS2" s="503"/>
      <c r="AT2" s="503"/>
      <c r="AU2" s="503"/>
      <c r="AV2" s="503"/>
      <c r="AW2" s="503"/>
      <c r="AX2" s="503"/>
      <c r="AY2" s="503"/>
      <c r="AZ2" s="503"/>
      <c r="BA2" s="503"/>
      <c r="BB2" s="503"/>
      <c r="BC2" s="503"/>
      <c r="BD2" s="503"/>
      <c r="BE2" s="503"/>
      <c r="BF2" s="503"/>
      <c r="BG2" s="503"/>
      <c r="BH2" s="503"/>
      <c r="BI2" s="503"/>
      <c r="BJ2" s="503"/>
      <c r="BK2" s="503"/>
      <c r="BL2" s="503"/>
      <c r="BM2" s="503"/>
      <c r="BN2" s="503"/>
      <c r="BO2" s="503"/>
      <c r="BP2" s="503"/>
      <c r="BQ2" s="503"/>
      <c r="BR2" s="503"/>
      <c r="BS2" s="503"/>
      <c r="BT2" s="503"/>
      <c r="BU2" s="503"/>
      <c r="BV2" s="503"/>
      <c r="BW2" s="503"/>
      <c r="BX2" s="503"/>
    </row>
    <row r="3" spans="1:87" ht="18.75">
      <c r="A3" s="504" t="s">
        <v>839</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504"/>
      <c r="AJ3" s="504"/>
      <c r="AK3" s="504"/>
      <c r="AL3" s="504"/>
      <c r="AM3" s="504"/>
      <c r="AN3" s="504"/>
      <c r="AO3" s="504"/>
      <c r="AP3" s="504"/>
      <c r="AQ3" s="504"/>
      <c r="AR3" s="504"/>
      <c r="AS3" s="504"/>
      <c r="AT3" s="504"/>
      <c r="AU3" s="504"/>
      <c r="AV3" s="504"/>
      <c r="AW3" s="504"/>
      <c r="AX3" s="504"/>
      <c r="AY3" s="504"/>
      <c r="AZ3" s="504"/>
      <c r="BA3" s="504"/>
      <c r="BB3" s="504"/>
      <c r="BC3" s="504"/>
      <c r="BD3" s="504"/>
      <c r="BE3" s="504"/>
      <c r="BF3" s="504"/>
      <c r="BG3" s="504"/>
      <c r="BH3" s="504"/>
      <c r="BI3" s="504"/>
      <c r="BJ3" s="504"/>
      <c r="BK3" s="504"/>
      <c r="BL3" s="504"/>
      <c r="BM3" s="504"/>
      <c r="BN3" s="504"/>
      <c r="BO3" s="504"/>
      <c r="BP3" s="504"/>
      <c r="BQ3" s="504"/>
      <c r="BR3" s="504"/>
      <c r="BS3" s="504"/>
      <c r="BT3" s="504"/>
      <c r="BU3" s="504"/>
      <c r="BV3" s="504"/>
      <c r="BW3" s="504"/>
      <c r="BX3" s="504"/>
    </row>
    <row r="4" spans="1:87" ht="18.75">
      <c r="A4" s="316"/>
      <c r="B4" s="316"/>
      <c r="C4" s="317"/>
      <c r="D4" s="317"/>
      <c r="E4" s="317"/>
      <c r="F4" s="318"/>
      <c r="G4" s="318"/>
      <c r="H4" s="319"/>
      <c r="I4" s="318"/>
      <c r="J4" s="415"/>
      <c r="K4" s="415"/>
      <c r="L4" s="319"/>
      <c r="M4" s="319"/>
      <c r="N4" s="416"/>
      <c r="O4" s="115"/>
      <c r="P4" s="115">
        <f>SUBTOTAL(9,O11:O479)</f>
        <v>36995300.544464014</v>
      </c>
      <c r="Q4" s="109"/>
      <c r="R4" s="109"/>
      <c r="S4" s="110"/>
      <c r="T4" s="111"/>
      <c r="U4" s="109"/>
      <c r="V4" s="109"/>
      <c r="W4" s="109"/>
      <c r="X4" s="109"/>
      <c r="Y4" s="109"/>
      <c r="Z4" s="109"/>
      <c r="AA4" s="320"/>
      <c r="AB4" s="320"/>
      <c r="AC4" s="321"/>
      <c r="AD4" s="321"/>
      <c r="AE4" s="321"/>
      <c r="AF4" s="321"/>
      <c r="AG4" s="321"/>
      <c r="AH4" s="321"/>
      <c r="AI4" s="322"/>
      <c r="AJ4" s="322"/>
      <c r="AK4" s="321"/>
      <c r="AL4" s="322"/>
      <c r="AM4" s="323"/>
      <c r="AN4" s="323"/>
      <c r="AO4" s="323"/>
      <c r="AP4" s="321"/>
      <c r="AQ4" s="321"/>
      <c r="AR4" s="321"/>
      <c r="AS4" s="321"/>
      <c r="AT4" s="321"/>
      <c r="AU4" s="321"/>
      <c r="AV4" s="321"/>
      <c r="AW4" s="321"/>
      <c r="AX4" s="321"/>
      <c r="AY4" s="322"/>
      <c r="AZ4" s="321"/>
      <c r="BA4" s="321"/>
      <c r="BB4" s="321"/>
      <c r="BC4" s="321"/>
      <c r="BD4" s="321"/>
      <c r="BE4" s="321"/>
      <c r="BF4" s="321"/>
      <c r="BG4" s="321"/>
      <c r="BH4" s="321"/>
      <c r="BI4" s="321"/>
      <c r="BJ4" s="321"/>
      <c r="BK4" s="321"/>
      <c r="BL4" s="321"/>
      <c r="BM4" s="321"/>
      <c r="BN4" s="321"/>
      <c r="BO4" s="321"/>
      <c r="BP4" s="321"/>
      <c r="BQ4" s="321"/>
      <c r="BR4" s="321"/>
      <c r="BS4" s="321"/>
      <c r="BT4" s="321"/>
      <c r="BU4" s="321"/>
      <c r="BV4" s="321"/>
      <c r="BW4" s="321"/>
      <c r="BX4" s="324"/>
    </row>
    <row r="5" spans="1:87" ht="29.25" customHeight="1">
      <c r="A5" s="500" t="s">
        <v>583</v>
      </c>
      <c r="B5" s="500" t="s">
        <v>582</v>
      </c>
      <c r="C5" s="500" t="s">
        <v>581</v>
      </c>
      <c r="D5" s="500" t="s">
        <v>603</v>
      </c>
      <c r="E5" s="500" t="s">
        <v>604</v>
      </c>
      <c r="F5" s="500" t="s">
        <v>580</v>
      </c>
      <c r="G5" s="500" t="s">
        <v>579</v>
      </c>
      <c r="H5" s="500" t="s">
        <v>578</v>
      </c>
      <c r="I5" s="505" t="s">
        <v>786</v>
      </c>
      <c r="J5" s="506"/>
      <c r="K5" s="507"/>
      <c r="L5" s="487" t="s">
        <v>576</v>
      </c>
      <c r="M5" s="489"/>
      <c r="N5" s="487" t="s">
        <v>794</v>
      </c>
      <c r="O5" s="488"/>
      <c r="P5" s="488"/>
      <c r="Q5" s="489"/>
      <c r="R5" s="487" t="s">
        <v>585</v>
      </c>
      <c r="S5" s="488"/>
      <c r="T5" s="488"/>
      <c r="U5" s="489"/>
      <c r="V5" s="487" t="s">
        <v>575</v>
      </c>
      <c r="W5" s="488"/>
      <c r="X5" s="488"/>
      <c r="Y5" s="489"/>
      <c r="Z5" s="487" t="s">
        <v>574</v>
      </c>
      <c r="AA5" s="488"/>
      <c r="AB5" s="488"/>
      <c r="AC5" s="489"/>
      <c r="AD5" s="490" t="s">
        <v>573</v>
      </c>
      <c r="AE5" s="491"/>
      <c r="AF5" s="491"/>
      <c r="AG5" s="492"/>
      <c r="AH5" s="487" t="s">
        <v>572</v>
      </c>
      <c r="AI5" s="488"/>
      <c r="AJ5" s="488"/>
      <c r="AK5" s="489"/>
      <c r="AL5" s="479" t="s">
        <v>571</v>
      </c>
      <c r="AM5" s="486"/>
      <c r="AN5" s="486"/>
      <c r="AO5" s="480"/>
      <c r="AP5" s="479" t="s">
        <v>570</v>
      </c>
      <c r="AQ5" s="486"/>
      <c r="AR5" s="486"/>
      <c r="AS5" s="486"/>
      <c r="AT5" s="486"/>
      <c r="AU5" s="486"/>
      <c r="AV5" s="486"/>
      <c r="AW5" s="480"/>
      <c r="AX5" s="484" t="s">
        <v>569</v>
      </c>
      <c r="AY5" s="484"/>
      <c r="AZ5" s="484"/>
      <c r="BA5" s="484"/>
      <c r="BB5" s="479" t="s">
        <v>568</v>
      </c>
      <c r="BC5" s="486"/>
      <c r="BD5" s="486"/>
      <c r="BE5" s="480"/>
      <c r="BF5" s="479" t="s">
        <v>567</v>
      </c>
      <c r="BG5" s="486"/>
      <c r="BH5" s="486"/>
      <c r="BI5" s="486"/>
      <c r="BJ5" s="486"/>
      <c r="BK5" s="486"/>
      <c r="BL5" s="486"/>
      <c r="BM5" s="480"/>
      <c r="BN5" s="484" t="s">
        <v>566</v>
      </c>
      <c r="BO5" s="484"/>
      <c r="BP5" s="484"/>
      <c r="BQ5" s="484"/>
      <c r="BR5" s="487" t="s">
        <v>840</v>
      </c>
      <c r="BS5" s="488"/>
      <c r="BT5" s="488"/>
      <c r="BU5" s="489"/>
      <c r="BV5" s="479" t="s">
        <v>3</v>
      </c>
      <c r="BW5" s="480"/>
      <c r="BX5" s="475" t="s">
        <v>565</v>
      </c>
      <c r="BZ5" s="175">
        <f>O4</f>
        <v>0</v>
      </c>
      <c r="CA5" s="175">
        <f>P4</f>
        <v>36995300.544464014</v>
      </c>
    </row>
    <row r="6" spans="1:87" ht="26.25" customHeight="1">
      <c r="A6" s="501"/>
      <c r="B6" s="501"/>
      <c r="C6" s="501"/>
      <c r="D6" s="501"/>
      <c r="E6" s="501"/>
      <c r="F6" s="501"/>
      <c r="G6" s="501"/>
      <c r="H6" s="501"/>
      <c r="I6" s="493" t="s">
        <v>564</v>
      </c>
      <c r="J6" s="496" t="s">
        <v>563</v>
      </c>
      <c r="K6" s="496" t="s">
        <v>562</v>
      </c>
      <c r="L6" s="475" t="s">
        <v>556</v>
      </c>
      <c r="M6" s="475" t="s">
        <v>555</v>
      </c>
      <c r="N6" s="473" t="s">
        <v>556</v>
      </c>
      <c r="O6" s="473" t="s">
        <v>555</v>
      </c>
      <c r="P6" s="473"/>
      <c r="Q6" s="473"/>
      <c r="R6" s="473" t="s">
        <v>556</v>
      </c>
      <c r="S6" s="473" t="s">
        <v>555</v>
      </c>
      <c r="T6" s="473"/>
      <c r="U6" s="473"/>
      <c r="V6" s="473" t="s">
        <v>556</v>
      </c>
      <c r="W6" s="473" t="s">
        <v>555</v>
      </c>
      <c r="X6" s="473"/>
      <c r="Y6" s="473"/>
      <c r="Z6" s="473" t="s">
        <v>556</v>
      </c>
      <c r="AA6" s="473" t="s">
        <v>555</v>
      </c>
      <c r="AB6" s="473"/>
      <c r="AC6" s="473"/>
      <c r="AD6" s="473" t="s">
        <v>556</v>
      </c>
      <c r="AE6" s="473" t="s">
        <v>555</v>
      </c>
      <c r="AF6" s="473"/>
      <c r="AG6" s="473"/>
      <c r="AH6" s="473" t="s">
        <v>556</v>
      </c>
      <c r="AI6" s="473" t="s">
        <v>555</v>
      </c>
      <c r="AJ6" s="473"/>
      <c r="AK6" s="473"/>
      <c r="AL6" s="481" t="s">
        <v>556</v>
      </c>
      <c r="AM6" s="473" t="s">
        <v>555</v>
      </c>
      <c r="AN6" s="473"/>
      <c r="AO6" s="473"/>
      <c r="AP6" s="479" t="s">
        <v>561</v>
      </c>
      <c r="AQ6" s="486"/>
      <c r="AR6" s="486"/>
      <c r="AS6" s="480"/>
      <c r="AT6" s="479" t="s">
        <v>560</v>
      </c>
      <c r="AU6" s="486"/>
      <c r="AV6" s="486"/>
      <c r="AW6" s="480"/>
      <c r="AX6" s="484" t="s">
        <v>556</v>
      </c>
      <c r="AY6" s="484" t="s">
        <v>555</v>
      </c>
      <c r="AZ6" s="484"/>
      <c r="BA6" s="484"/>
      <c r="BB6" s="481" t="s">
        <v>556</v>
      </c>
      <c r="BC6" s="484" t="s">
        <v>555</v>
      </c>
      <c r="BD6" s="484"/>
      <c r="BE6" s="484"/>
      <c r="BF6" s="479" t="s">
        <v>559</v>
      </c>
      <c r="BG6" s="486"/>
      <c r="BH6" s="486"/>
      <c r="BI6" s="480"/>
      <c r="BJ6" s="479" t="s">
        <v>558</v>
      </c>
      <c r="BK6" s="486"/>
      <c r="BL6" s="486"/>
      <c r="BM6" s="480"/>
      <c r="BN6" s="484" t="s">
        <v>556</v>
      </c>
      <c r="BO6" s="484" t="s">
        <v>555</v>
      </c>
      <c r="BP6" s="484"/>
      <c r="BQ6" s="484"/>
      <c r="BR6" s="473" t="s">
        <v>556</v>
      </c>
      <c r="BS6" s="473" t="s">
        <v>555</v>
      </c>
      <c r="BT6" s="473"/>
      <c r="BU6" s="473"/>
      <c r="BV6" s="481" t="s">
        <v>646</v>
      </c>
      <c r="BW6" s="481" t="s">
        <v>647</v>
      </c>
      <c r="BX6" s="499"/>
    </row>
    <row r="7" spans="1:87" ht="24.95" customHeight="1">
      <c r="A7" s="501"/>
      <c r="B7" s="501"/>
      <c r="C7" s="501"/>
      <c r="D7" s="501"/>
      <c r="E7" s="501"/>
      <c r="F7" s="501"/>
      <c r="G7" s="501"/>
      <c r="H7" s="501"/>
      <c r="I7" s="494"/>
      <c r="J7" s="497"/>
      <c r="K7" s="497"/>
      <c r="L7" s="499"/>
      <c r="M7" s="499"/>
      <c r="N7" s="473"/>
      <c r="O7" s="473" t="s">
        <v>554</v>
      </c>
      <c r="P7" s="474" t="s">
        <v>557</v>
      </c>
      <c r="Q7" s="474"/>
      <c r="R7" s="473"/>
      <c r="S7" s="473" t="s">
        <v>554</v>
      </c>
      <c r="T7" s="474" t="s">
        <v>557</v>
      </c>
      <c r="U7" s="474"/>
      <c r="V7" s="473"/>
      <c r="W7" s="473" t="s">
        <v>554</v>
      </c>
      <c r="X7" s="474" t="s">
        <v>557</v>
      </c>
      <c r="Y7" s="474"/>
      <c r="Z7" s="473"/>
      <c r="AA7" s="473" t="s">
        <v>554</v>
      </c>
      <c r="AB7" s="474" t="s">
        <v>557</v>
      </c>
      <c r="AC7" s="474"/>
      <c r="AD7" s="473"/>
      <c r="AE7" s="473" t="s">
        <v>554</v>
      </c>
      <c r="AF7" s="474" t="s">
        <v>557</v>
      </c>
      <c r="AG7" s="474"/>
      <c r="AH7" s="473"/>
      <c r="AI7" s="473" t="s">
        <v>554</v>
      </c>
      <c r="AJ7" s="474" t="s">
        <v>557</v>
      </c>
      <c r="AK7" s="474"/>
      <c r="AL7" s="482"/>
      <c r="AM7" s="473" t="s">
        <v>554</v>
      </c>
      <c r="AN7" s="474" t="s">
        <v>557</v>
      </c>
      <c r="AO7" s="474"/>
      <c r="AP7" s="484" t="s">
        <v>556</v>
      </c>
      <c r="AQ7" s="484" t="s">
        <v>555</v>
      </c>
      <c r="AR7" s="484"/>
      <c r="AS7" s="484"/>
      <c r="AT7" s="484" t="s">
        <v>556</v>
      </c>
      <c r="AU7" s="484" t="s">
        <v>555</v>
      </c>
      <c r="AV7" s="484"/>
      <c r="AW7" s="484"/>
      <c r="AX7" s="484"/>
      <c r="AY7" s="484" t="s">
        <v>554</v>
      </c>
      <c r="AZ7" s="484" t="s">
        <v>3</v>
      </c>
      <c r="BA7" s="484"/>
      <c r="BB7" s="482"/>
      <c r="BC7" s="484" t="s">
        <v>554</v>
      </c>
      <c r="BD7" s="484" t="s">
        <v>3</v>
      </c>
      <c r="BE7" s="484"/>
      <c r="BF7" s="484" t="s">
        <v>556</v>
      </c>
      <c r="BG7" s="484" t="s">
        <v>555</v>
      </c>
      <c r="BH7" s="484"/>
      <c r="BI7" s="484"/>
      <c r="BJ7" s="484" t="s">
        <v>556</v>
      </c>
      <c r="BK7" s="484" t="s">
        <v>555</v>
      </c>
      <c r="BL7" s="484"/>
      <c r="BM7" s="484"/>
      <c r="BN7" s="484"/>
      <c r="BO7" s="484" t="s">
        <v>554</v>
      </c>
      <c r="BP7" s="484" t="s">
        <v>3</v>
      </c>
      <c r="BQ7" s="484"/>
      <c r="BR7" s="473"/>
      <c r="BS7" s="473" t="s">
        <v>554</v>
      </c>
      <c r="BT7" s="474" t="s">
        <v>557</v>
      </c>
      <c r="BU7" s="474"/>
      <c r="BV7" s="482"/>
      <c r="BW7" s="482"/>
      <c r="BX7" s="499"/>
      <c r="BY7" s="291"/>
    </row>
    <row r="8" spans="1:87" ht="24.95" customHeight="1">
      <c r="A8" s="501"/>
      <c r="B8" s="501"/>
      <c r="C8" s="501"/>
      <c r="D8" s="501"/>
      <c r="E8" s="501"/>
      <c r="F8" s="501"/>
      <c r="G8" s="501"/>
      <c r="H8" s="501"/>
      <c r="I8" s="494"/>
      <c r="J8" s="497"/>
      <c r="K8" s="497"/>
      <c r="L8" s="499"/>
      <c r="M8" s="499"/>
      <c r="N8" s="473"/>
      <c r="O8" s="473"/>
      <c r="P8" s="475" t="s">
        <v>553</v>
      </c>
      <c r="Q8" s="477" t="s">
        <v>551</v>
      </c>
      <c r="R8" s="473"/>
      <c r="S8" s="473"/>
      <c r="T8" s="475" t="s">
        <v>553</v>
      </c>
      <c r="U8" s="477" t="s">
        <v>551</v>
      </c>
      <c r="V8" s="473"/>
      <c r="W8" s="473"/>
      <c r="X8" s="475" t="s">
        <v>553</v>
      </c>
      <c r="Y8" s="477" t="s">
        <v>551</v>
      </c>
      <c r="Z8" s="473"/>
      <c r="AA8" s="473"/>
      <c r="AB8" s="475" t="s">
        <v>553</v>
      </c>
      <c r="AC8" s="477" t="s">
        <v>551</v>
      </c>
      <c r="AD8" s="473"/>
      <c r="AE8" s="473"/>
      <c r="AF8" s="475" t="s">
        <v>553</v>
      </c>
      <c r="AG8" s="477" t="s">
        <v>551</v>
      </c>
      <c r="AH8" s="473"/>
      <c r="AI8" s="473"/>
      <c r="AJ8" s="475" t="s">
        <v>553</v>
      </c>
      <c r="AK8" s="477" t="s">
        <v>551</v>
      </c>
      <c r="AL8" s="482"/>
      <c r="AM8" s="473"/>
      <c r="AN8" s="475" t="s">
        <v>553</v>
      </c>
      <c r="AO8" s="477" t="s">
        <v>551</v>
      </c>
      <c r="AP8" s="484"/>
      <c r="AQ8" s="484" t="s">
        <v>554</v>
      </c>
      <c r="AR8" s="484" t="s">
        <v>3</v>
      </c>
      <c r="AS8" s="484"/>
      <c r="AT8" s="484"/>
      <c r="AU8" s="484" t="s">
        <v>554</v>
      </c>
      <c r="AV8" s="484" t="s">
        <v>3</v>
      </c>
      <c r="AW8" s="484"/>
      <c r="AX8" s="484"/>
      <c r="AY8" s="484"/>
      <c r="AZ8" s="484" t="s">
        <v>552</v>
      </c>
      <c r="BA8" s="484" t="s">
        <v>551</v>
      </c>
      <c r="BB8" s="482"/>
      <c r="BC8" s="484"/>
      <c r="BD8" s="484" t="s">
        <v>552</v>
      </c>
      <c r="BE8" s="484" t="s">
        <v>551</v>
      </c>
      <c r="BF8" s="484"/>
      <c r="BG8" s="484" t="s">
        <v>554</v>
      </c>
      <c r="BH8" s="484" t="s">
        <v>3</v>
      </c>
      <c r="BI8" s="484"/>
      <c r="BJ8" s="484"/>
      <c r="BK8" s="484" t="s">
        <v>554</v>
      </c>
      <c r="BL8" s="484" t="s">
        <v>3</v>
      </c>
      <c r="BM8" s="484"/>
      <c r="BN8" s="484"/>
      <c r="BO8" s="484"/>
      <c r="BP8" s="484" t="s">
        <v>552</v>
      </c>
      <c r="BQ8" s="484" t="s">
        <v>551</v>
      </c>
      <c r="BR8" s="473"/>
      <c r="BS8" s="473"/>
      <c r="BT8" s="475" t="s">
        <v>553</v>
      </c>
      <c r="BU8" s="477" t="s">
        <v>551</v>
      </c>
      <c r="BV8" s="482"/>
      <c r="BW8" s="482"/>
      <c r="BX8" s="499"/>
      <c r="CD8" s="485" t="s">
        <v>639</v>
      </c>
      <c r="CE8" s="485"/>
    </row>
    <row r="9" spans="1:87" ht="14.25" customHeight="1">
      <c r="A9" s="502"/>
      <c r="B9" s="502"/>
      <c r="C9" s="502"/>
      <c r="D9" s="502"/>
      <c r="E9" s="502"/>
      <c r="F9" s="502"/>
      <c r="G9" s="502"/>
      <c r="H9" s="502"/>
      <c r="I9" s="495"/>
      <c r="J9" s="498"/>
      <c r="K9" s="498"/>
      <c r="L9" s="476"/>
      <c r="M9" s="476"/>
      <c r="N9" s="473"/>
      <c r="O9" s="473"/>
      <c r="P9" s="476"/>
      <c r="Q9" s="478"/>
      <c r="R9" s="473"/>
      <c r="S9" s="473"/>
      <c r="T9" s="476"/>
      <c r="U9" s="478"/>
      <c r="V9" s="473"/>
      <c r="W9" s="473"/>
      <c r="X9" s="476"/>
      <c r="Y9" s="478"/>
      <c r="Z9" s="473"/>
      <c r="AA9" s="473"/>
      <c r="AB9" s="476"/>
      <c r="AC9" s="478"/>
      <c r="AD9" s="473"/>
      <c r="AE9" s="473"/>
      <c r="AF9" s="476"/>
      <c r="AG9" s="478"/>
      <c r="AH9" s="473"/>
      <c r="AI9" s="473"/>
      <c r="AJ9" s="476"/>
      <c r="AK9" s="478"/>
      <c r="AL9" s="483"/>
      <c r="AM9" s="473"/>
      <c r="AN9" s="476"/>
      <c r="AO9" s="478"/>
      <c r="AP9" s="484"/>
      <c r="AQ9" s="484"/>
      <c r="AR9" s="315" t="s">
        <v>552</v>
      </c>
      <c r="AS9" s="315" t="s">
        <v>551</v>
      </c>
      <c r="AT9" s="484"/>
      <c r="AU9" s="484"/>
      <c r="AV9" s="315" t="s">
        <v>552</v>
      </c>
      <c r="AW9" s="315" t="s">
        <v>551</v>
      </c>
      <c r="AX9" s="484"/>
      <c r="AY9" s="484"/>
      <c r="AZ9" s="484"/>
      <c r="BA9" s="484"/>
      <c r="BB9" s="483"/>
      <c r="BC9" s="484"/>
      <c r="BD9" s="484"/>
      <c r="BE9" s="484"/>
      <c r="BF9" s="484"/>
      <c r="BG9" s="484"/>
      <c r="BH9" s="315" t="s">
        <v>552</v>
      </c>
      <c r="BI9" s="315" t="s">
        <v>551</v>
      </c>
      <c r="BJ9" s="484"/>
      <c r="BK9" s="484"/>
      <c r="BL9" s="315" t="s">
        <v>552</v>
      </c>
      <c r="BM9" s="315" t="s">
        <v>551</v>
      </c>
      <c r="BN9" s="484"/>
      <c r="BO9" s="484"/>
      <c r="BP9" s="484"/>
      <c r="BQ9" s="484"/>
      <c r="BR9" s="473"/>
      <c r="BS9" s="473"/>
      <c r="BT9" s="476"/>
      <c r="BU9" s="478"/>
      <c r="BV9" s="483"/>
      <c r="BW9" s="483"/>
      <c r="BX9" s="476"/>
      <c r="BZ9" s="45" t="s">
        <v>596</v>
      </c>
      <c r="CA9" s="45" t="s">
        <v>587</v>
      </c>
      <c r="CB9" s="45" t="s">
        <v>588</v>
      </c>
      <c r="CC9" s="45" t="s">
        <v>60</v>
      </c>
      <c r="CD9" s="325" t="s">
        <v>640</v>
      </c>
      <c r="CE9" s="325" t="s">
        <v>641</v>
      </c>
    </row>
    <row r="10" spans="1:87" ht="19.5" customHeight="1">
      <c r="A10" s="461">
        <v>1</v>
      </c>
      <c r="B10" s="461">
        <v>2</v>
      </c>
      <c r="C10" s="461">
        <v>3</v>
      </c>
      <c r="D10" s="461"/>
      <c r="E10" s="461"/>
      <c r="F10" s="461">
        <v>4</v>
      </c>
      <c r="G10" s="461"/>
      <c r="H10" s="461"/>
      <c r="I10" s="458">
        <v>5</v>
      </c>
      <c r="J10" s="459">
        <v>6</v>
      </c>
      <c r="K10" s="459">
        <v>7</v>
      </c>
      <c r="L10" s="460"/>
      <c r="M10" s="460"/>
      <c r="N10" s="460">
        <v>8</v>
      </c>
      <c r="O10" s="460">
        <v>9</v>
      </c>
      <c r="P10" s="460">
        <v>10</v>
      </c>
      <c r="Q10" s="463">
        <v>11</v>
      </c>
      <c r="R10" s="460"/>
      <c r="S10" s="460"/>
      <c r="T10" s="460"/>
      <c r="U10" s="463"/>
      <c r="V10" s="460"/>
      <c r="W10" s="460"/>
      <c r="X10" s="460"/>
      <c r="Y10" s="463"/>
      <c r="Z10" s="460"/>
      <c r="AA10" s="460"/>
      <c r="AB10" s="460"/>
      <c r="AC10" s="463"/>
      <c r="AD10" s="460"/>
      <c r="AE10" s="460"/>
      <c r="AF10" s="460"/>
      <c r="AG10" s="463"/>
      <c r="AH10" s="460"/>
      <c r="AI10" s="460"/>
      <c r="AJ10" s="460"/>
      <c r="AK10" s="463"/>
      <c r="AL10" s="456"/>
      <c r="AM10" s="460"/>
      <c r="AN10" s="460"/>
      <c r="AO10" s="463"/>
      <c r="AP10" s="456"/>
      <c r="AQ10" s="456"/>
      <c r="AR10" s="456"/>
      <c r="AS10" s="456"/>
      <c r="AT10" s="456"/>
      <c r="AU10" s="456"/>
      <c r="AV10" s="456"/>
      <c r="AW10" s="456"/>
      <c r="AX10" s="456"/>
      <c r="AY10" s="456"/>
      <c r="AZ10" s="456"/>
      <c r="BA10" s="456"/>
      <c r="BB10" s="456"/>
      <c r="BC10" s="456"/>
      <c r="BD10" s="456"/>
      <c r="BE10" s="456"/>
      <c r="BF10" s="456"/>
      <c r="BG10" s="456"/>
      <c r="BH10" s="456"/>
      <c r="BI10" s="456"/>
      <c r="BJ10" s="456"/>
      <c r="BK10" s="456"/>
      <c r="BL10" s="456"/>
      <c r="BM10" s="456"/>
      <c r="BN10" s="456"/>
      <c r="BO10" s="456"/>
      <c r="BP10" s="456"/>
      <c r="BQ10" s="456"/>
      <c r="BR10" s="460">
        <v>12</v>
      </c>
      <c r="BS10" s="460">
        <v>13</v>
      </c>
      <c r="BT10" s="460">
        <v>14</v>
      </c>
      <c r="BU10" s="463">
        <v>15</v>
      </c>
      <c r="BV10" s="456" t="s">
        <v>845</v>
      </c>
      <c r="BW10" s="456" t="s">
        <v>846</v>
      </c>
      <c r="BX10" s="460">
        <v>18</v>
      </c>
      <c r="CD10" s="325"/>
      <c r="CE10" s="325"/>
    </row>
    <row r="11" spans="1:87" ht="27.95" customHeight="1">
      <c r="A11" s="54"/>
      <c r="B11" s="98" t="s">
        <v>633</v>
      </c>
      <c r="C11" s="98"/>
      <c r="D11" s="116"/>
      <c r="E11" s="116"/>
      <c r="F11" s="98"/>
      <c r="G11" s="99"/>
      <c r="H11" s="98"/>
      <c r="I11" s="98"/>
      <c r="J11" s="11">
        <f t="shared" ref="J11:AO11" si="0">J12+J474</f>
        <v>19218796.618604999</v>
      </c>
      <c r="K11" s="11">
        <f t="shared" si="0"/>
        <v>9993440.025675999</v>
      </c>
      <c r="L11" s="144">
        <f t="shared" si="0"/>
        <v>1607399.5640720001</v>
      </c>
      <c r="M11" s="144">
        <f t="shared" si="0"/>
        <v>336245.99062499998</v>
      </c>
      <c r="N11" s="144">
        <f t="shared" si="0"/>
        <v>6040041.2849939996</v>
      </c>
      <c r="O11" s="144">
        <f t="shared" si="0"/>
        <v>5705465.9999940004</v>
      </c>
      <c r="P11" s="144">
        <f t="shared" si="0"/>
        <v>59868.62999999999</v>
      </c>
      <c r="Q11" s="144">
        <f t="shared" si="0"/>
        <v>197327.01639400001</v>
      </c>
      <c r="R11" s="144">
        <f t="shared" si="0"/>
        <v>4413927.6764940005</v>
      </c>
      <c r="S11" s="144">
        <f t="shared" si="0"/>
        <v>4141405.0004939996</v>
      </c>
      <c r="T11" s="144">
        <f t="shared" si="0"/>
        <v>49868.62999999999</v>
      </c>
      <c r="U11" s="144">
        <f t="shared" si="0"/>
        <v>197327.01639400001</v>
      </c>
      <c r="V11" s="144">
        <f t="shared" si="0"/>
        <v>2396901.6175340004</v>
      </c>
      <c r="W11" s="144">
        <f t="shared" si="0"/>
        <v>2336526.6579360003</v>
      </c>
      <c r="X11" s="144">
        <f t="shared" si="0"/>
        <v>43639.429999999993</v>
      </c>
      <c r="Y11" s="144">
        <f t="shared" si="0"/>
        <v>196118.019394</v>
      </c>
      <c r="Z11" s="144">
        <f t="shared" si="0"/>
        <v>800397.92589399999</v>
      </c>
      <c r="AA11" s="144">
        <f t="shared" si="0"/>
        <v>770997.92589399999</v>
      </c>
      <c r="AB11" s="144">
        <f t="shared" si="0"/>
        <v>25556.729999999996</v>
      </c>
      <c r="AC11" s="144">
        <f t="shared" si="0"/>
        <v>117541.367394</v>
      </c>
      <c r="AD11" s="144">
        <f t="shared" si="0"/>
        <v>755492.99742299994</v>
      </c>
      <c r="AE11" s="144">
        <f t="shared" si="0"/>
        <v>726165.06042300002</v>
      </c>
      <c r="AF11" s="144">
        <f t="shared" si="0"/>
        <v>0</v>
      </c>
      <c r="AG11" s="144">
        <f t="shared" si="0"/>
        <v>0</v>
      </c>
      <c r="AH11" s="144">
        <f t="shared" si="0"/>
        <v>833287.69164000009</v>
      </c>
      <c r="AI11" s="144">
        <f t="shared" si="0"/>
        <v>804312.73204200005</v>
      </c>
      <c r="AJ11" s="144">
        <f t="shared" si="0"/>
        <v>14513.7</v>
      </c>
      <c r="AK11" s="144">
        <f t="shared" si="0"/>
        <v>71906.652000000002</v>
      </c>
      <c r="AL11" s="144">
        <f t="shared" si="0"/>
        <v>44904.928471000007</v>
      </c>
      <c r="AM11" s="144">
        <f t="shared" si="0"/>
        <v>44832.865471000005</v>
      </c>
      <c r="AN11" s="144">
        <f t="shared" si="0"/>
        <v>0</v>
      </c>
      <c r="AO11" s="144">
        <f t="shared" si="0"/>
        <v>0</v>
      </c>
      <c r="AP11" s="144">
        <f t="shared" ref="AP11:BU11" si="1">AP12+AP474</f>
        <v>38236.844864999999</v>
      </c>
      <c r="AQ11" s="144">
        <f t="shared" si="1"/>
        <v>38236.844864999999</v>
      </c>
      <c r="AR11" s="144">
        <f t="shared" si="1"/>
        <v>0</v>
      </c>
      <c r="AS11" s="144">
        <f t="shared" si="1"/>
        <v>0</v>
      </c>
      <c r="AT11" s="144">
        <f t="shared" si="1"/>
        <v>792167.21905299998</v>
      </c>
      <c r="AU11" s="144">
        <f t="shared" si="1"/>
        <v>769424.10305300006</v>
      </c>
      <c r="AV11" s="144">
        <f t="shared" si="1"/>
        <v>0</v>
      </c>
      <c r="AW11" s="144">
        <f t="shared" si="1"/>
        <v>0</v>
      </c>
      <c r="AX11" s="144">
        <f t="shared" si="1"/>
        <v>763216</v>
      </c>
      <c r="AY11" s="144">
        <f t="shared" si="1"/>
        <v>761216</v>
      </c>
      <c r="AZ11" s="144">
        <f t="shared" si="1"/>
        <v>3569</v>
      </c>
      <c r="BA11" s="144">
        <f t="shared" si="1"/>
        <v>6670</v>
      </c>
      <c r="BB11" s="144">
        <f t="shared" si="1"/>
        <v>34338.702587000036</v>
      </c>
      <c r="BC11" s="144">
        <f t="shared" si="1"/>
        <v>28106.858989000008</v>
      </c>
      <c r="BD11" s="144">
        <f t="shared" si="1"/>
        <v>0</v>
      </c>
      <c r="BE11" s="144">
        <f t="shared" si="1"/>
        <v>0</v>
      </c>
      <c r="BF11" s="144">
        <f t="shared" si="1"/>
        <v>34338.702587000036</v>
      </c>
      <c r="BG11" s="144">
        <f t="shared" si="1"/>
        <v>28106.858989000008</v>
      </c>
      <c r="BH11" s="144">
        <f t="shared" si="1"/>
        <v>0</v>
      </c>
      <c r="BI11" s="144">
        <f t="shared" si="1"/>
        <v>0</v>
      </c>
      <c r="BJ11" s="144">
        <f t="shared" si="1"/>
        <v>763216</v>
      </c>
      <c r="BK11" s="144">
        <f t="shared" si="1"/>
        <v>761216</v>
      </c>
      <c r="BL11" s="144">
        <f t="shared" si="1"/>
        <v>0</v>
      </c>
      <c r="BM11" s="144">
        <f t="shared" si="1"/>
        <v>0</v>
      </c>
      <c r="BN11" s="144">
        <f t="shared" si="1"/>
        <v>3056122.6674600001</v>
      </c>
      <c r="BO11" s="144">
        <f t="shared" si="1"/>
        <v>2808655.3420580002</v>
      </c>
      <c r="BP11" s="144">
        <f t="shared" si="1"/>
        <v>6229.2</v>
      </c>
      <c r="BQ11" s="144">
        <f t="shared" si="1"/>
        <v>1208.9969999999998</v>
      </c>
      <c r="BR11" s="144">
        <f t="shared" si="1"/>
        <v>7501944.2849939996</v>
      </c>
      <c r="BS11" s="144">
        <f t="shared" si="1"/>
        <v>5705465.9999940004</v>
      </c>
      <c r="BT11" s="144">
        <f t="shared" si="1"/>
        <v>59868.62999999999</v>
      </c>
      <c r="BU11" s="144">
        <f t="shared" si="1"/>
        <v>197327.01639400001</v>
      </c>
      <c r="BV11" s="144">
        <f t="shared" ref="BV11:BW11" si="2">BV12+BV474</f>
        <v>96367</v>
      </c>
      <c r="BW11" s="144">
        <f t="shared" si="2"/>
        <v>96367</v>
      </c>
      <c r="BX11" s="130"/>
      <c r="CF11" s="175"/>
      <c r="CH11" s="291">
        <f>BV11-BW11</f>
        <v>0</v>
      </c>
      <c r="CI11" s="291"/>
    </row>
    <row r="12" spans="1:87" ht="27.95" customHeight="1">
      <c r="A12" s="178" t="s">
        <v>550</v>
      </c>
      <c r="B12" s="179" t="s">
        <v>780</v>
      </c>
      <c r="C12" s="179"/>
      <c r="D12" s="179"/>
      <c r="E12" s="179"/>
      <c r="F12" s="179"/>
      <c r="G12" s="180"/>
      <c r="H12" s="179"/>
      <c r="I12" s="179"/>
      <c r="J12" s="181">
        <f>J13+J334+J337+J384</f>
        <v>19218796.618604999</v>
      </c>
      <c r="K12" s="181">
        <f>K13+K334+K337+K384</f>
        <v>9993440.025675999</v>
      </c>
      <c r="L12" s="182">
        <f>L13+L334+L337+L384</f>
        <v>1607399.5640720001</v>
      </c>
      <c r="M12" s="182">
        <f>M13+M334+M337+M384</f>
        <v>336245.99062499998</v>
      </c>
      <c r="N12" s="182">
        <f t="shared" ref="N12:BS12" si="3">N13+N334+N337+N384</f>
        <v>5971634.5689939996</v>
      </c>
      <c r="O12" s="182">
        <f t="shared" si="3"/>
        <v>5637059.2839940004</v>
      </c>
      <c r="P12" s="182">
        <f t="shared" si="3"/>
        <v>59868.62999999999</v>
      </c>
      <c r="Q12" s="182">
        <f t="shared" si="3"/>
        <v>197327.01639400001</v>
      </c>
      <c r="R12" s="182">
        <f t="shared" si="3"/>
        <v>4242020.9604940005</v>
      </c>
      <c r="S12" s="182">
        <f t="shared" si="3"/>
        <v>3969498.2844939996</v>
      </c>
      <c r="T12" s="182">
        <f t="shared" si="3"/>
        <v>49868.62999999999</v>
      </c>
      <c r="U12" s="182">
        <f t="shared" si="3"/>
        <v>197327.01639400001</v>
      </c>
      <c r="V12" s="182">
        <f t="shared" si="3"/>
        <v>2396901.6175340004</v>
      </c>
      <c r="W12" s="182">
        <f t="shared" si="3"/>
        <v>2336526.6579360003</v>
      </c>
      <c r="X12" s="182">
        <f t="shared" si="3"/>
        <v>43639.429999999993</v>
      </c>
      <c r="Y12" s="182">
        <f t="shared" si="3"/>
        <v>196118.019394</v>
      </c>
      <c r="Z12" s="182">
        <f t="shared" si="3"/>
        <v>800397.92589399999</v>
      </c>
      <c r="AA12" s="182">
        <f t="shared" si="3"/>
        <v>770997.92589399999</v>
      </c>
      <c r="AB12" s="182">
        <f t="shared" si="3"/>
        <v>25556.729999999996</v>
      </c>
      <c r="AC12" s="182">
        <f t="shared" si="3"/>
        <v>117541.367394</v>
      </c>
      <c r="AD12" s="182">
        <f t="shared" si="3"/>
        <v>755492.99742299994</v>
      </c>
      <c r="AE12" s="182">
        <f t="shared" si="3"/>
        <v>726165.06042300002</v>
      </c>
      <c r="AF12" s="182">
        <f t="shared" si="3"/>
        <v>0</v>
      </c>
      <c r="AG12" s="182">
        <f t="shared" si="3"/>
        <v>0</v>
      </c>
      <c r="AH12" s="182">
        <f t="shared" si="3"/>
        <v>833287.69164000009</v>
      </c>
      <c r="AI12" s="182">
        <f t="shared" si="3"/>
        <v>804312.73204200005</v>
      </c>
      <c r="AJ12" s="182">
        <f t="shared" si="3"/>
        <v>14513.7</v>
      </c>
      <c r="AK12" s="182">
        <f t="shared" si="3"/>
        <v>71906.652000000002</v>
      </c>
      <c r="AL12" s="182">
        <f t="shared" si="3"/>
        <v>44904.928471000007</v>
      </c>
      <c r="AM12" s="182">
        <f t="shared" si="3"/>
        <v>44832.865471000005</v>
      </c>
      <c r="AN12" s="182">
        <f t="shared" si="3"/>
        <v>0</v>
      </c>
      <c r="AO12" s="182">
        <f t="shared" si="3"/>
        <v>0</v>
      </c>
      <c r="AP12" s="182">
        <f t="shared" si="3"/>
        <v>38236.844864999999</v>
      </c>
      <c r="AQ12" s="182">
        <f t="shared" si="3"/>
        <v>38236.844864999999</v>
      </c>
      <c r="AR12" s="182">
        <f t="shared" si="3"/>
        <v>0</v>
      </c>
      <c r="AS12" s="182">
        <f t="shared" si="3"/>
        <v>0</v>
      </c>
      <c r="AT12" s="182">
        <f t="shared" si="3"/>
        <v>792167.21905299998</v>
      </c>
      <c r="AU12" s="182">
        <f t="shared" si="3"/>
        <v>769424.10305300006</v>
      </c>
      <c r="AV12" s="182">
        <f t="shared" si="3"/>
        <v>0</v>
      </c>
      <c r="AW12" s="182">
        <f t="shared" si="3"/>
        <v>0</v>
      </c>
      <c r="AX12" s="182">
        <f t="shared" si="3"/>
        <v>763216</v>
      </c>
      <c r="AY12" s="182">
        <f t="shared" si="3"/>
        <v>761216</v>
      </c>
      <c r="AZ12" s="182">
        <f t="shared" si="3"/>
        <v>3569</v>
      </c>
      <c r="BA12" s="182">
        <f t="shared" si="3"/>
        <v>6670</v>
      </c>
      <c r="BB12" s="182">
        <f t="shared" si="3"/>
        <v>34338.702587000036</v>
      </c>
      <c r="BC12" s="182">
        <f t="shared" si="3"/>
        <v>28106.858989000008</v>
      </c>
      <c r="BD12" s="182">
        <f t="shared" si="3"/>
        <v>0</v>
      </c>
      <c r="BE12" s="182">
        <f t="shared" si="3"/>
        <v>0</v>
      </c>
      <c r="BF12" s="182">
        <f t="shared" si="3"/>
        <v>34338.702587000036</v>
      </c>
      <c r="BG12" s="182">
        <f t="shared" si="3"/>
        <v>28106.858989000008</v>
      </c>
      <c r="BH12" s="182">
        <f t="shared" si="3"/>
        <v>0</v>
      </c>
      <c r="BI12" s="182">
        <f t="shared" si="3"/>
        <v>0</v>
      </c>
      <c r="BJ12" s="182">
        <f t="shared" si="3"/>
        <v>763216</v>
      </c>
      <c r="BK12" s="182">
        <f t="shared" si="3"/>
        <v>761216</v>
      </c>
      <c r="BL12" s="182">
        <f t="shared" si="3"/>
        <v>0</v>
      </c>
      <c r="BM12" s="182">
        <f t="shared" si="3"/>
        <v>0</v>
      </c>
      <c r="BN12" s="182">
        <f t="shared" si="3"/>
        <v>2987715.9514600001</v>
      </c>
      <c r="BO12" s="182">
        <f t="shared" si="3"/>
        <v>2740248.6260580001</v>
      </c>
      <c r="BP12" s="182">
        <f t="shared" si="3"/>
        <v>6229.2</v>
      </c>
      <c r="BQ12" s="182">
        <f t="shared" si="3"/>
        <v>1208.9969999999998</v>
      </c>
      <c r="BR12" s="182">
        <f t="shared" si="3"/>
        <v>7469198.5689939996</v>
      </c>
      <c r="BS12" s="182">
        <f t="shared" si="3"/>
        <v>5672720.2839940004</v>
      </c>
      <c r="BT12" s="182">
        <f t="shared" ref="BT12:BU12" si="4">BT13+BT334+BT337+BT384</f>
        <v>59868.62999999999</v>
      </c>
      <c r="BU12" s="182">
        <f t="shared" si="4"/>
        <v>197327.01639400001</v>
      </c>
      <c r="BV12" s="182">
        <f t="shared" ref="BV12:BW12" si="5">BV13+BV334+BV337+BV384</f>
        <v>96367</v>
      </c>
      <c r="BW12" s="182">
        <f t="shared" si="5"/>
        <v>60706</v>
      </c>
      <c r="BX12" s="183"/>
      <c r="CF12" s="175"/>
      <c r="CH12" s="291">
        <f>BV12-BW12</f>
        <v>35661</v>
      </c>
      <c r="CI12" s="291"/>
    </row>
    <row r="13" spans="1:87" ht="31.5" customHeight="1">
      <c r="A13" s="54" t="s">
        <v>548</v>
      </c>
      <c r="B13" s="76" t="s">
        <v>549</v>
      </c>
      <c r="C13" s="98"/>
      <c r="D13" s="116"/>
      <c r="E13" s="116"/>
      <c r="F13" s="98"/>
      <c r="G13" s="99"/>
      <c r="H13" s="98"/>
      <c r="I13" s="98"/>
      <c r="J13" s="11">
        <f>J14+J104+J106+J146+J166+J243+J330</f>
        <v>12660916.918604998</v>
      </c>
      <c r="K13" s="11">
        <f>K14+K104+K106+K146+K166+K243+K330</f>
        <v>3779613.9408220001</v>
      </c>
      <c r="L13" s="144">
        <f>L14+L104+L106+L146+L166+L243+L330</f>
        <v>1271607.9611550001</v>
      </c>
      <c r="M13" s="144">
        <f>M14+M104+M106+M146+M166+M243+M330</f>
        <v>129501.58000000002</v>
      </c>
      <c r="N13" s="144">
        <f>N14+N104+N106+N146+N166+N243+N330</f>
        <v>3078672.2849939996</v>
      </c>
      <c r="O13" s="144">
        <f t="shared" ref="O13:BS13" si="6">O14+O104+O106+O146+O166+O243+O330</f>
        <v>2809566.999994</v>
      </c>
      <c r="P13" s="144">
        <f t="shared" si="6"/>
        <v>48232.429999999993</v>
      </c>
      <c r="Q13" s="144">
        <f t="shared" si="6"/>
        <v>197327.01639400001</v>
      </c>
      <c r="R13" s="144">
        <f t="shared" si="6"/>
        <v>2816705.676494</v>
      </c>
      <c r="S13" s="144">
        <f t="shared" si="6"/>
        <v>2583840.0004939996</v>
      </c>
      <c r="T13" s="144">
        <f t="shared" si="6"/>
        <v>38232.429999999993</v>
      </c>
      <c r="U13" s="144">
        <f t="shared" si="6"/>
        <v>197327.01639400001</v>
      </c>
      <c r="V13" s="144">
        <f t="shared" si="6"/>
        <v>1488094.1956150001</v>
      </c>
      <c r="W13" s="144">
        <f t="shared" si="6"/>
        <v>1461338.1956150001</v>
      </c>
      <c r="X13" s="144">
        <f t="shared" si="6"/>
        <v>36801.429999999993</v>
      </c>
      <c r="Y13" s="144">
        <f t="shared" si="6"/>
        <v>196118.019394</v>
      </c>
      <c r="Z13" s="144">
        <f t="shared" si="6"/>
        <v>464398.195894</v>
      </c>
      <c r="AA13" s="144">
        <f t="shared" si="6"/>
        <v>460198.195894</v>
      </c>
      <c r="AB13" s="144">
        <f t="shared" si="6"/>
        <v>25556.729999999996</v>
      </c>
      <c r="AC13" s="144">
        <f t="shared" si="6"/>
        <v>117541.367394</v>
      </c>
      <c r="AD13" s="144">
        <f t="shared" si="6"/>
        <v>454544.91088600003</v>
      </c>
      <c r="AE13" s="144">
        <f t="shared" si="6"/>
        <v>450416.97388599999</v>
      </c>
      <c r="AF13" s="144">
        <f t="shared" si="6"/>
        <v>0</v>
      </c>
      <c r="AG13" s="144">
        <f t="shared" si="6"/>
        <v>0</v>
      </c>
      <c r="AH13" s="144">
        <f t="shared" si="6"/>
        <v>528775.99972099997</v>
      </c>
      <c r="AI13" s="144">
        <f t="shared" si="6"/>
        <v>506219.99972100003</v>
      </c>
      <c r="AJ13" s="144">
        <f t="shared" si="6"/>
        <v>7675.7</v>
      </c>
      <c r="AK13" s="144">
        <f t="shared" si="6"/>
        <v>71906.652000000002</v>
      </c>
      <c r="AL13" s="144">
        <f t="shared" si="6"/>
        <v>9853.2850080000026</v>
      </c>
      <c r="AM13" s="144">
        <f t="shared" si="6"/>
        <v>9781.2220080000025</v>
      </c>
      <c r="AN13" s="144">
        <f t="shared" si="6"/>
        <v>0</v>
      </c>
      <c r="AO13" s="144">
        <f t="shared" si="6"/>
        <v>0</v>
      </c>
      <c r="AP13" s="144">
        <f t="shared" si="6"/>
        <v>3443.8448650000014</v>
      </c>
      <c r="AQ13" s="144">
        <f t="shared" si="6"/>
        <v>3443.8448650000014</v>
      </c>
      <c r="AR13" s="144">
        <f t="shared" si="6"/>
        <v>0</v>
      </c>
      <c r="AS13" s="144">
        <f t="shared" si="6"/>
        <v>0</v>
      </c>
      <c r="AT13" s="144">
        <f t="shared" si="6"/>
        <v>517406.71321199997</v>
      </c>
      <c r="AU13" s="144">
        <f t="shared" si="6"/>
        <v>495245.59721200005</v>
      </c>
      <c r="AV13" s="144">
        <f t="shared" si="6"/>
        <v>0</v>
      </c>
      <c r="AW13" s="144">
        <f t="shared" si="6"/>
        <v>0</v>
      </c>
      <c r="AX13" s="144">
        <f t="shared" si="6"/>
        <v>494920</v>
      </c>
      <c r="AY13" s="144">
        <f t="shared" si="6"/>
        <v>494920</v>
      </c>
      <c r="AZ13" s="144">
        <f t="shared" si="6"/>
        <v>3569</v>
      </c>
      <c r="BA13" s="144">
        <f t="shared" si="6"/>
        <v>6670</v>
      </c>
      <c r="BB13" s="144">
        <f t="shared" si="6"/>
        <v>11369.286508999998</v>
      </c>
      <c r="BC13" s="144">
        <f t="shared" si="6"/>
        <v>10974.402509</v>
      </c>
      <c r="BD13" s="144">
        <f t="shared" si="6"/>
        <v>0</v>
      </c>
      <c r="BE13" s="144">
        <f t="shared" si="6"/>
        <v>0</v>
      </c>
      <c r="BF13" s="144">
        <f t="shared" si="6"/>
        <v>11369.286508999998</v>
      </c>
      <c r="BG13" s="144">
        <f t="shared" si="6"/>
        <v>10974.402509</v>
      </c>
      <c r="BH13" s="144">
        <f t="shared" si="6"/>
        <v>0</v>
      </c>
      <c r="BI13" s="144">
        <f t="shared" si="6"/>
        <v>0</v>
      </c>
      <c r="BJ13" s="144">
        <f t="shared" si="6"/>
        <v>494920</v>
      </c>
      <c r="BK13" s="144">
        <f t="shared" si="6"/>
        <v>494920</v>
      </c>
      <c r="BL13" s="144">
        <f t="shared" si="6"/>
        <v>0</v>
      </c>
      <c r="BM13" s="144">
        <f t="shared" si="6"/>
        <v>0</v>
      </c>
      <c r="BN13" s="144">
        <f t="shared" si="6"/>
        <v>1398118.089379</v>
      </c>
      <c r="BO13" s="144">
        <f t="shared" si="6"/>
        <v>1182501.8043789999</v>
      </c>
      <c r="BP13" s="144">
        <f t="shared" si="6"/>
        <v>1431</v>
      </c>
      <c r="BQ13" s="144">
        <f t="shared" si="6"/>
        <v>1208.9969999999998</v>
      </c>
      <c r="BR13" s="144">
        <f t="shared" si="6"/>
        <v>4473349.2849939996</v>
      </c>
      <c r="BS13" s="144">
        <f t="shared" si="6"/>
        <v>2809566.999994</v>
      </c>
      <c r="BT13" s="144">
        <f t="shared" ref="BT13:BU13" si="7">BT14+BT104+BT106+BT146+BT166+BT243+BT330</f>
        <v>48232.429999999993</v>
      </c>
      <c r="BU13" s="144">
        <f t="shared" si="7"/>
        <v>197327.01639400001</v>
      </c>
      <c r="BV13" s="144">
        <f t="shared" ref="BV13:BW13" si="8">BV14+BV104+BV106+BV146+BV166+BV243+BV330</f>
        <v>35385</v>
      </c>
      <c r="BW13" s="144">
        <f t="shared" si="8"/>
        <v>35385</v>
      </c>
      <c r="BX13" s="144"/>
      <c r="CE13" s="326">
        <f>2809567-S13</f>
        <v>225726.99950600043</v>
      </c>
      <c r="CF13" s="175" t="e">
        <f>BW13-#REF!</f>
        <v>#REF!</v>
      </c>
      <c r="CH13" s="291">
        <f>BV13-BW13</f>
        <v>0</v>
      </c>
      <c r="CI13" s="291"/>
    </row>
    <row r="14" spans="1:87" ht="27.95" customHeight="1">
      <c r="A14" s="54" t="s">
        <v>547</v>
      </c>
      <c r="B14" s="76" t="s">
        <v>546</v>
      </c>
      <c r="C14" s="76"/>
      <c r="D14" s="122"/>
      <c r="E14" s="122"/>
      <c r="F14" s="76"/>
      <c r="G14" s="77"/>
      <c r="H14" s="76"/>
      <c r="I14" s="76">
        <v>0</v>
      </c>
      <c r="J14" s="11">
        <f t="shared" ref="J14:BS14" si="9">J15+J26+J30+J35+J46+J53+J64+J75+J82+J93</f>
        <v>28460</v>
      </c>
      <c r="K14" s="11">
        <f t="shared" si="9"/>
        <v>1727</v>
      </c>
      <c r="L14" s="144">
        <f t="shared" si="9"/>
        <v>0</v>
      </c>
      <c r="M14" s="144">
        <f t="shared" si="9"/>
        <v>0</v>
      </c>
      <c r="N14" s="144">
        <f t="shared" si="9"/>
        <v>1152568.2</v>
      </c>
      <c r="O14" s="144">
        <f t="shared" si="9"/>
        <v>1125835.2</v>
      </c>
      <c r="P14" s="144">
        <f t="shared" si="9"/>
        <v>16600</v>
      </c>
      <c r="Q14" s="144">
        <f t="shared" si="9"/>
        <v>50294</v>
      </c>
      <c r="R14" s="144">
        <f t="shared" si="9"/>
        <v>960108.2</v>
      </c>
      <c r="S14" s="144">
        <f t="shared" si="9"/>
        <v>960108.2</v>
      </c>
      <c r="T14" s="144">
        <f t="shared" si="9"/>
        <v>6600</v>
      </c>
      <c r="U14" s="144">
        <f t="shared" si="9"/>
        <v>50294</v>
      </c>
      <c r="V14" s="144">
        <f t="shared" si="9"/>
        <v>617395.19999999995</v>
      </c>
      <c r="W14" s="144">
        <f t="shared" si="9"/>
        <v>617395.19999999995</v>
      </c>
      <c r="X14" s="144">
        <f t="shared" si="9"/>
        <v>5169</v>
      </c>
      <c r="Y14" s="144">
        <f t="shared" si="9"/>
        <v>50294</v>
      </c>
      <c r="Z14" s="144">
        <f t="shared" si="9"/>
        <v>186628.2</v>
      </c>
      <c r="AA14" s="144">
        <f t="shared" si="9"/>
        <v>186628.2</v>
      </c>
      <c r="AB14" s="144">
        <f t="shared" si="9"/>
        <v>0</v>
      </c>
      <c r="AC14" s="144">
        <f t="shared" si="9"/>
        <v>30880</v>
      </c>
      <c r="AD14" s="144">
        <f t="shared" si="9"/>
        <v>186628.2</v>
      </c>
      <c r="AE14" s="144">
        <f t="shared" si="9"/>
        <v>186628.2</v>
      </c>
      <c r="AF14" s="144">
        <f t="shared" si="9"/>
        <v>0</v>
      </c>
      <c r="AG14" s="144">
        <f t="shared" si="9"/>
        <v>0</v>
      </c>
      <c r="AH14" s="144">
        <f t="shared" si="9"/>
        <v>227300</v>
      </c>
      <c r="AI14" s="144">
        <f t="shared" si="9"/>
        <v>227300</v>
      </c>
      <c r="AJ14" s="144">
        <f t="shared" si="9"/>
        <v>1600</v>
      </c>
      <c r="AK14" s="144">
        <f t="shared" si="9"/>
        <v>19414</v>
      </c>
      <c r="AL14" s="144">
        <f t="shared" si="9"/>
        <v>0</v>
      </c>
      <c r="AM14" s="144">
        <f t="shared" si="9"/>
        <v>0</v>
      </c>
      <c r="AN14" s="144">
        <f t="shared" si="9"/>
        <v>0</v>
      </c>
      <c r="AO14" s="144">
        <f t="shared" si="9"/>
        <v>0</v>
      </c>
      <c r="AP14" s="144">
        <f t="shared" si="9"/>
        <v>0</v>
      </c>
      <c r="AQ14" s="144">
        <f t="shared" si="9"/>
        <v>0</v>
      </c>
      <c r="AR14" s="144">
        <f t="shared" si="9"/>
        <v>0</v>
      </c>
      <c r="AS14" s="144">
        <f t="shared" si="9"/>
        <v>0</v>
      </c>
      <c r="AT14" s="144">
        <f t="shared" si="9"/>
        <v>227300</v>
      </c>
      <c r="AU14" s="144">
        <f t="shared" si="9"/>
        <v>227300</v>
      </c>
      <c r="AV14" s="144">
        <f t="shared" si="9"/>
        <v>0</v>
      </c>
      <c r="AW14" s="144">
        <f t="shared" si="9"/>
        <v>0</v>
      </c>
      <c r="AX14" s="144">
        <f t="shared" si="9"/>
        <v>203467</v>
      </c>
      <c r="AY14" s="144">
        <f t="shared" si="9"/>
        <v>203467</v>
      </c>
      <c r="AZ14" s="144">
        <f t="shared" si="9"/>
        <v>3569</v>
      </c>
      <c r="BA14" s="144">
        <f t="shared" si="9"/>
        <v>0</v>
      </c>
      <c r="BB14" s="144">
        <f t="shared" si="9"/>
        <v>0</v>
      </c>
      <c r="BC14" s="144">
        <f t="shared" si="9"/>
        <v>0</v>
      </c>
      <c r="BD14" s="144">
        <f t="shared" si="9"/>
        <v>0</v>
      </c>
      <c r="BE14" s="144">
        <f t="shared" si="9"/>
        <v>0</v>
      </c>
      <c r="BF14" s="144">
        <f t="shared" si="9"/>
        <v>0</v>
      </c>
      <c r="BG14" s="144">
        <f t="shared" si="9"/>
        <v>0</v>
      </c>
      <c r="BH14" s="144">
        <f t="shared" si="9"/>
        <v>0</v>
      </c>
      <c r="BI14" s="144">
        <f t="shared" si="9"/>
        <v>0</v>
      </c>
      <c r="BJ14" s="144">
        <f t="shared" si="9"/>
        <v>203467</v>
      </c>
      <c r="BK14" s="144">
        <f t="shared" si="9"/>
        <v>203467</v>
      </c>
      <c r="BL14" s="144">
        <f t="shared" si="9"/>
        <v>0</v>
      </c>
      <c r="BM14" s="144">
        <f t="shared" si="9"/>
        <v>0</v>
      </c>
      <c r="BN14" s="144">
        <f t="shared" si="9"/>
        <v>342713</v>
      </c>
      <c r="BO14" s="144">
        <f t="shared" si="9"/>
        <v>342713</v>
      </c>
      <c r="BP14" s="144">
        <f t="shared" si="9"/>
        <v>1431</v>
      </c>
      <c r="BQ14" s="144">
        <f t="shared" si="9"/>
        <v>0</v>
      </c>
      <c r="BR14" s="144">
        <f t="shared" si="9"/>
        <v>1152568.2</v>
      </c>
      <c r="BS14" s="144">
        <f t="shared" si="9"/>
        <v>1125795.2</v>
      </c>
      <c r="BT14" s="144">
        <f t="shared" ref="BT14:BU14" si="10">BT15+BT26+BT30+BT35+BT46+BT53+BT64+BT75+BT82+BT93</f>
        <v>16600</v>
      </c>
      <c r="BU14" s="144">
        <f t="shared" si="10"/>
        <v>50294</v>
      </c>
      <c r="BV14" s="144">
        <f t="shared" ref="BV14:BW14" si="11">BV15+BV26+BV30+BV35+BV46+BV53+BV64+BV75+BV82+BV93</f>
        <v>0</v>
      </c>
      <c r="BW14" s="144">
        <f t="shared" si="11"/>
        <v>40</v>
      </c>
      <c r="BX14" s="11" t="s">
        <v>764</v>
      </c>
      <c r="CF14" s="175" t="e">
        <f>BW14-#REF!</f>
        <v>#REF!</v>
      </c>
      <c r="CH14" s="291"/>
      <c r="CI14" s="291"/>
    </row>
    <row r="15" spans="1:87" ht="27.95" hidden="1" customHeight="1" outlineLevel="1">
      <c r="A15" s="61" t="s">
        <v>144</v>
      </c>
      <c r="B15" s="60" t="s">
        <v>545</v>
      </c>
      <c r="C15" s="58"/>
      <c r="D15" s="117"/>
      <c r="E15" s="117"/>
      <c r="F15" s="58"/>
      <c r="G15" s="60"/>
      <c r="H15" s="58"/>
      <c r="I15" s="58"/>
      <c r="J15" s="56"/>
      <c r="K15" s="56"/>
      <c r="L15" s="56"/>
      <c r="M15" s="56"/>
      <c r="N15" s="145">
        <v>430350</v>
      </c>
      <c r="O15" s="145">
        <v>430350</v>
      </c>
      <c r="P15" s="145">
        <v>0</v>
      </c>
      <c r="Q15" s="145">
        <v>0</v>
      </c>
      <c r="R15" s="145">
        <f t="shared" ref="R15:BW15" si="12">SUM(R16:R25)</f>
        <v>430350</v>
      </c>
      <c r="S15" s="145">
        <f t="shared" si="12"/>
        <v>430350</v>
      </c>
      <c r="T15" s="145">
        <f t="shared" si="12"/>
        <v>0</v>
      </c>
      <c r="U15" s="145">
        <f t="shared" si="12"/>
        <v>0</v>
      </c>
      <c r="V15" s="145">
        <f t="shared" si="12"/>
        <v>225600</v>
      </c>
      <c r="W15" s="145">
        <f t="shared" si="12"/>
        <v>225600</v>
      </c>
      <c r="X15" s="145">
        <f t="shared" si="12"/>
        <v>0</v>
      </c>
      <c r="Y15" s="145">
        <f t="shared" si="12"/>
        <v>0</v>
      </c>
      <c r="Z15" s="145">
        <f t="shared" si="12"/>
        <v>70500</v>
      </c>
      <c r="AA15" s="145">
        <f t="shared" si="12"/>
        <v>70500</v>
      </c>
      <c r="AB15" s="145">
        <f t="shared" si="12"/>
        <v>0</v>
      </c>
      <c r="AC15" s="145">
        <f t="shared" si="12"/>
        <v>0</v>
      </c>
      <c r="AD15" s="145">
        <f t="shared" si="12"/>
        <v>70500</v>
      </c>
      <c r="AE15" s="145">
        <f t="shared" si="12"/>
        <v>70500</v>
      </c>
      <c r="AF15" s="145">
        <f t="shared" si="12"/>
        <v>0</v>
      </c>
      <c r="AG15" s="145">
        <f t="shared" si="12"/>
        <v>0</v>
      </c>
      <c r="AH15" s="145">
        <f t="shared" si="12"/>
        <v>77550</v>
      </c>
      <c r="AI15" s="145">
        <f t="shared" si="12"/>
        <v>77550</v>
      </c>
      <c r="AJ15" s="145">
        <f t="shared" si="12"/>
        <v>0</v>
      </c>
      <c r="AK15" s="145">
        <f t="shared" si="12"/>
        <v>0</v>
      </c>
      <c r="AL15" s="145">
        <f t="shared" si="12"/>
        <v>0</v>
      </c>
      <c r="AM15" s="145">
        <f t="shared" si="12"/>
        <v>0</v>
      </c>
      <c r="AN15" s="145">
        <f t="shared" si="12"/>
        <v>0</v>
      </c>
      <c r="AO15" s="145">
        <f t="shared" si="12"/>
        <v>0</v>
      </c>
      <c r="AP15" s="145">
        <f t="shared" si="12"/>
        <v>0</v>
      </c>
      <c r="AQ15" s="145">
        <f t="shared" si="12"/>
        <v>0</v>
      </c>
      <c r="AR15" s="145">
        <f t="shared" si="12"/>
        <v>0</v>
      </c>
      <c r="AS15" s="145">
        <f t="shared" si="12"/>
        <v>0</v>
      </c>
      <c r="AT15" s="145">
        <f t="shared" si="12"/>
        <v>77550</v>
      </c>
      <c r="AU15" s="145">
        <f t="shared" si="12"/>
        <v>77550</v>
      </c>
      <c r="AV15" s="145">
        <f t="shared" si="12"/>
        <v>0</v>
      </c>
      <c r="AW15" s="145">
        <f t="shared" si="12"/>
        <v>0</v>
      </c>
      <c r="AX15" s="145">
        <f t="shared" si="12"/>
        <v>77550</v>
      </c>
      <c r="AY15" s="145">
        <f t="shared" si="12"/>
        <v>77550</v>
      </c>
      <c r="AZ15" s="145">
        <f t="shared" si="12"/>
        <v>0</v>
      </c>
      <c r="BA15" s="145">
        <f t="shared" si="12"/>
        <v>0</v>
      </c>
      <c r="BB15" s="145">
        <f t="shared" si="12"/>
        <v>0</v>
      </c>
      <c r="BC15" s="145">
        <f t="shared" si="12"/>
        <v>0</v>
      </c>
      <c r="BD15" s="145">
        <f t="shared" si="12"/>
        <v>0</v>
      </c>
      <c r="BE15" s="145">
        <f t="shared" si="12"/>
        <v>0</v>
      </c>
      <c r="BF15" s="145">
        <f t="shared" si="12"/>
        <v>0</v>
      </c>
      <c r="BG15" s="145">
        <f t="shared" si="12"/>
        <v>0</v>
      </c>
      <c r="BH15" s="145">
        <f t="shared" si="12"/>
        <v>0</v>
      </c>
      <c r="BI15" s="145">
        <f t="shared" si="12"/>
        <v>0</v>
      </c>
      <c r="BJ15" s="145">
        <f t="shared" si="12"/>
        <v>77550</v>
      </c>
      <c r="BK15" s="145">
        <f t="shared" si="12"/>
        <v>77550</v>
      </c>
      <c r="BL15" s="145">
        <f t="shared" si="12"/>
        <v>0</v>
      </c>
      <c r="BM15" s="145">
        <f t="shared" si="12"/>
        <v>0</v>
      </c>
      <c r="BN15" s="145">
        <f t="shared" si="12"/>
        <v>204750</v>
      </c>
      <c r="BO15" s="145">
        <f t="shared" si="12"/>
        <v>204750</v>
      </c>
      <c r="BP15" s="145">
        <f t="shared" si="12"/>
        <v>0</v>
      </c>
      <c r="BQ15" s="145">
        <f t="shared" si="12"/>
        <v>0</v>
      </c>
      <c r="BR15" s="145">
        <f t="shared" ref="BR15:BU15" si="13">SUM(BR16:BR25)</f>
        <v>430350</v>
      </c>
      <c r="BS15" s="145">
        <f t="shared" si="13"/>
        <v>430350</v>
      </c>
      <c r="BT15" s="145">
        <f t="shared" si="13"/>
        <v>0</v>
      </c>
      <c r="BU15" s="145">
        <f t="shared" si="13"/>
        <v>0</v>
      </c>
      <c r="BV15" s="145">
        <f t="shared" si="12"/>
        <v>0</v>
      </c>
      <c r="BW15" s="145">
        <f t="shared" si="12"/>
        <v>0</v>
      </c>
      <c r="BX15" s="41"/>
      <c r="CF15" s="175" t="e">
        <f>BW15-#REF!</f>
        <v>#REF!</v>
      </c>
      <c r="CH15" s="291"/>
      <c r="CI15" s="291"/>
    </row>
    <row r="16" spans="1:87" s="113" customFormat="1" ht="27.95" hidden="1" customHeight="1" outlineLevel="1">
      <c r="A16" s="10">
        <v>1</v>
      </c>
      <c r="B16" s="9" t="s">
        <v>135</v>
      </c>
      <c r="C16" s="8" t="s">
        <v>31</v>
      </c>
      <c r="D16" s="100"/>
      <c r="E16" s="100"/>
      <c r="F16" s="8" t="s">
        <v>30</v>
      </c>
      <c r="G16" s="9"/>
      <c r="H16" s="8"/>
      <c r="I16" s="8"/>
      <c r="J16" s="6"/>
      <c r="K16" s="6"/>
      <c r="L16" s="6"/>
      <c r="M16" s="6"/>
      <c r="N16" s="167">
        <v>87900</v>
      </c>
      <c r="O16" s="167">
        <v>87900</v>
      </c>
      <c r="P16" s="167">
        <v>0</v>
      </c>
      <c r="Q16" s="167">
        <v>0</v>
      </c>
      <c r="R16" s="146">
        <v>87900</v>
      </c>
      <c r="S16" s="146">
        <v>87900</v>
      </c>
      <c r="T16" s="146"/>
      <c r="U16" s="146"/>
      <c r="V16" s="1">
        <f t="shared" ref="V16:V34" si="14">Z16+AH16+AX16</f>
        <v>46080</v>
      </c>
      <c r="W16" s="1">
        <f t="shared" ref="W16:W34" si="15">AA16+AI16+AY16</f>
        <v>46080</v>
      </c>
      <c r="X16" s="1">
        <f t="shared" ref="X16:X34" si="16">AB16+AJ16+AZ16</f>
        <v>0</v>
      </c>
      <c r="Y16" s="1">
        <f t="shared" ref="Y16:Y34" si="17">AC16+AK16+BA16</f>
        <v>0</v>
      </c>
      <c r="Z16" s="146">
        <v>14400</v>
      </c>
      <c r="AA16" s="146">
        <v>14400</v>
      </c>
      <c r="AB16" s="146"/>
      <c r="AC16" s="146"/>
      <c r="AD16" s="146">
        <v>14400</v>
      </c>
      <c r="AE16" s="146">
        <v>14400</v>
      </c>
      <c r="AF16" s="146"/>
      <c r="AG16" s="146"/>
      <c r="AH16" s="146">
        <v>15840</v>
      </c>
      <c r="AI16" s="146">
        <v>15840</v>
      </c>
      <c r="AJ16" s="146"/>
      <c r="AK16" s="146"/>
      <c r="AL16" s="1">
        <f t="shared" ref="AL16:AL25" si="18">Z16-AD16</f>
        <v>0</v>
      </c>
      <c r="AM16" s="1">
        <f t="shared" ref="AM16:AM25" si="19">AA16-AE16</f>
        <v>0</v>
      </c>
      <c r="AN16" s="1"/>
      <c r="AO16" s="1"/>
      <c r="AP16" s="1"/>
      <c r="AQ16" s="1"/>
      <c r="AR16" s="1"/>
      <c r="AS16" s="1"/>
      <c r="AT16" s="146">
        <v>15840</v>
      </c>
      <c r="AU16" s="146">
        <v>15840</v>
      </c>
      <c r="AV16" s="146"/>
      <c r="AW16" s="146"/>
      <c r="AX16" s="146">
        <v>15840</v>
      </c>
      <c r="AY16" s="146">
        <v>15840</v>
      </c>
      <c r="AZ16" s="146"/>
      <c r="BA16" s="146"/>
      <c r="BB16" s="1">
        <f t="shared" ref="BB16:BB25" si="20">AH16-AT16</f>
        <v>0</v>
      </c>
      <c r="BC16" s="1">
        <f t="shared" ref="BC16:BC25" si="21">AI16-AU16</f>
        <v>0</v>
      </c>
      <c r="BD16" s="1"/>
      <c r="BE16" s="1"/>
      <c r="BF16" s="146">
        <f>BB16</f>
        <v>0</v>
      </c>
      <c r="BG16" s="146">
        <f>BC16</f>
        <v>0</v>
      </c>
      <c r="BH16" s="146"/>
      <c r="BI16" s="146"/>
      <c r="BJ16" s="146">
        <f>AX16</f>
        <v>15840</v>
      </c>
      <c r="BK16" s="146">
        <f>AY16</f>
        <v>15840</v>
      </c>
      <c r="BL16" s="146"/>
      <c r="BM16" s="146"/>
      <c r="BN16" s="1">
        <f t="shared" ref="BN16:BN25" si="22">N16-V16</f>
        <v>41820</v>
      </c>
      <c r="BO16" s="1">
        <f t="shared" ref="BO16:BO25" si="23">O16-W16</f>
        <v>41820</v>
      </c>
      <c r="BP16" s="1">
        <f t="shared" ref="BP16:BP25" si="24">P16-X16</f>
        <v>0</v>
      </c>
      <c r="BQ16" s="1">
        <f t="shared" ref="BQ16:BQ25" si="25">Q16-Y16</f>
        <v>0</v>
      </c>
      <c r="BR16" s="167">
        <v>87900</v>
      </c>
      <c r="BS16" s="167">
        <v>87900</v>
      </c>
      <c r="BT16" s="167">
        <v>0</v>
      </c>
      <c r="BU16" s="167">
        <v>0</v>
      </c>
      <c r="BV16" s="147">
        <f>IF(BS16&gt;O16,BS16-O16,0)</f>
        <v>0</v>
      </c>
      <c r="BW16" s="147">
        <f>IF(BS16&lt;O16,O16-BS16,0)</f>
        <v>0</v>
      </c>
      <c r="BX16" s="41"/>
      <c r="BZ16" s="113" t="s">
        <v>602</v>
      </c>
      <c r="CA16" s="113" t="s">
        <v>589</v>
      </c>
      <c r="CB16" s="113" t="s">
        <v>590</v>
      </c>
      <c r="CD16" s="327"/>
      <c r="CE16" s="327"/>
      <c r="CF16" s="328" t="e">
        <f>BW16-#REF!</f>
        <v>#REF!</v>
      </c>
      <c r="CH16" s="291"/>
      <c r="CI16" s="291"/>
    </row>
    <row r="17" spans="1:87" ht="27.95" hidden="1" customHeight="1" outlineLevel="1">
      <c r="A17" s="10">
        <v>2</v>
      </c>
      <c r="B17" s="9" t="s">
        <v>41</v>
      </c>
      <c r="C17" s="8" t="s">
        <v>40</v>
      </c>
      <c r="D17" s="100"/>
      <c r="E17" s="100"/>
      <c r="F17" s="8" t="s">
        <v>39</v>
      </c>
      <c r="G17" s="9"/>
      <c r="H17" s="8"/>
      <c r="I17" s="8"/>
      <c r="J17" s="6"/>
      <c r="K17" s="6"/>
      <c r="L17" s="6"/>
      <c r="M17" s="6"/>
      <c r="N17" s="167">
        <v>37240</v>
      </c>
      <c r="O17" s="167">
        <v>37240</v>
      </c>
      <c r="P17" s="167">
        <v>0</v>
      </c>
      <c r="Q17" s="167">
        <v>0</v>
      </c>
      <c r="R17" s="146">
        <v>37240</v>
      </c>
      <c r="S17" s="146">
        <v>37240</v>
      </c>
      <c r="T17" s="146"/>
      <c r="U17" s="146">
        <v>0</v>
      </c>
      <c r="V17" s="1">
        <f t="shared" si="14"/>
        <v>19520</v>
      </c>
      <c r="W17" s="1">
        <f t="shared" si="15"/>
        <v>19520</v>
      </c>
      <c r="X17" s="1">
        <f t="shared" si="16"/>
        <v>0</v>
      </c>
      <c r="Y17" s="1">
        <f t="shared" si="17"/>
        <v>0</v>
      </c>
      <c r="Z17" s="146">
        <v>6100</v>
      </c>
      <c r="AA17" s="146">
        <v>6100</v>
      </c>
      <c r="AB17" s="146"/>
      <c r="AC17" s="146"/>
      <c r="AD17" s="146">
        <v>6100</v>
      </c>
      <c r="AE17" s="146">
        <v>6100</v>
      </c>
      <c r="AF17" s="146"/>
      <c r="AG17" s="146"/>
      <c r="AH17" s="146">
        <v>6710</v>
      </c>
      <c r="AI17" s="146">
        <v>6710</v>
      </c>
      <c r="AJ17" s="146"/>
      <c r="AK17" s="146"/>
      <c r="AL17" s="1">
        <f t="shared" si="18"/>
        <v>0</v>
      </c>
      <c r="AM17" s="1">
        <f t="shared" si="19"/>
        <v>0</v>
      </c>
      <c r="AN17" s="1"/>
      <c r="AO17" s="1"/>
      <c r="AP17" s="1"/>
      <c r="AQ17" s="1"/>
      <c r="AR17" s="1"/>
      <c r="AS17" s="1"/>
      <c r="AT17" s="146">
        <v>6710</v>
      </c>
      <c r="AU17" s="146">
        <v>6710</v>
      </c>
      <c r="AV17" s="146"/>
      <c r="AW17" s="146"/>
      <c r="AX17" s="146">
        <v>6710</v>
      </c>
      <c r="AY17" s="146">
        <v>6710</v>
      </c>
      <c r="AZ17" s="146"/>
      <c r="BA17" s="146"/>
      <c r="BB17" s="1">
        <f t="shared" si="20"/>
        <v>0</v>
      </c>
      <c r="BC17" s="1">
        <f t="shared" si="21"/>
        <v>0</v>
      </c>
      <c r="BD17" s="1"/>
      <c r="BE17" s="1"/>
      <c r="BF17" s="146">
        <f t="shared" ref="BF17:BF108" si="26">BB17</f>
        <v>0</v>
      </c>
      <c r="BG17" s="146">
        <f t="shared" ref="BG17:BG108" si="27">BC17</f>
        <v>0</v>
      </c>
      <c r="BH17" s="146"/>
      <c r="BI17" s="146"/>
      <c r="BJ17" s="146">
        <f t="shared" ref="BJ17:BJ108" si="28">AX17</f>
        <v>6710</v>
      </c>
      <c r="BK17" s="146">
        <f t="shared" ref="BK17:BK108" si="29">AY17</f>
        <v>6710</v>
      </c>
      <c r="BL17" s="146"/>
      <c r="BM17" s="146"/>
      <c r="BN17" s="1">
        <f t="shared" si="22"/>
        <v>17720</v>
      </c>
      <c r="BO17" s="1">
        <f t="shared" si="23"/>
        <v>17720</v>
      </c>
      <c r="BP17" s="1">
        <f t="shared" si="24"/>
        <v>0</v>
      </c>
      <c r="BQ17" s="1">
        <f t="shared" si="25"/>
        <v>0</v>
      </c>
      <c r="BR17" s="167">
        <v>37240</v>
      </c>
      <c r="BS17" s="167">
        <v>37240</v>
      </c>
      <c r="BT17" s="167">
        <v>0</v>
      </c>
      <c r="BU17" s="167">
        <v>0</v>
      </c>
      <c r="BV17" s="147">
        <f t="shared" ref="BV17:BV108" si="30">IF(BS17&gt;O17,BS17-O17,0)</f>
        <v>0</v>
      </c>
      <c r="BW17" s="147">
        <f t="shared" ref="BW17:BW108" si="31">IF(BS17&lt;O17,O17-BS17,0)</f>
        <v>0</v>
      </c>
      <c r="BX17" s="41"/>
      <c r="BZ17" s="45" t="s">
        <v>602</v>
      </c>
      <c r="CA17" s="45" t="s">
        <v>589</v>
      </c>
      <c r="CB17" s="45" t="s">
        <v>590</v>
      </c>
      <c r="CF17" s="175" t="e">
        <f>BW17-#REF!</f>
        <v>#REF!</v>
      </c>
      <c r="CH17" s="291"/>
      <c r="CI17" s="291"/>
    </row>
    <row r="18" spans="1:87" ht="27.95" hidden="1" customHeight="1" outlineLevel="1">
      <c r="A18" s="10">
        <v>3</v>
      </c>
      <c r="B18" s="9" t="s">
        <v>134</v>
      </c>
      <c r="C18" s="8" t="s">
        <v>133</v>
      </c>
      <c r="D18" s="100"/>
      <c r="E18" s="100"/>
      <c r="F18" s="8" t="s">
        <v>98</v>
      </c>
      <c r="G18" s="9"/>
      <c r="H18" s="8"/>
      <c r="I18" s="8"/>
      <c r="J18" s="6"/>
      <c r="K18" s="6"/>
      <c r="L18" s="6"/>
      <c r="M18" s="6"/>
      <c r="N18" s="167">
        <v>39050</v>
      </c>
      <c r="O18" s="167">
        <v>39050</v>
      </c>
      <c r="P18" s="167">
        <v>0</v>
      </c>
      <c r="Q18" s="167">
        <v>0</v>
      </c>
      <c r="R18" s="146">
        <v>39050</v>
      </c>
      <c r="S18" s="146">
        <v>39050</v>
      </c>
      <c r="T18" s="146"/>
      <c r="U18" s="146">
        <v>0</v>
      </c>
      <c r="V18" s="1">
        <f t="shared" si="14"/>
        <v>20480</v>
      </c>
      <c r="W18" s="1">
        <f t="shared" si="15"/>
        <v>20480</v>
      </c>
      <c r="X18" s="1">
        <f t="shared" si="16"/>
        <v>0</v>
      </c>
      <c r="Y18" s="1">
        <f t="shared" si="17"/>
        <v>0</v>
      </c>
      <c r="Z18" s="146">
        <v>6400</v>
      </c>
      <c r="AA18" s="146">
        <v>6400</v>
      </c>
      <c r="AB18" s="146"/>
      <c r="AC18" s="146"/>
      <c r="AD18" s="146">
        <v>6400</v>
      </c>
      <c r="AE18" s="146">
        <v>6400</v>
      </c>
      <c r="AF18" s="146"/>
      <c r="AG18" s="146"/>
      <c r="AH18" s="146">
        <v>7040</v>
      </c>
      <c r="AI18" s="146">
        <v>7040</v>
      </c>
      <c r="AJ18" s="146"/>
      <c r="AK18" s="146"/>
      <c r="AL18" s="1">
        <f t="shared" si="18"/>
        <v>0</v>
      </c>
      <c r="AM18" s="1">
        <f t="shared" si="19"/>
        <v>0</v>
      </c>
      <c r="AN18" s="1"/>
      <c r="AO18" s="1"/>
      <c r="AP18" s="1"/>
      <c r="AQ18" s="1"/>
      <c r="AR18" s="1"/>
      <c r="AS18" s="1"/>
      <c r="AT18" s="146">
        <v>7040</v>
      </c>
      <c r="AU18" s="146">
        <v>7040</v>
      </c>
      <c r="AV18" s="146"/>
      <c r="AW18" s="146"/>
      <c r="AX18" s="146">
        <v>7040</v>
      </c>
      <c r="AY18" s="146">
        <v>7040</v>
      </c>
      <c r="AZ18" s="146"/>
      <c r="BA18" s="146"/>
      <c r="BB18" s="1">
        <f t="shared" si="20"/>
        <v>0</v>
      </c>
      <c r="BC18" s="1">
        <f t="shared" si="21"/>
        <v>0</v>
      </c>
      <c r="BD18" s="1"/>
      <c r="BE18" s="1"/>
      <c r="BF18" s="146">
        <f t="shared" si="26"/>
        <v>0</v>
      </c>
      <c r="BG18" s="146">
        <f t="shared" si="27"/>
        <v>0</v>
      </c>
      <c r="BH18" s="146"/>
      <c r="BI18" s="146"/>
      <c r="BJ18" s="146">
        <f t="shared" si="28"/>
        <v>7040</v>
      </c>
      <c r="BK18" s="146">
        <f t="shared" si="29"/>
        <v>7040</v>
      </c>
      <c r="BL18" s="146"/>
      <c r="BM18" s="146"/>
      <c r="BN18" s="1">
        <f t="shared" si="22"/>
        <v>18570</v>
      </c>
      <c r="BO18" s="1">
        <f t="shared" si="23"/>
        <v>18570</v>
      </c>
      <c r="BP18" s="1">
        <f t="shared" si="24"/>
        <v>0</v>
      </c>
      <c r="BQ18" s="1">
        <f t="shared" si="25"/>
        <v>0</v>
      </c>
      <c r="BR18" s="167">
        <v>39050</v>
      </c>
      <c r="BS18" s="167">
        <v>39050</v>
      </c>
      <c r="BT18" s="167">
        <v>0</v>
      </c>
      <c r="BU18" s="167">
        <v>0</v>
      </c>
      <c r="BV18" s="147">
        <f t="shared" si="30"/>
        <v>0</v>
      </c>
      <c r="BW18" s="147">
        <f t="shared" si="31"/>
        <v>0</v>
      </c>
      <c r="BX18" s="41"/>
      <c r="BZ18" s="45" t="s">
        <v>602</v>
      </c>
      <c r="CA18" s="45" t="s">
        <v>589</v>
      </c>
      <c r="CB18" s="45" t="s">
        <v>590</v>
      </c>
      <c r="CF18" s="175" t="e">
        <f>BW18-#REF!</f>
        <v>#REF!</v>
      </c>
      <c r="CH18" s="291"/>
      <c r="CI18" s="291"/>
    </row>
    <row r="19" spans="1:87" ht="27.95" hidden="1" customHeight="1" outlineLevel="1">
      <c r="A19" s="10">
        <v>4</v>
      </c>
      <c r="B19" s="9" t="s">
        <v>132</v>
      </c>
      <c r="C19" s="8" t="s">
        <v>131</v>
      </c>
      <c r="D19" s="100"/>
      <c r="E19" s="100"/>
      <c r="F19" s="8" t="s">
        <v>81</v>
      </c>
      <c r="G19" s="9"/>
      <c r="H19" s="8"/>
      <c r="I19" s="8"/>
      <c r="J19" s="6"/>
      <c r="K19" s="6"/>
      <c r="L19" s="6"/>
      <c r="M19" s="6"/>
      <c r="N19" s="167">
        <v>42140</v>
      </c>
      <c r="O19" s="167">
        <v>42140</v>
      </c>
      <c r="P19" s="167">
        <v>0</v>
      </c>
      <c r="Q19" s="167">
        <v>0</v>
      </c>
      <c r="R19" s="146">
        <v>42140</v>
      </c>
      <c r="S19" s="146">
        <v>42140</v>
      </c>
      <c r="T19" s="146"/>
      <c r="U19" s="146">
        <v>0</v>
      </c>
      <c r="V19" s="1">
        <f t="shared" si="14"/>
        <v>22080</v>
      </c>
      <c r="W19" s="1">
        <f t="shared" si="15"/>
        <v>22080</v>
      </c>
      <c r="X19" s="1">
        <f t="shared" si="16"/>
        <v>0</v>
      </c>
      <c r="Y19" s="1">
        <f t="shared" si="17"/>
        <v>0</v>
      </c>
      <c r="Z19" s="146">
        <v>6900</v>
      </c>
      <c r="AA19" s="146">
        <v>6900</v>
      </c>
      <c r="AB19" s="146"/>
      <c r="AC19" s="146"/>
      <c r="AD19" s="146">
        <v>6900</v>
      </c>
      <c r="AE19" s="146">
        <v>6900</v>
      </c>
      <c r="AF19" s="146"/>
      <c r="AG19" s="146"/>
      <c r="AH19" s="146">
        <v>7590</v>
      </c>
      <c r="AI19" s="146">
        <v>7590</v>
      </c>
      <c r="AJ19" s="146"/>
      <c r="AK19" s="146"/>
      <c r="AL19" s="1">
        <f t="shared" si="18"/>
        <v>0</v>
      </c>
      <c r="AM19" s="1">
        <f t="shared" si="19"/>
        <v>0</v>
      </c>
      <c r="AN19" s="1"/>
      <c r="AO19" s="1"/>
      <c r="AP19" s="1"/>
      <c r="AQ19" s="1"/>
      <c r="AR19" s="1"/>
      <c r="AS19" s="1"/>
      <c r="AT19" s="146">
        <v>7590</v>
      </c>
      <c r="AU19" s="146">
        <v>7590</v>
      </c>
      <c r="AV19" s="146"/>
      <c r="AW19" s="146"/>
      <c r="AX19" s="146">
        <v>7590</v>
      </c>
      <c r="AY19" s="146">
        <v>7590</v>
      </c>
      <c r="AZ19" s="146"/>
      <c r="BA19" s="146"/>
      <c r="BB19" s="1">
        <f t="shared" si="20"/>
        <v>0</v>
      </c>
      <c r="BC19" s="1">
        <f t="shared" si="21"/>
        <v>0</v>
      </c>
      <c r="BD19" s="1"/>
      <c r="BE19" s="1"/>
      <c r="BF19" s="146">
        <f t="shared" si="26"/>
        <v>0</v>
      </c>
      <c r="BG19" s="146">
        <f t="shared" si="27"/>
        <v>0</v>
      </c>
      <c r="BH19" s="146"/>
      <c r="BI19" s="146"/>
      <c r="BJ19" s="146">
        <f t="shared" si="28"/>
        <v>7590</v>
      </c>
      <c r="BK19" s="146">
        <f t="shared" si="29"/>
        <v>7590</v>
      </c>
      <c r="BL19" s="146"/>
      <c r="BM19" s="146"/>
      <c r="BN19" s="1">
        <f t="shared" si="22"/>
        <v>20060</v>
      </c>
      <c r="BO19" s="1">
        <f t="shared" si="23"/>
        <v>20060</v>
      </c>
      <c r="BP19" s="1">
        <f t="shared" si="24"/>
        <v>0</v>
      </c>
      <c r="BQ19" s="1">
        <f t="shared" si="25"/>
        <v>0</v>
      </c>
      <c r="BR19" s="167">
        <v>42140</v>
      </c>
      <c r="BS19" s="167">
        <v>42140</v>
      </c>
      <c r="BT19" s="167">
        <v>0</v>
      </c>
      <c r="BU19" s="167">
        <v>0</v>
      </c>
      <c r="BV19" s="147">
        <f t="shared" si="30"/>
        <v>0</v>
      </c>
      <c r="BW19" s="147">
        <f t="shared" si="31"/>
        <v>0</v>
      </c>
      <c r="BX19" s="41"/>
      <c r="BZ19" s="45" t="s">
        <v>602</v>
      </c>
      <c r="CA19" s="45" t="s">
        <v>589</v>
      </c>
      <c r="CB19" s="45" t="s">
        <v>590</v>
      </c>
      <c r="CF19" s="175" t="e">
        <f>BW19-#REF!</f>
        <v>#REF!</v>
      </c>
      <c r="CH19" s="291"/>
      <c r="CI19" s="291"/>
    </row>
    <row r="20" spans="1:87" ht="27.95" hidden="1" customHeight="1" outlineLevel="1">
      <c r="A20" s="10">
        <v>5</v>
      </c>
      <c r="B20" s="9" t="s">
        <v>25</v>
      </c>
      <c r="C20" s="8" t="s">
        <v>24</v>
      </c>
      <c r="D20" s="100"/>
      <c r="E20" s="100"/>
      <c r="F20" s="8" t="s">
        <v>23</v>
      </c>
      <c r="G20" s="9"/>
      <c r="H20" s="8"/>
      <c r="I20" s="8"/>
      <c r="J20" s="6"/>
      <c r="K20" s="6"/>
      <c r="L20" s="6"/>
      <c r="M20" s="6"/>
      <c r="N20" s="167">
        <v>36020</v>
      </c>
      <c r="O20" s="167">
        <v>36020</v>
      </c>
      <c r="P20" s="167">
        <v>0</v>
      </c>
      <c r="Q20" s="167">
        <v>0</v>
      </c>
      <c r="R20" s="146">
        <v>36020</v>
      </c>
      <c r="S20" s="146">
        <v>36020</v>
      </c>
      <c r="T20" s="146"/>
      <c r="U20" s="146">
        <v>0</v>
      </c>
      <c r="V20" s="1">
        <f t="shared" si="14"/>
        <v>18880</v>
      </c>
      <c r="W20" s="1">
        <f t="shared" si="15"/>
        <v>18880</v>
      </c>
      <c r="X20" s="1">
        <f t="shared" si="16"/>
        <v>0</v>
      </c>
      <c r="Y20" s="1">
        <f t="shared" si="17"/>
        <v>0</v>
      </c>
      <c r="Z20" s="146">
        <v>5900</v>
      </c>
      <c r="AA20" s="146">
        <v>5900</v>
      </c>
      <c r="AB20" s="146"/>
      <c r="AC20" s="146"/>
      <c r="AD20" s="146">
        <v>5900</v>
      </c>
      <c r="AE20" s="146">
        <v>5900</v>
      </c>
      <c r="AF20" s="146"/>
      <c r="AG20" s="146"/>
      <c r="AH20" s="146">
        <v>6490</v>
      </c>
      <c r="AI20" s="146">
        <v>6490</v>
      </c>
      <c r="AJ20" s="146"/>
      <c r="AK20" s="146"/>
      <c r="AL20" s="1">
        <f t="shared" si="18"/>
        <v>0</v>
      </c>
      <c r="AM20" s="1">
        <f t="shared" si="19"/>
        <v>0</v>
      </c>
      <c r="AN20" s="1"/>
      <c r="AO20" s="1"/>
      <c r="AP20" s="1"/>
      <c r="AQ20" s="1"/>
      <c r="AR20" s="1"/>
      <c r="AS20" s="1"/>
      <c r="AT20" s="146">
        <v>6490</v>
      </c>
      <c r="AU20" s="146">
        <v>6490</v>
      </c>
      <c r="AV20" s="146"/>
      <c r="AW20" s="146"/>
      <c r="AX20" s="146">
        <v>6490</v>
      </c>
      <c r="AY20" s="146">
        <v>6490</v>
      </c>
      <c r="AZ20" s="146"/>
      <c r="BA20" s="146"/>
      <c r="BB20" s="1">
        <f t="shared" si="20"/>
        <v>0</v>
      </c>
      <c r="BC20" s="1">
        <f t="shared" si="21"/>
        <v>0</v>
      </c>
      <c r="BD20" s="1"/>
      <c r="BE20" s="1"/>
      <c r="BF20" s="146">
        <f t="shared" si="26"/>
        <v>0</v>
      </c>
      <c r="BG20" s="146">
        <f t="shared" si="27"/>
        <v>0</v>
      </c>
      <c r="BH20" s="146"/>
      <c r="BI20" s="146"/>
      <c r="BJ20" s="146">
        <f t="shared" si="28"/>
        <v>6490</v>
      </c>
      <c r="BK20" s="146">
        <f t="shared" si="29"/>
        <v>6490</v>
      </c>
      <c r="BL20" s="146"/>
      <c r="BM20" s="146"/>
      <c r="BN20" s="1">
        <f t="shared" si="22"/>
        <v>17140</v>
      </c>
      <c r="BO20" s="1">
        <f t="shared" si="23"/>
        <v>17140</v>
      </c>
      <c r="BP20" s="1">
        <f t="shared" si="24"/>
        <v>0</v>
      </c>
      <c r="BQ20" s="1">
        <f t="shared" si="25"/>
        <v>0</v>
      </c>
      <c r="BR20" s="167">
        <v>36020</v>
      </c>
      <c r="BS20" s="167">
        <v>36020</v>
      </c>
      <c r="BT20" s="167">
        <v>0</v>
      </c>
      <c r="BU20" s="167">
        <v>0</v>
      </c>
      <c r="BV20" s="147">
        <f t="shared" si="30"/>
        <v>0</v>
      </c>
      <c r="BW20" s="147">
        <f t="shared" si="31"/>
        <v>0</v>
      </c>
      <c r="BX20" s="41"/>
      <c r="BZ20" s="45" t="s">
        <v>602</v>
      </c>
      <c r="CA20" s="45" t="s">
        <v>589</v>
      </c>
      <c r="CB20" s="45" t="s">
        <v>590</v>
      </c>
      <c r="CF20" s="175" t="e">
        <f>BW20-#REF!</f>
        <v>#REF!</v>
      </c>
      <c r="CH20" s="291"/>
      <c r="CI20" s="291"/>
    </row>
    <row r="21" spans="1:87" ht="27.95" hidden="1" customHeight="1" outlineLevel="1">
      <c r="A21" s="10">
        <v>6</v>
      </c>
      <c r="B21" s="9" t="s">
        <v>38</v>
      </c>
      <c r="C21" s="8" t="s">
        <v>37</v>
      </c>
      <c r="D21" s="100"/>
      <c r="E21" s="100"/>
      <c r="F21" s="8" t="s">
        <v>36</v>
      </c>
      <c r="G21" s="9"/>
      <c r="H21" s="8"/>
      <c r="I21" s="8"/>
      <c r="J21" s="6"/>
      <c r="K21" s="6"/>
      <c r="L21" s="6"/>
      <c r="M21" s="6"/>
      <c r="N21" s="167">
        <v>44550</v>
      </c>
      <c r="O21" s="167">
        <v>44550</v>
      </c>
      <c r="P21" s="167">
        <v>0</v>
      </c>
      <c r="Q21" s="167">
        <v>0</v>
      </c>
      <c r="R21" s="146">
        <v>44550</v>
      </c>
      <c r="S21" s="146">
        <v>44550</v>
      </c>
      <c r="T21" s="146"/>
      <c r="U21" s="146">
        <v>0</v>
      </c>
      <c r="V21" s="1">
        <f t="shared" si="14"/>
        <v>23360</v>
      </c>
      <c r="W21" s="1">
        <f t="shared" si="15"/>
        <v>23360</v>
      </c>
      <c r="X21" s="1">
        <f t="shared" si="16"/>
        <v>0</v>
      </c>
      <c r="Y21" s="1">
        <f t="shared" si="17"/>
        <v>0</v>
      </c>
      <c r="Z21" s="146">
        <v>7300</v>
      </c>
      <c r="AA21" s="146">
        <v>7300</v>
      </c>
      <c r="AB21" s="146"/>
      <c r="AC21" s="146"/>
      <c r="AD21" s="146">
        <v>7300</v>
      </c>
      <c r="AE21" s="146">
        <v>7300</v>
      </c>
      <c r="AF21" s="146"/>
      <c r="AG21" s="146"/>
      <c r="AH21" s="146">
        <v>8030</v>
      </c>
      <c r="AI21" s="146">
        <v>8030</v>
      </c>
      <c r="AJ21" s="146"/>
      <c r="AK21" s="146"/>
      <c r="AL21" s="1">
        <f t="shared" si="18"/>
        <v>0</v>
      </c>
      <c r="AM21" s="1">
        <f t="shared" si="19"/>
        <v>0</v>
      </c>
      <c r="AN21" s="1"/>
      <c r="AO21" s="1"/>
      <c r="AP21" s="1"/>
      <c r="AQ21" s="1"/>
      <c r="AR21" s="1"/>
      <c r="AS21" s="1"/>
      <c r="AT21" s="146">
        <v>8030</v>
      </c>
      <c r="AU21" s="146">
        <v>8030</v>
      </c>
      <c r="AV21" s="146"/>
      <c r="AW21" s="146"/>
      <c r="AX21" s="146">
        <v>8030</v>
      </c>
      <c r="AY21" s="146">
        <v>8030</v>
      </c>
      <c r="AZ21" s="146"/>
      <c r="BA21" s="146"/>
      <c r="BB21" s="1">
        <f t="shared" si="20"/>
        <v>0</v>
      </c>
      <c r="BC21" s="1">
        <f t="shared" si="21"/>
        <v>0</v>
      </c>
      <c r="BD21" s="1"/>
      <c r="BE21" s="1"/>
      <c r="BF21" s="146">
        <f t="shared" si="26"/>
        <v>0</v>
      </c>
      <c r="BG21" s="146">
        <f t="shared" si="27"/>
        <v>0</v>
      </c>
      <c r="BH21" s="146"/>
      <c r="BI21" s="146"/>
      <c r="BJ21" s="146">
        <f t="shared" si="28"/>
        <v>8030</v>
      </c>
      <c r="BK21" s="146">
        <f t="shared" si="29"/>
        <v>8030</v>
      </c>
      <c r="BL21" s="146"/>
      <c r="BM21" s="146"/>
      <c r="BN21" s="1">
        <f t="shared" si="22"/>
        <v>21190</v>
      </c>
      <c r="BO21" s="1">
        <f t="shared" si="23"/>
        <v>21190</v>
      </c>
      <c r="BP21" s="1">
        <f t="shared" si="24"/>
        <v>0</v>
      </c>
      <c r="BQ21" s="1">
        <f t="shared" si="25"/>
        <v>0</v>
      </c>
      <c r="BR21" s="167">
        <v>44550</v>
      </c>
      <c r="BS21" s="167">
        <v>44550</v>
      </c>
      <c r="BT21" s="167">
        <v>0</v>
      </c>
      <c r="BU21" s="167">
        <v>0</v>
      </c>
      <c r="BV21" s="147">
        <f t="shared" si="30"/>
        <v>0</v>
      </c>
      <c r="BW21" s="147">
        <f t="shared" si="31"/>
        <v>0</v>
      </c>
      <c r="BX21" s="41"/>
      <c r="BZ21" s="45" t="s">
        <v>602</v>
      </c>
      <c r="CA21" s="45" t="s">
        <v>589</v>
      </c>
      <c r="CB21" s="45" t="s">
        <v>590</v>
      </c>
      <c r="CF21" s="175" t="e">
        <f>BW21-#REF!</f>
        <v>#REF!</v>
      </c>
      <c r="CH21" s="291"/>
      <c r="CI21" s="291"/>
    </row>
    <row r="22" spans="1:87" ht="27.95" hidden="1" customHeight="1" outlineLevel="1">
      <c r="A22" s="10">
        <v>7</v>
      </c>
      <c r="B22" s="9" t="s">
        <v>29</v>
      </c>
      <c r="C22" s="8" t="s">
        <v>6</v>
      </c>
      <c r="D22" s="100"/>
      <c r="E22" s="100"/>
      <c r="F22" s="8" t="s">
        <v>28</v>
      </c>
      <c r="G22" s="9"/>
      <c r="H22" s="8"/>
      <c r="I22" s="8"/>
      <c r="J22" s="6"/>
      <c r="K22" s="6"/>
      <c r="L22" s="6"/>
      <c r="M22" s="6"/>
      <c r="N22" s="167">
        <v>41520</v>
      </c>
      <c r="O22" s="167">
        <v>41520</v>
      </c>
      <c r="P22" s="167">
        <v>0</v>
      </c>
      <c r="Q22" s="167">
        <v>0</v>
      </c>
      <c r="R22" s="146">
        <v>41520</v>
      </c>
      <c r="S22" s="146">
        <v>41520</v>
      </c>
      <c r="T22" s="146"/>
      <c r="U22" s="146">
        <v>0</v>
      </c>
      <c r="V22" s="1">
        <f t="shared" si="14"/>
        <v>21760</v>
      </c>
      <c r="W22" s="1">
        <f t="shared" si="15"/>
        <v>21760</v>
      </c>
      <c r="X22" s="1">
        <f t="shared" si="16"/>
        <v>0</v>
      </c>
      <c r="Y22" s="1">
        <f t="shared" si="17"/>
        <v>0</v>
      </c>
      <c r="Z22" s="146">
        <v>6800</v>
      </c>
      <c r="AA22" s="146">
        <v>6800</v>
      </c>
      <c r="AB22" s="146"/>
      <c r="AC22" s="146"/>
      <c r="AD22" s="146">
        <v>6800</v>
      </c>
      <c r="AE22" s="146">
        <v>6800</v>
      </c>
      <c r="AF22" s="146"/>
      <c r="AG22" s="146"/>
      <c r="AH22" s="146">
        <v>7480</v>
      </c>
      <c r="AI22" s="146">
        <v>7480</v>
      </c>
      <c r="AJ22" s="146"/>
      <c r="AK22" s="146"/>
      <c r="AL22" s="1">
        <f t="shared" si="18"/>
        <v>0</v>
      </c>
      <c r="AM22" s="1">
        <f t="shared" si="19"/>
        <v>0</v>
      </c>
      <c r="AN22" s="1"/>
      <c r="AO22" s="1"/>
      <c r="AP22" s="1"/>
      <c r="AQ22" s="1"/>
      <c r="AR22" s="1"/>
      <c r="AS22" s="1"/>
      <c r="AT22" s="146">
        <v>7480</v>
      </c>
      <c r="AU22" s="146">
        <v>7480</v>
      </c>
      <c r="AV22" s="146"/>
      <c r="AW22" s="146"/>
      <c r="AX22" s="146">
        <v>7480</v>
      </c>
      <c r="AY22" s="146">
        <v>7480</v>
      </c>
      <c r="AZ22" s="146"/>
      <c r="BA22" s="146"/>
      <c r="BB22" s="1">
        <f t="shared" si="20"/>
        <v>0</v>
      </c>
      <c r="BC22" s="1">
        <f t="shared" si="21"/>
        <v>0</v>
      </c>
      <c r="BD22" s="1"/>
      <c r="BE22" s="1"/>
      <c r="BF22" s="146">
        <f t="shared" si="26"/>
        <v>0</v>
      </c>
      <c r="BG22" s="146">
        <f t="shared" si="27"/>
        <v>0</v>
      </c>
      <c r="BH22" s="146"/>
      <c r="BI22" s="146"/>
      <c r="BJ22" s="146">
        <f t="shared" si="28"/>
        <v>7480</v>
      </c>
      <c r="BK22" s="146">
        <f t="shared" si="29"/>
        <v>7480</v>
      </c>
      <c r="BL22" s="146"/>
      <c r="BM22" s="146"/>
      <c r="BN22" s="1">
        <f t="shared" si="22"/>
        <v>19760</v>
      </c>
      <c r="BO22" s="1">
        <f t="shared" si="23"/>
        <v>19760</v>
      </c>
      <c r="BP22" s="1">
        <f t="shared" si="24"/>
        <v>0</v>
      </c>
      <c r="BQ22" s="1">
        <f t="shared" si="25"/>
        <v>0</v>
      </c>
      <c r="BR22" s="167">
        <v>41520</v>
      </c>
      <c r="BS22" s="167">
        <v>41520</v>
      </c>
      <c r="BT22" s="167">
        <v>0</v>
      </c>
      <c r="BU22" s="167">
        <v>0</v>
      </c>
      <c r="BV22" s="147">
        <f t="shared" si="30"/>
        <v>0</v>
      </c>
      <c r="BW22" s="147">
        <f t="shared" si="31"/>
        <v>0</v>
      </c>
      <c r="BX22" s="41"/>
      <c r="BZ22" s="45" t="s">
        <v>602</v>
      </c>
      <c r="CA22" s="45" t="s">
        <v>589</v>
      </c>
      <c r="CB22" s="45" t="s">
        <v>590</v>
      </c>
      <c r="CF22" s="175" t="e">
        <f>BW22-#REF!</f>
        <v>#REF!</v>
      </c>
      <c r="CH22" s="291"/>
      <c r="CI22" s="291"/>
    </row>
    <row r="23" spans="1:87" ht="27.95" hidden="1" customHeight="1" outlineLevel="1">
      <c r="A23" s="10">
        <v>8</v>
      </c>
      <c r="B23" s="9" t="s">
        <v>130</v>
      </c>
      <c r="C23" s="8" t="s">
        <v>16</v>
      </c>
      <c r="D23" s="100"/>
      <c r="E23" s="100"/>
      <c r="F23" s="8" t="s">
        <v>8</v>
      </c>
      <c r="G23" s="9"/>
      <c r="H23" s="8"/>
      <c r="I23" s="8"/>
      <c r="J23" s="6"/>
      <c r="K23" s="6"/>
      <c r="L23" s="6"/>
      <c r="M23" s="6"/>
      <c r="N23" s="167">
        <v>31740</v>
      </c>
      <c r="O23" s="167">
        <v>31740</v>
      </c>
      <c r="P23" s="167">
        <v>0</v>
      </c>
      <c r="Q23" s="167">
        <v>0</v>
      </c>
      <c r="R23" s="146">
        <v>31740</v>
      </c>
      <c r="S23" s="146">
        <v>31740</v>
      </c>
      <c r="T23" s="146"/>
      <c r="U23" s="146">
        <v>0</v>
      </c>
      <c r="V23" s="1">
        <f t="shared" si="14"/>
        <v>16640</v>
      </c>
      <c r="W23" s="1">
        <f t="shared" si="15"/>
        <v>16640</v>
      </c>
      <c r="X23" s="1">
        <f t="shared" si="16"/>
        <v>0</v>
      </c>
      <c r="Y23" s="1">
        <f t="shared" si="17"/>
        <v>0</v>
      </c>
      <c r="Z23" s="146">
        <v>5200</v>
      </c>
      <c r="AA23" s="146">
        <v>5200</v>
      </c>
      <c r="AB23" s="146"/>
      <c r="AC23" s="146"/>
      <c r="AD23" s="146">
        <v>5200</v>
      </c>
      <c r="AE23" s="146">
        <v>5200</v>
      </c>
      <c r="AF23" s="146"/>
      <c r="AG23" s="146"/>
      <c r="AH23" s="146">
        <v>5720</v>
      </c>
      <c r="AI23" s="146">
        <v>5720</v>
      </c>
      <c r="AJ23" s="146"/>
      <c r="AK23" s="146"/>
      <c r="AL23" s="1">
        <f t="shared" si="18"/>
        <v>0</v>
      </c>
      <c r="AM23" s="1">
        <f t="shared" si="19"/>
        <v>0</v>
      </c>
      <c r="AN23" s="1"/>
      <c r="AO23" s="1"/>
      <c r="AP23" s="1"/>
      <c r="AQ23" s="1"/>
      <c r="AR23" s="1"/>
      <c r="AS23" s="1"/>
      <c r="AT23" s="146">
        <v>5720</v>
      </c>
      <c r="AU23" s="146">
        <v>5720</v>
      </c>
      <c r="AV23" s="146"/>
      <c r="AW23" s="146"/>
      <c r="AX23" s="146">
        <v>5720</v>
      </c>
      <c r="AY23" s="146">
        <v>5720</v>
      </c>
      <c r="AZ23" s="146"/>
      <c r="BA23" s="146"/>
      <c r="BB23" s="1">
        <f t="shared" si="20"/>
        <v>0</v>
      </c>
      <c r="BC23" s="1">
        <f t="shared" si="21"/>
        <v>0</v>
      </c>
      <c r="BD23" s="1"/>
      <c r="BE23" s="1"/>
      <c r="BF23" s="146">
        <f t="shared" si="26"/>
        <v>0</v>
      </c>
      <c r="BG23" s="146">
        <f t="shared" si="27"/>
        <v>0</v>
      </c>
      <c r="BH23" s="146"/>
      <c r="BI23" s="146"/>
      <c r="BJ23" s="146">
        <f t="shared" si="28"/>
        <v>5720</v>
      </c>
      <c r="BK23" s="146">
        <f t="shared" si="29"/>
        <v>5720</v>
      </c>
      <c r="BL23" s="146"/>
      <c r="BM23" s="146"/>
      <c r="BN23" s="1">
        <f t="shared" si="22"/>
        <v>15100</v>
      </c>
      <c r="BO23" s="1">
        <f t="shared" si="23"/>
        <v>15100</v>
      </c>
      <c r="BP23" s="1">
        <f t="shared" si="24"/>
        <v>0</v>
      </c>
      <c r="BQ23" s="1">
        <f t="shared" si="25"/>
        <v>0</v>
      </c>
      <c r="BR23" s="167">
        <v>31740</v>
      </c>
      <c r="BS23" s="167">
        <v>31740</v>
      </c>
      <c r="BT23" s="167">
        <v>0</v>
      </c>
      <c r="BU23" s="167">
        <v>0</v>
      </c>
      <c r="BV23" s="147">
        <f t="shared" si="30"/>
        <v>0</v>
      </c>
      <c r="BW23" s="147">
        <f t="shared" si="31"/>
        <v>0</v>
      </c>
      <c r="BX23" s="41"/>
      <c r="BZ23" s="45" t="s">
        <v>602</v>
      </c>
      <c r="CA23" s="45" t="s">
        <v>589</v>
      </c>
      <c r="CB23" s="45" t="s">
        <v>590</v>
      </c>
      <c r="CF23" s="175" t="e">
        <f>BW23-#REF!</f>
        <v>#REF!</v>
      </c>
      <c r="CH23" s="291"/>
      <c r="CI23" s="291"/>
    </row>
    <row r="24" spans="1:87" ht="27.95" hidden="1" customHeight="1" outlineLevel="1">
      <c r="A24" s="10">
        <v>9</v>
      </c>
      <c r="B24" s="9" t="s">
        <v>27</v>
      </c>
      <c r="C24" s="8" t="s">
        <v>26</v>
      </c>
      <c r="D24" s="100"/>
      <c r="E24" s="100"/>
      <c r="F24" s="8" t="s">
        <v>35</v>
      </c>
      <c r="G24" s="9"/>
      <c r="H24" s="8"/>
      <c r="I24" s="8"/>
      <c r="J24" s="6"/>
      <c r="K24" s="6"/>
      <c r="L24" s="6"/>
      <c r="M24" s="6"/>
      <c r="N24" s="167">
        <v>31740</v>
      </c>
      <c r="O24" s="167">
        <v>31740</v>
      </c>
      <c r="P24" s="167">
        <v>0</v>
      </c>
      <c r="Q24" s="167">
        <v>0</v>
      </c>
      <c r="R24" s="146">
        <v>31740</v>
      </c>
      <c r="S24" s="146">
        <v>31740</v>
      </c>
      <c r="T24" s="146"/>
      <c r="U24" s="146">
        <v>0</v>
      </c>
      <c r="V24" s="1">
        <f t="shared" si="14"/>
        <v>16640</v>
      </c>
      <c r="W24" s="1">
        <f t="shared" si="15"/>
        <v>16640</v>
      </c>
      <c r="X24" s="1">
        <f t="shared" si="16"/>
        <v>0</v>
      </c>
      <c r="Y24" s="1">
        <f t="shared" si="17"/>
        <v>0</v>
      </c>
      <c r="Z24" s="146">
        <v>5200</v>
      </c>
      <c r="AA24" s="146">
        <v>5200</v>
      </c>
      <c r="AB24" s="146"/>
      <c r="AC24" s="146"/>
      <c r="AD24" s="146">
        <v>5200</v>
      </c>
      <c r="AE24" s="146">
        <v>5200</v>
      </c>
      <c r="AF24" s="146"/>
      <c r="AG24" s="146"/>
      <c r="AH24" s="146">
        <v>5720</v>
      </c>
      <c r="AI24" s="146">
        <v>5720</v>
      </c>
      <c r="AJ24" s="146"/>
      <c r="AK24" s="146"/>
      <c r="AL24" s="1">
        <f t="shared" si="18"/>
        <v>0</v>
      </c>
      <c r="AM24" s="1">
        <f t="shared" si="19"/>
        <v>0</v>
      </c>
      <c r="AN24" s="1"/>
      <c r="AO24" s="1"/>
      <c r="AP24" s="1"/>
      <c r="AQ24" s="1"/>
      <c r="AR24" s="1"/>
      <c r="AS24" s="1"/>
      <c r="AT24" s="146">
        <v>5720</v>
      </c>
      <c r="AU24" s="146">
        <v>5720</v>
      </c>
      <c r="AV24" s="146"/>
      <c r="AW24" s="146"/>
      <c r="AX24" s="146">
        <v>5720</v>
      </c>
      <c r="AY24" s="146">
        <v>5720</v>
      </c>
      <c r="AZ24" s="146"/>
      <c r="BA24" s="146"/>
      <c r="BB24" s="1">
        <f t="shared" si="20"/>
        <v>0</v>
      </c>
      <c r="BC24" s="1">
        <f t="shared" si="21"/>
        <v>0</v>
      </c>
      <c r="BD24" s="1"/>
      <c r="BE24" s="1"/>
      <c r="BF24" s="146">
        <f t="shared" si="26"/>
        <v>0</v>
      </c>
      <c r="BG24" s="146">
        <f t="shared" si="27"/>
        <v>0</v>
      </c>
      <c r="BH24" s="146"/>
      <c r="BI24" s="146"/>
      <c r="BJ24" s="146">
        <f t="shared" si="28"/>
        <v>5720</v>
      </c>
      <c r="BK24" s="146">
        <f t="shared" si="29"/>
        <v>5720</v>
      </c>
      <c r="BL24" s="146"/>
      <c r="BM24" s="146"/>
      <c r="BN24" s="1">
        <f t="shared" si="22"/>
        <v>15100</v>
      </c>
      <c r="BO24" s="1">
        <f t="shared" si="23"/>
        <v>15100</v>
      </c>
      <c r="BP24" s="1">
        <f t="shared" si="24"/>
        <v>0</v>
      </c>
      <c r="BQ24" s="1">
        <f t="shared" si="25"/>
        <v>0</v>
      </c>
      <c r="BR24" s="167">
        <v>31740</v>
      </c>
      <c r="BS24" s="167">
        <v>31740</v>
      </c>
      <c r="BT24" s="167">
        <v>0</v>
      </c>
      <c r="BU24" s="167">
        <v>0</v>
      </c>
      <c r="BV24" s="147">
        <f t="shared" si="30"/>
        <v>0</v>
      </c>
      <c r="BW24" s="147">
        <f t="shared" si="31"/>
        <v>0</v>
      </c>
      <c r="BX24" s="41"/>
      <c r="BZ24" s="45" t="s">
        <v>602</v>
      </c>
      <c r="CA24" s="45" t="s">
        <v>589</v>
      </c>
      <c r="CB24" s="45" t="s">
        <v>590</v>
      </c>
      <c r="CF24" s="175" t="e">
        <f>BW24-#REF!</f>
        <v>#REF!</v>
      </c>
      <c r="CH24" s="291"/>
      <c r="CI24" s="291"/>
    </row>
    <row r="25" spans="1:87" ht="27.95" hidden="1" customHeight="1" outlineLevel="1">
      <c r="A25" s="10">
        <v>10</v>
      </c>
      <c r="B25" s="9" t="s">
        <v>129</v>
      </c>
      <c r="C25" s="8" t="s">
        <v>12</v>
      </c>
      <c r="D25" s="100"/>
      <c r="E25" s="100"/>
      <c r="F25" s="8" t="s">
        <v>11</v>
      </c>
      <c r="G25" s="9"/>
      <c r="H25" s="8"/>
      <c r="I25" s="8"/>
      <c r="J25" s="6"/>
      <c r="K25" s="6"/>
      <c r="L25" s="6"/>
      <c r="M25" s="6"/>
      <c r="N25" s="167">
        <v>38450</v>
      </c>
      <c r="O25" s="167">
        <v>38450</v>
      </c>
      <c r="P25" s="167">
        <v>0</v>
      </c>
      <c r="Q25" s="167">
        <v>0</v>
      </c>
      <c r="R25" s="146">
        <v>38450</v>
      </c>
      <c r="S25" s="146">
        <v>38450</v>
      </c>
      <c r="T25" s="146"/>
      <c r="U25" s="146"/>
      <c r="V25" s="1">
        <f t="shared" si="14"/>
        <v>20160</v>
      </c>
      <c r="W25" s="1">
        <f t="shared" si="15"/>
        <v>20160</v>
      </c>
      <c r="X25" s="1">
        <f t="shared" si="16"/>
        <v>0</v>
      </c>
      <c r="Y25" s="1">
        <f t="shared" si="17"/>
        <v>0</v>
      </c>
      <c r="Z25" s="146">
        <v>6300</v>
      </c>
      <c r="AA25" s="146">
        <v>6300</v>
      </c>
      <c r="AB25" s="146"/>
      <c r="AC25" s="146"/>
      <c r="AD25" s="146">
        <v>6300</v>
      </c>
      <c r="AE25" s="146">
        <v>6300</v>
      </c>
      <c r="AF25" s="146"/>
      <c r="AG25" s="146"/>
      <c r="AH25" s="146">
        <v>6930</v>
      </c>
      <c r="AI25" s="146">
        <v>6930</v>
      </c>
      <c r="AJ25" s="146"/>
      <c r="AK25" s="146"/>
      <c r="AL25" s="1">
        <f t="shared" si="18"/>
        <v>0</v>
      </c>
      <c r="AM25" s="1">
        <f t="shared" si="19"/>
        <v>0</v>
      </c>
      <c r="AN25" s="1"/>
      <c r="AO25" s="1"/>
      <c r="AP25" s="1"/>
      <c r="AQ25" s="1"/>
      <c r="AR25" s="1"/>
      <c r="AS25" s="1"/>
      <c r="AT25" s="146">
        <v>6930</v>
      </c>
      <c r="AU25" s="146">
        <v>6930</v>
      </c>
      <c r="AV25" s="146"/>
      <c r="AW25" s="146"/>
      <c r="AX25" s="146">
        <v>6930</v>
      </c>
      <c r="AY25" s="146">
        <v>6930</v>
      </c>
      <c r="AZ25" s="146"/>
      <c r="BA25" s="146"/>
      <c r="BB25" s="1">
        <f t="shared" si="20"/>
        <v>0</v>
      </c>
      <c r="BC25" s="1">
        <f t="shared" si="21"/>
        <v>0</v>
      </c>
      <c r="BD25" s="1"/>
      <c r="BE25" s="1"/>
      <c r="BF25" s="146">
        <f t="shared" si="26"/>
        <v>0</v>
      </c>
      <c r="BG25" s="146">
        <f t="shared" si="27"/>
        <v>0</v>
      </c>
      <c r="BH25" s="146"/>
      <c r="BI25" s="146"/>
      <c r="BJ25" s="146">
        <f t="shared" si="28"/>
        <v>6930</v>
      </c>
      <c r="BK25" s="146">
        <f t="shared" si="29"/>
        <v>6930</v>
      </c>
      <c r="BL25" s="146"/>
      <c r="BM25" s="146"/>
      <c r="BN25" s="1">
        <f t="shared" si="22"/>
        <v>18290</v>
      </c>
      <c r="BO25" s="1">
        <f t="shared" si="23"/>
        <v>18290</v>
      </c>
      <c r="BP25" s="1">
        <f t="shared" si="24"/>
        <v>0</v>
      </c>
      <c r="BQ25" s="1">
        <f t="shared" si="25"/>
        <v>0</v>
      </c>
      <c r="BR25" s="167">
        <v>38450</v>
      </c>
      <c r="BS25" s="167">
        <v>38450</v>
      </c>
      <c r="BT25" s="167">
        <v>0</v>
      </c>
      <c r="BU25" s="167">
        <v>0</v>
      </c>
      <c r="BV25" s="147">
        <f t="shared" si="30"/>
        <v>0</v>
      </c>
      <c r="BW25" s="147">
        <f t="shared" si="31"/>
        <v>0</v>
      </c>
      <c r="BX25" s="41"/>
      <c r="BZ25" s="45" t="s">
        <v>602</v>
      </c>
      <c r="CA25" s="45" t="s">
        <v>589</v>
      </c>
      <c r="CB25" s="45" t="s">
        <v>590</v>
      </c>
      <c r="CF25" s="175" t="e">
        <f>BW25-#REF!</f>
        <v>#REF!</v>
      </c>
      <c r="CH25" s="291"/>
      <c r="CI25" s="291"/>
    </row>
    <row r="26" spans="1:87" ht="27.95" hidden="1" customHeight="1" outlineLevel="1">
      <c r="A26" s="61" t="s">
        <v>143</v>
      </c>
      <c r="B26" s="60" t="s">
        <v>544</v>
      </c>
      <c r="C26" s="58"/>
      <c r="D26" s="117"/>
      <c r="E26" s="117"/>
      <c r="F26" s="58"/>
      <c r="G26" s="60"/>
      <c r="H26" s="58"/>
      <c r="I26" s="58"/>
      <c r="J26" s="56">
        <f t="shared" ref="J26:M26" si="32">SUM(J27:J29)</f>
        <v>0</v>
      </c>
      <c r="K26" s="56">
        <f t="shared" si="32"/>
        <v>0</v>
      </c>
      <c r="L26" s="145">
        <f t="shared" si="32"/>
        <v>0</v>
      </c>
      <c r="M26" s="145">
        <f t="shared" si="32"/>
        <v>0</v>
      </c>
      <c r="N26" s="145">
        <v>150000</v>
      </c>
      <c r="O26" s="145">
        <v>150000</v>
      </c>
      <c r="P26" s="145">
        <v>0</v>
      </c>
      <c r="Q26" s="145">
        <v>50294</v>
      </c>
      <c r="R26" s="145">
        <f t="shared" ref="R26:U26" si="33">SUM(R27:R29)</f>
        <v>150000</v>
      </c>
      <c r="S26" s="145">
        <f t="shared" si="33"/>
        <v>150000</v>
      </c>
      <c r="T26" s="145">
        <f t="shared" si="33"/>
        <v>0</v>
      </c>
      <c r="U26" s="145">
        <f t="shared" si="33"/>
        <v>50294</v>
      </c>
      <c r="V26" s="1">
        <f t="shared" si="14"/>
        <v>110000</v>
      </c>
      <c r="W26" s="1">
        <f t="shared" si="15"/>
        <v>110000</v>
      </c>
      <c r="X26" s="1">
        <f t="shared" si="16"/>
        <v>0</v>
      </c>
      <c r="Y26" s="1">
        <f t="shared" si="17"/>
        <v>50294</v>
      </c>
      <c r="Z26" s="145">
        <f t="shared" ref="Z26:AE26" si="34">SUM(Z27:Z29)</f>
        <v>50000</v>
      </c>
      <c r="AA26" s="145">
        <f t="shared" si="34"/>
        <v>50000</v>
      </c>
      <c r="AB26" s="145">
        <f t="shared" si="34"/>
        <v>0</v>
      </c>
      <c r="AC26" s="145">
        <f t="shared" si="34"/>
        <v>30880</v>
      </c>
      <c r="AD26" s="145">
        <f t="shared" si="34"/>
        <v>50000</v>
      </c>
      <c r="AE26" s="145">
        <f t="shared" si="34"/>
        <v>50000</v>
      </c>
      <c r="AF26" s="145"/>
      <c r="AG26" s="145"/>
      <c r="AH26" s="145">
        <f t="shared" ref="AH26:AM26" si="35">SUM(AH27:AH29)</f>
        <v>30000</v>
      </c>
      <c r="AI26" s="145">
        <f t="shared" si="35"/>
        <v>30000</v>
      </c>
      <c r="AJ26" s="145">
        <f t="shared" si="35"/>
        <v>0</v>
      </c>
      <c r="AK26" s="145">
        <f t="shared" si="35"/>
        <v>19414</v>
      </c>
      <c r="AL26" s="145">
        <f t="shared" si="35"/>
        <v>0</v>
      </c>
      <c r="AM26" s="145">
        <f t="shared" si="35"/>
        <v>0</v>
      </c>
      <c r="AN26" s="145"/>
      <c r="AO26" s="145"/>
      <c r="AP26" s="145">
        <f>SUM(AP27:AP29)</f>
        <v>0</v>
      </c>
      <c r="AQ26" s="145">
        <f>SUM(AQ27:AQ29)</f>
        <v>0</v>
      </c>
      <c r="AR26" s="145"/>
      <c r="AS26" s="145"/>
      <c r="AT26" s="145">
        <f>SUM(AT27:AT29)</f>
        <v>30000</v>
      </c>
      <c r="AU26" s="145">
        <f>SUM(AU27:AU29)</f>
        <v>30000</v>
      </c>
      <c r="AV26" s="145"/>
      <c r="AW26" s="145"/>
      <c r="AX26" s="145">
        <f t="shared" ref="AX26:BC26" si="36">SUM(AX27:AX29)</f>
        <v>30000</v>
      </c>
      <c r="AY26" s="145">
        <f t="shared" si="36"/>
        <v>30000</v>
      </c>
      <c r="AZ26" s="145">
        <f t="shared" si="36"/>
        <v>0</v>
      </c>
      <c r="BA26" s="145">
        <f t="shared" si="36"/>
        <v>0</v>
      </c>
      <c r="BB26" s="145">
        <f t="shared" si="36"/>
        <v>0</v>
      </c>
      <c r="BC26" s="145">
        <f t="shared" si="36"/>
        <v>0</v>
      </c>
      <c r="BD26" s="145"/>
      <c r="BE26" s="145"/>
      <c r="BF26" s="146">
        <f t="shared" si="26"/>
        <v>0</v>
      </c>
      <c r="BG26" s="146">
        <f t="shared" si="27"/>
        <v>0</v>
      </c>
      <c r="BH26" s="146"/>
      <c r="BI26" s="146"/>
      <c r="BJ26" s="146">
        <f t="shared" si="28"/>
        <v>30000</v>
      </c>
      <c r="BK26" s="146">
        <f t="shared" si="29"/>
        <v>30000</v>
      </c>
      <c r="BL26" s="145"/>
      <c r="BM26" s="145"/>
      <c r="BN26" s="145">
        <f t="shared" ref="BN26:BW26" si="37">SUM(BN27:BN29)</f>
        <v>40000</v>
      </c>
      <c r="BO26" s="145">
        <f t="shared" si="37"/>
        <v>40000</v>
      </c>
      <c r="BP26" s="145">
        <f t="shared" si="37"/>
        <v>0</v>
      </c>
      <c r="BQ26" s="145">
        <f t="shared" si="37"/>
        <v>0</v>
      </c>
      <c r="BR26" s="145">
        <f t="shared" si="37"/>
        <v>150000</v>
      </c>
      <c r="BS26" s="145">
        <f t="shared" si="37"/>
        <v>150000</v>
      </c>
      <c r="BT26" s="145">
        <f t="shared" si="37"/>
        <v>0</v>
      </c>
      <c r="BU26" s="145">
        <f t="shared" si="37"/>
        <v>50294</v>
      </c>
      <c r="BV26" s="145">
        <f t="shared" si="37"/>
        <v>0</v>
      </c>
      <c r="BW26" s="145">
        <f t="shared" si="37"/>
        <v>0</v>
      </c>
      <c r="BX26" s="41"/>
      <c r="CF26" s="175" t="e">
        <f>BW26-#REF!</f>
        <v>#REF!</v>
      </c>
      <c r="CH26" s="291"/>
      <c r="CI26" s="291"/>
    </row>
    <row r="27" spans="1:87" ht="24.75" hidden="1" customHeight="1" outlineLevel="1">
      <c r="A27" s="10">
        <v>1</v>
      </c>
      <c r="B27" s="9" t="s">
        <v>135</v>
      </c>
      <c r="C27" s="8" t="s">
        <v>31</v>
      </c>
      <c r="D27" s="100"/>
      <c r="E27" s="100"/>
      <c r="F27" s="8" t="s">
        <v>30</v>
      </c>
      <c r="G27" s="9"/>
      <c r="H27" s="8"/>
      <c r="I27" s="8"/>
      <c r="J27" s="6"/>
      <c r="K27" s="6"/>
      <c r="L27" s="6"/>
      <c r="M27" s="6"/>
      <c r="N27" s="167">
        <v>100000</v>
      </c>
      <c r="O27" s="167">
        <v>100000</v>
      </c>
      <c r="P27" s="167">
        <v>0</v>
      </c>
      <c r="Q27" s="167">
        <v>47214</v>
      </c>
      <c r="R27" s="146">
        <v>100000</v>
      </c>
      <c r="S27" s="146">
        <v>100000</v>
      </c>
      <c r="T27" s="146"/>
      <c r="U27" s="146">
        <v>47214</v>
      </c>
      <c r="V27" s="1">
        <f t="shared" si="14"/>
        <v>70000</v>
      </c>
      <c r="W27" s="1">
        <f t="shared" si="15"/>
        <v>70000</v>
      </c>
      <c r="X27" s="1">
        <f t="shared" si="16"/>
        <v>0</v>
      </c>
      <c r="Y27" s="1">
        <f t="shared" si="17"/>
        <v>47214</v>
      </c>
      <c r="Z27" s="146">
        <v>30000</v>
      </c>
      <c r="AA27" s="146">
        <v>30000</v>
      </c>
      <c r="AB27" s="146"/>
      <c r="AC27" s="146">
        <v>27800</v>
      </c>
      <c r="AD27" s="146">
        <v>30000</v>
      </c>
      <c r="AE27" s="146">
        <v>30000</v>
      </c>
      <c r="AF27" s="146"/>
      <c r="AG27" s="146"/>
      <c r="AH27" s="146">
        <v>20000</v>
      </c>
      <c r="AI27" s="146">
        <v>20000</v>
      </c>
      <c r="AJ27" s="146"/>
      <c r="AK27" s="146">
        <v>19414</v>
      </c>
      <c r="AL27" s="1">
        <f t="shared" ref="AL27:AM29" si="38">Z27-AD27</f>
        <v>0</v>
      </c>
      <c r="AM27" s="1">
        <f t="shared" si="38"/>
        <v>0</v>
      </c>
      <c r="AN27" s="1"/>
      <c r="AO27" s="1"/>
      <c r="AP27" s="1"/>
      <c r="AQ27" s="1"/>
      <c r="AR27" s="1"/>
      <c r="AS27" s="1"/>
      <c r="AT27" s="146">
        <v>20000</v>
      </c>
      <c r="AU27" s="146">
        <v>20000</v>
      </c>
      <c r="AV27" s="146"/>
      <c r="AW27" s="146"/>
      <c r="AX27" s="146">
        <f>AY27</f>
        <v>20000</v>
      </c>
      <c r="AY27" s="146">
        <v>20000</v>
      </c>
      <c r="AZ27" s="146"/>
      <c r="BA27" s="146"/>
      <c r="BB27" s="1">
        <f t="shared" ref="BB27:BC29" si="39">AH27-AT27</f>
        <v>0</v>
      </c>
      <c r="BC27" s="1">
        <f t="shared" si="39"/>
        <v>0</v>
      </c>
      <c r="BD27" s="1"/>
      <c r="BE27" s="1"/>
      <c r="BF27" s="146">
        <f t="shared" si="26"/>
        <v>0</v>
      </c>
      <c r="BG27" s="146">
        <f t="shared" si="27"/>
        <v>0</v>
      </c>
      <c r="BH27" s="146"/>
      <c r="BI27" s="146"/>
      <c r="BJ27" s="146">
        <f t="shared" si="28"/>
        <v>20000</v>
      </c>
      <c r="BK27" s="146">
        <f t="shared" si="29"/>
        <v>20000</v>
      </c>
      <c r="BL27" s="146"/>
      <c r="BM27" s="146"/>
      <c r="BN27" s="1">
        <f t="shared" ref="BN27:BQ29" si="40">N27-V27</f>
        <v>30000</v>
      </c>
      <c r="BO27" s="1">
        <f t="shared" si="40"/>
        <v>30000</v>
      </c>
      <c r="BP27" s="1">
        <f t="shared" si="40"/>
        <v>0</v>
      </c>
      <c r="BQ27" s="1">
        <f t="shared" si="40"/>
        <v>0</v>
      </c>
      <c r="BR27" s="167">
        <v>100000</v>
      </c>
      <c r="BS27" s="167">
        <v>100000</v>
      </c>
      <c r="BT27" s="167">
        <v>0</v>
      </c>
      <c r="BU27" s="167">
        <v>47214</v>
      </c>
      <c r="BV27" s="147">
        <f t="shared" si="30"/>
        <v>0</v>
      </c>
      <c r="BW27" s="147">
        <f t="shared" si="31"/>
        <v>0</v>
      </c>
      <c r="BX27" s="41"/>
      <c r="BZ27" s="45" t="s">
        <v>602</v>
      </c>
      <c r="CA27" s="45" t="s">
        <v>589</v>
      </c>
      <c r="CB27" s="45" t="s">
        <v>590</v>
      </c>
      <c r="CF27" s="175" t="e">
        <f>BW27-#REF!</f>
        <v>#REF!</v>
      </c>
      <c r="CH27" s="291"/>
      <c r="CI27" s="291"/>
    </row>
    <row r="28" spans="1:87" ht="27.95" hidden="1" customHeight="1" outlineLevel="1">
      <c r="A28" s="10">
        <v>2</v>
      </c>
      <c r="B28" s="9" t="s">
        <v>25</v>
      </c>
      <c r="C28" s="8" t="s">
        <v>24</v>
      </c>
      <c r="D28" s="100"/>
      <c r="E28" s="100"/>
      <c r="F28" s="8" t="s">
        <v>23</v>
      </c>
      <c r="G28" s="9"/>
      <c r="H28" s="8"/>
      <c r="I28" s="8"/>
      <c r="J28" s="6"/>
      <c r="K28" s="6"/>
      <c r="L28" s="6"/>
      <c r="M28" s="6"/>
      <c r="N28" s="167">
        <v>25000</v>
      </c>
      <c r="O28" s="167">
        <v>25000</v>
      </c>
      <c r="P28" s="167">
        <v>0</v>
      </c>
      <c r="Q28" s="167">
        <v>0</v>
      </c>
      <c r="R28" s="146">
        <v>25000</v>
      </c>
      <c r="S28" s="146">
        <v>25000</v>
      </c>
      <c r="T28" s="146"/>
      <c r="U28" s="146">
        <v>0</v>
      </c>
      <c r="V28" s="1">
        <f t="shared" si="14"/>
        <v>20000</v>
      </c>
      <c r="W28" s="1">
        <f t="shared" si="15"/>
        <v>20000</v>
      </c>
      <c r="X28" s="1">
        <f t="shared" si="16"/>
        <v>0</v>
      </c>
      <c r="Y28" s="1">
        <f t="shared" si="17"/>
        <v>0</v>
      </c>
      <c r="Z28" s="146">
        <v>10000</v>
      </c>
      <c r="AA28" s="146">
        <v>10000</v>
      </c>
      <c r="AB28" s="146"/>
      <c r="AC28" s="146"/>
      <c r="AD28" s="146">
        <v>10000</v>
      </c>
      <c r="AE28" s="146">
        <v>10000</v>
      </c>
      <c r="AF28" s="146"/>
      <c r="AG28" s="146"/>
      <c r="AH28" s="146">
        <v>5000</v>
      </c>
      <c r="AI28" s="146">
        <v>5000</v>
      </c>
      <c r="AJ28" s="146"/>
      <c r="AK28" s="146"/>
      <c r="AL28" s="1">
        <f t="shared" si="38"/>
        <v>0</v>
      </c>
      <c r="AM28" s="1">
        <f t="shared" si="38"/>
        <v>0</v>
      </c>
      <c r="AN28" s="1"/>
      <c r="AO28" s="1"/>
      <c r="AP28" s="1"/>
      <c r="AQ28" s="1"/>
      <c r="AR28" s="1"/>
      <c r="AS28" s="1"/>
      <c r="AT28" s="146">
        <v>5000</v>
      </c>
      <c r="AU28" s="146">
        <v>5000</v>
      </c>
      <c r="AV28" s="146"/>
      <c r="AW28" s="146"/>
      <c r="AX28" s="146">
        <f>AY28</f>
        <v>5000</v>
      </c>
      <c r="AY28" s="146">
        <v>5000</v>
      </c>
      <c r="AZ28" s="146"/>
      <c r="BA28" s="146"/>
      <c r="BB28" s="1">
        <f t="shared" si="39"/>
        <v>0</v>
      </c>
      <c r="BC28" s="1">
        <f t="shared" si="39"/>
        <v>0</v>
      </c>
      <c r="BD28" s="1"/>
      <c r="BE28" s="1"/>
      <c r="BF28" s="146">
        <f t="shared" si="26"/>
        <v>0</v>
      </c>
      <c r="BG28" s="146">
        <f t="shared" si="27"/>
        <v>0</v>
      </c>
      <c r="BH28" s="146"/>
      <c r="BI28" s="146"/>
      <c r="BJ28" s="146">
        <f t="shared" si="28"/>
        <v>5000</v>
      </c>
      <c r="BK28" s="146">
        <f t="shared" si="29"/>
        <v>5000</v>
      </c>
      <c r="BL28" s="146"/>
      <c r="BM28" s="146"/>
      <c r="BN28" s="1">
        <f t="shared" si="40"/>
        <v>5000</v>
      </c>
      <c r="BO28" s="1">
        <f t="shared" si="40"/>
        <v>5000</v>
      </c>
      <c r="BP28" s="1">
        <f t="shared" si="40"/>
        <v>0</v>
      </c>
      <c r="BQ28" s="1">
        <f t="shared" si="40"/>
        <v>0</v>
      </c>
      <c r="BR28" s="167">
        <v>25000</v>
      </c>
      <c r="BS28" s="167">
        <v>25000</v>
      </c>
      <c r="BT28" s="167">
        <v>0</v>
      </c>
      <c r="BU28" s="167">
        <v>0</v>
      </c>
      <c r="BV28" s="147">
        <f t="shared" si="30"/>
        <v>0</v>
      </c>
      <c r="BW28" s="147">
        <f t="shared" si="31"/>
        <v>0</v>
      </c>
      <c r="BX28" s="41"/>
      <c r="BZ28" s="45" t="s">
        <v>602</v>
      </c>
      <c r="CA28" s="45" t="s">
        <v>589</v>
      </c>
      <c r="CB28" s="45" t="s">
        <v>590</v>
      </c>
      <c r="CF28" s="175" t="e">
        <f>BW28-#REF!</f>
        <v>#REF!</v>
      </c>
      <c r="CH28" s="291"/>
      <c r="CI28" s="291"/>
    </row>
    <row r="29" spans="1:87" ht="27.95" hidden="1" customHeight="1" outlineLevel="1">
      <c r="A29" s="10">
        <v>3</v>
      </c>
      <c r="B29" s="9" t="s">
        <v>129</v>
      </c>
      <c r="C29" s="8" t="s">
        <v>12</v>
      </c>
      <c r="D29" s="100"/>
      <c r="E29" s="100"/>
      <c r="F29" s="8" t="s">
        <v>11</v>
      </c>
      <c r="G29" s="9"/>
      <c r="H29" s="8"/>
      <c r="I29" s="8"/>
      <c r="J29" s="6"/>
      <c r="K29" s="6"/>
      <c r="L29" s="6"/>
      <c r="M29" s="6"/>
      <c r="N29" s="167">
        <v>25000</v>
      </c>
      <c r="O29" s="167">
        <v>25000</v>
      </c>
      <c r="P29" s="167">
        <v>0</v>
      </c>
      <c r="Q29" s="167">
        <v>3080</v>
      </c>
      <c r="R29" s="146">
        <v>25000</v>
      </c>
      <c r="S29" s="146">
        <v>25000</v>
      </c>
      <c r="T29" s="146"/>
      <c r="U29" s="146">
        <v>3080</v>
      </c>
      <c r="V29" s="1">
        <f t="shared" si="14"/>
        <v>20000</v>
      </c>
      <c r="W29" s="1">
        <f t="shared" si="15"/>
        <v>20000</v>
      </c>
      <c r="X29" s="1">
        <f t="shared" si="16"/>
        <v>0</v>
      </c>
      <c r="Y29" s="1">
        <f t="shared" si="17"/>
        <v>3080</v>
      </c>
      <c r="Z29" s="146">
        <v>10000</v>
      </c>
      <c r="AA29" s="146">
        <v>10000</v>
      </c>
      <c r="AB29" s="146"/>
      <c r="AC29" s="146">
        <v>3080</v>
      </c>
      <c r="AD29" s="146">
        <v>10000</v>
      </c>
      <c r="AE29" s="146">
        <v>10000</v>
      </c>
      <c r="AF29" s="146"/>
      <c r="AG29" s="146"/>
      <c r="AH29" s="146">
        <v>5000</v>
      </c>
      <c r="AI29" s="146">
        <v>5000</v>
      </c>
      <c r="AJ29" s="146"/>
      <c r="AK29" s="146"/>
      <c r="AL29" s="1">
        <f t="shared" si="38"/>
        <v>0</v>
      </c>
      <c r="AM29" s="1">
        <f t="shared" si="38"/>
        <v>0</v>
      </c>
      <c r="AN29" s="1"/>
      <c r="AO29" s="1"/>
      <c r="AP29" s="1"/>
      <c r="AQ29" s="1"/>
      <c r="AR29" s="1"/>
      <c r="AS29" s="1"/>
      <c r="AT29" s="146">
        <v>5000</v>
      </c>
      <c r="AU29" s="146">
        <v>5000</v>
      </c>
      <c r="AV29" s="146"/>
      <c r="AW29" s="146"/>
      <c r="AX29" s="146">
        <f>AY29</f>
        <v>5000</v>
      </c>
      <c r="AY29" s="146">
        <v>5000</v>
      </c>
      <c r="AZ29" s="146"/>
      <c r="BA29" s="146"/>
      <c r="BB29" s="1">
        <f t="shared" si="39"/>
        <v>0</v>
      </c>
      <c r="BC29" s="1">
        <f t="shared" si="39"/>
        <v>0</v>
      </c>
      <c r="BD29" s="1"/>
      <c r="BE29" s="1"/>
      <c r="BF29" s="146">
        <f t="shared" si="26"/>
        <v>0</v>
      </c>
      <c r="BG29" s="146">
        <f t="shared" si="27"/>
        <v>0</v>
      </c>
      <c r="BH29" s="146"/>
      <c r="BI29" s="146"/>
      <c r="BJ29" s="146">
        <f t="shared" si="28"/>
        <v>5000</v>
      </c>
      <c r="BK29" s="146">
        <f t="shared" si="29"/>
        <v>5000</v>
      </c>
      <c r="BL29" s="146"/>
      <c r="BM29" s="146"/>
      <c r="BN29" s="1">
        <f t="shared" si="40"/>
        <v>5000</v>
      </c>
      <c r="BO29" s="1">
        <f t="shared" si="40"/>
        <v>5000</v>
      </c>
      <c r="BP29" s="1">
        <f t="shared" si="40"/>
        <v>0</v>
      </c>
      <c r="BQ29" s="1">
        <f t="shared" si="40"/>
        <v>0</v>
      </c>
      <c r="BR29" s="167">
        <v>25000</v>
      </c>
      <c r="BS29" s="167">
        <v>25000</v>
      </c>
      <c r="BT29" s="167">
        <v>0</v>
      </c>
      <c r="BU29" s="167">
        <v>3080</v>
      </c>
      <c r="BV29" s="147">
        <f t="shared" si="30"/>
        <v>0</v>
      </c>
      <c r="BW29" s="147">
        <f t="shared" si="31"/>
        <v>0</v>
      </c>
      <c r="BX29" s="41"/>
      <c r="BZ29" s="45" t="s">
        <v>602</v>
      </c>
      <c r="CA29" s="45" t="s">
        <v>589</v>
      </c>
      <c r="CB29" s="45" t="s">
        <v>590</v>
      </c>
      <c r="CF29" s="175" t="e">
        <f>BW29-#REF!</f>
        <v>#REF!</v>
      </c>
      <c r="CH29" s="291"/>
      <c r="CI29" s="291"/>
    </row>
    <row r="30" spans="1:87" ht="27.95" hidden="1" customHeight="1" outlineLevel="1">
      <c r="A30" s="61" t="s">
        <v>543</v>
      </c>
      <c r="B30" s="60" t="s">
        <v>542</v>
      </c>
      <c r="C30" s="58"/>
      <c r="D30" s="117"/>
      <c r="E30" s="117"/>
      <c r="F30" s="58"/>
      <c r="G30" s="60"/>
      <c r="H30" s="58"/>
      <c r="I30" s="58"/>
      <c r="J30" s="56"/>
      <c r="K30" s="56"/>
      <c r="L30" s="56"/>
      <c r="M30" s="56"/>
      <c r="N30" s="145">
        <v>65000</v>
      </c>
      <c r="O30" s="145">
        <v>65000</v>
      </c>
      <c r="P30" s="145">
        <v>0</v>
      </c>
      <c r="Q30" s="145">
        <v>0</v>
      </c>
      <c r="R30" s="145">
        <f t="shared" ref="R30:U30" si="41">SUM(R31:R34)</f>
        <v>65000</v>
      </c>
      <c r="S30" s="145">
        <f t="shared" si="41"/>
        <v>65000</v>
      </c>
      <c r="T30" s="145">
        <f t="shared" si="41"/>
        <v>0</v>
      </c>
      <c r="U30" s="145">
        <f t="shared" si="41"/>
        <v>0</v>
      </c>
      <c r="V30" s="1">
        <f t="shared" si="14"/>
        <v>39000</v>
      </c>
      <c r="W30" s="1">
        <f t="shared" si="15"/>
        <v>39000</v>
      </c>
      <c r="X30" s="1">
        <f t="shared" si="16"/>
        <v>0</v>
      </c>
      <c r="Y30" s="1">
        <f t="shared" si="17"/>
        <v>0</v>
      </c>
      <c r="Z30" s="145">
        <f t="shared" ref="Z30:AE30" si="42">SUM(Z31:Z34)</f>
        <v>13000</v>
      </c>
      <c r="AA30" s="145">
        <f t="shared" si="42"/>
        <v>13000</v>
      </c>
      <c r="AB30" s="145">
        <f t="shared" si="42"/>
        <v>0</v>
      </c>
      <c r="AC30" s="145">
        <f t="shared" si="42"/>
        <v>0</v>
      </c>
      <c r="AD30" s="145">
        <f t="shared" si="42"/>
        <v>13000</v>
      </c>
      <c r="AE30" s="145">
        <f t="shared" si="42"/>
        <v>13000</v>
      </c>
      <c r="AF30" s="145"/>
      <c r="AG30" s="145"/>
      <c r="AH30" s="145">
        <f t="shared" ref="AH30:AM30" si="43">SUM(AH31:AH34)</f>
        <v>13000</v>
      </c>
      <c r="AI30" s="145">
        <f t="shared" si="43"/>
        <v>13000</v>
      </c>
      <c r="AJ30" s="145">
        <f t="shared" si="43"/>
        <v>0</v>
      </c>
      <c r="AK30" s="145">
        <f t="shared" si="43"/>
        <v>0</v>
      </c>
      <c r="AL30" s="145">
        <f t="shared" si="43"/>
        <v>0</v>
      </c>
      <c r="AM30" s="145">
        <f t="shared" si="43"/>
        <v>0</v>
      </c>
      <c r="AN30" s="145"/>
      <c r="AO30" s="145"/>
      <c r="AP30" s="145">
        <f>SUM(AP31:AP34)</f>
        <v>0</v>
      </c>
      <c r="AQ30" s="145">
        <f>SUM(AQ31:AQ34)</f>
        <v>0</v>
      </c>
      <c r="AR30" s="145"/>
      <c r="AS30" s="145"/>
      <c r="AT30" s="145">
        <f>SUM(AT31:AT34)</f>
        <v>13000</v>
      </c>
      <c r="AU30" s="145">
        <f>SUM(AU31:AU34)</f>
        <v>13000</v>
      </c>
      <c r="AV30" s="145"/>
      <c r="AW30" s="145"/>
      <c r="AX30" s="145">
        <f t="shared" ref="AX30:BC30" si="44">SUM(AX31:AX34)</f>
        <v>13000</v>
      </c>
      <c r="AY30" s="145">
        <f t="shared" si="44"/>
        <v>13000</v>
      </c>
      <c r="AZ30" s="145">
        <f t="shared" si="44"/>
        <v>0</v>
      </c>
      <c r="BA30" s="145">
        <f t="shared" si="44"/>
        <v>0</v>
      </c>
      <c r="BB30" s="145">
        <f t="shared" si="44"/>
        <v>0</v>
      </c>
      <c r="BC30" s="145">
        <f t="shared" si="44"/>
        <v>0</v>
      </c>
      <c r="BD30" s="145"/>
      <c r="BE30" s="145"/>
      <c r="BF30" s="146">
        <f t="shared" si="26"/>
        <v>0</v>
      </c>
      <c r="BG30" s="146">
        <f t="shared" si="27"/>
        <v>0</v>
      </c>
      <c r="BH30" s="146"/>
      <c r="BI30" s="146"/>
      <c r="BJ30" s="146">
        <f t="shared" si="28"/>
        <v>13000</v>
      </c>
      <c r="BK30" s="146">
        <f t="shared" si="29"/>
        <v>13000</v>
      </c>
      <c r="BL30" s="145"/>
      <c r="BM30" s="145"/>
      <c r="BN30" s="145">
        <f t="shared" ref="BN30:BW30" si="45">SUM(BN31:BN34)</f>
        <v>26000</v>
      </c>
      <c r="BO30" s="145">
        <f t="shared" si="45"/>
        <v>26000</v>
      </c>
      <c r="BP30" s="145">
        <f t="shared" si="45"/>
        <v>0</v>
      </c>
      <c r="BQ30" s="145">
        <f t="shared" si="45"/>
        <v>0</v>
      </c>
      <c r="BR30" s="145">
        <f t="shared" si="45"/>
        <v>65000</v>
      </c>
      <c r="BS30" s="145">
        <f t="shared" si="45"/>
        <v>65000</v>
      </c>
      <c r="BT30" s="145">
        <f t="shared" si="45"/>
        <v>0</v>
      </c>
      <c r="BU30" s="145">
        <f t="shared" si="45"/>
        <v>0</v>
      </c>
      <c r="BV30" s="145">
        <f t="shared" si="45"/>
        <v>0</v>
      </c>
      <c r="BW30" s="145">
        <f t="shared" si="45"/>
        <v>0</v>
      </c>
      <c r="BX30" s="41"/>
      <c r="CF30" s="175" t="e">
        <f>BW30-#REF!</f>
        <v>#REF!</v>
      </c>
      <c r="CH30" s="291"/>
      <c r="CI30" s="291"/>
    </row>
    <row r="31" spans="1:87" ht="27.95" hidden="1" customHeight="1" outlineLevel="1">
      <c r="A31" s="10">
        <v>1</v>
      </c>
      <c r="B31" s="9" t="s">
        <v>25</v>
      </c>
      <c r="C31" s="8" t="s">
        <v>24</v>
      </c>
      <c r="D31" s="100"/>
      <c r="E31" s="100"/>
      <c r="F31" s="8" t="s">
        <v>23</v>
      </c>
      <c r="G31" s="9"/>
      <c r="H31" s="8"/>
      <c r="I31" s="8"/>
      <c r="J31" s="6"/>
      <c r="K31" s="6"/>
      <c r="L31" s="6"/>
      <c r="M31" s="6"/>
      <c r="N31" s="167">
        <v>25000</v>
      </c>
      <c r="O31" s="167">
        <v>25000</v>
      </c>
      <c r="P31" s="167">
        <v>0</v>
      </c>
      <c r="Q31" s="167">
        <v>0</v>
      </c>
      <c r="R31" s="146">
        <v>25000</v>
      </c>
      <c r="S31" s="146">
        <v>25000</v>
      </c>
      <c r="T31" s="146"/>
      <c r="U31" s="146">
        <v>0</v>
      </c>
      <c r="V31" s="1">
        <f t="shared" si="14"/>
        <v>15000</v>
      </c>
      <c r="W31" s="1">
        <f t="shared" si="15"/>
        <v>15000</v>
      </c>
      <c r="X31" s="1">
        <f t="shared" si="16"/>
        <v>0</v>
      </c>
      <c r="Y31" s="1">
        <f t="shared" si="17"/>
        <v>0</v>
      </c>
      <c r="Z31" s="146">
        <v>5000</v>
      </c>
      <c r="AA31" s="146">
        <v>5000</v>
      </c>
      <c r="AB31" s="146"/>
      <c r="AC31" s="146">
        <v>0</v>
      </c>
      <c r="AD31" s="146">
        <v>5000</v>
      </c>
      <c r="AE31" s="146">
        <v>5000</v>
      </c>
      <c r="AF31" s="146"/>
      <c r="AG31" s="146"/>
      <c r="AH31" s="146">
        <v>5000</v>
      </c>
      <c r="AI31" s="146">
        <v>5000</v>
      </c>
      <c r="AJ31" s="146"/>
      <c r="AK31" s="146">
        <v>0</v>
      </c>
      <c r="AL31" s="1">
        <f t="shared" ref="AL31:AM34" si="46">Z31-AD31</f>
        <v>0</v>
      </c>
      <c r="AM31" s="1">
        <f t="shared" si="46"/>
        <v>0</v>
      </c>
      <c r="AN31" s="1"/>
      <c r="AO31" s="1"/>
      <c r="AP31" s="1"/>
      <c r="AQ31" s="1"/>
      <c r="AR31" s="1"/>
      <c r="AS31" s="1"/>
      <c r="AT31" s="146">
        <v>5000</v>
      </c>
      <c r="AU31" s="146">
        <v>5000</v>
      </c>
      <c r="AV31" s="146"/>
      <c r="AW31" s="146"/>
      <c r="AX31" s="146">
        <v>5000</v>
      </c>
      <c r="AY31" s="146">
        <v>5000</v>
      </c>
      <c r="AZ31" s="146"/>
      <c r="BA31" s="146"/>
      <c r="BB31" s="1">
        <f t="shared" ref="BB31:BC34" si="47">AH31-AT31</f>
        <v>0</v>
      </c>
      <c r="BC31" s="1">
        <f t="shared" si="47"/>
        <v>0</v>
      </c>
      <c r="BD31" s="1"/>
      <c r="BE31" s="1"/>
      <c r="BF31" s="146">
        <f t="shared" si="26"/>
        <v>0</v>
      </c>
      <c r="BG31" s="146">
        <f t="shared" si="27"/>
        <v>0</v>
      </c>
      <c r="BH31" s="146"/>
      <c r="BI31" s="146"/>
      <c r="BJ31" s="146">
        <f t="shared" si="28"/>
        <v>5000</v>
      </c>
      <c r="BK31" s="146">
        <f t="shared" si="29"/>
        <v>5000</v>
      </c>
      <c r="BL31" s="146"/>
      <c r="BM31" s="146"/>
      <c r="BN31" s="1">
        <f t="shared" ref="BN31:BQ34" si="48">N31-V31</f>
        <v>10000</v>
      </c>
      <c r="BO31" s="1">
        <f t="shared" si="48"/>
        <v>10000</v>
      </c>
      <c r="BP31" s="1">
        <f t="shared" si="48"/>
        <v>0</v>
      </c>
      <c r="BQ31" s="1">
        <f t="shared" si="48"/>
        <v>0</v>
      </c>
      <c r="BR31" s="167">
        <v>25000</v>
      </c>
      <c r="BS31" s="167">
        <v>25000</v>
      </c>
      <c r="BT31" s="167">
        <v>0</v>
      </c>
      <c r="BU31" s="167">
        <v>0</v>
      </c>
      <c r="BV31" s="147">
        <f t="shared" si="30"/>
        <v>0</v>
      </c>
      <c r="BW31" s="147">
        <f t="shared" si="31"/>
        <v>0</v>
      </c>
      <c r="BX31" s="6"/>
      <c r="BZ31" s="45" t="s">
        <v>602</v>
      </c>
      <c r="CA31" s="45" t="s">
        <v>589</v>
      </c>
      <c r="CB31" s="45" t="s">
        <v>590</v>
      </c>
      <c r="CF31" s="175" t="e">
        <f>BW31-#REF!</f>
        <v>#REF!</v>
      </c>
      <c r="CH31" s="291"/>
      <c r="CI31" s="291"/>
    </row>
    <row r="32" spans="1:87" ht="27.95" hidden="1" customHeight="1" outlineLevel="1">
      <c r="A32" s="10">
        <v>2</v>
      </c>
      <c r="B32" s="9" t="s">
        <v>38</v>
      </c>
      <c r="C32" s="8" t="s">
        <v>37</v>
      </c>
      <c r="D32" s="100"/>
      <c r="E32" s="100"/>
      <c r="F32" s="8" t="s">
        <v>36</v>
      </c>
      <c r="G32" s="9"/>
      <c r="H32" s="8"/>
      <c r="I32" s="8"/>
      <c r="J32" s="6"/>
      <c r="K32" s="6"/>
      <c r="L32" s="6"/>
      <c r="M32" s="6"/>
      <c r="N32" s="167">
        <v>15000.000000000002</v>
      </c>
      <c r="O32" s="167">
        <v>15000.000000000002</v>
      </c>
      <c r="P32" s="167">
        <v>0</v>
      </c>
      <c r="Q32" s="167">
        <v>0</v>
      </c>
      <c r="R32" s="146">
        <v>15000.000000000002</v>
      </c>
      <c r="S32" s="146">
        <v>15000.000000000002</v>
      </c>
      <c r="T32" s="146"/>
      <c r="U32" s="146">
        <v>0</v>
      </c>
      <c r="V32" s="1">
        <f t="shared" si="14"/>
        <v>9000</v>
      </c>
      <c r="W32" s="1">
        <f t="shared" si="15"/>
        <v>9000</v>
      </c>
      <c r="X32" s="1">
        <f t="shared" si="16"/>
        <v>0</v>
      </c>
      <c r="Y32" s="1">
        <f t="shared" si="17"/>
        <v>0</v>
      </c>
      <c r="Z32" s="146">
        <v>3000</v>
      </c>
      <c r="AA32" s="146">
        <v>3000</v>
      </c>
      <c r="AB32" s="146"/>
      <c r="AC32" s="146">
        <v>0</v>
      </c>
      <c r="AD32" s="146">
        <v>3000</v>
      </c>
      <c r="AE32" s="146">
        <v>3000</v>
      </c>
      <c r="AF32" s="146"/>
      <c r="AG32" s="146"/>
      <c r="AH32" s="146">
        <v>3000</v>
      </c>
      <c r="AI32" s="146">
        <v>3000</v>
      </c>
      <c r="AJ32" s="146"/>
      <c r="AK32" s="146">
        <v>0</v>
      </c>
      <c r="AL32" s="1">
        <f t="shared" si="46"/>
        <v>0</v>
      </c>
      <c r="AM32" s="1">
        <f t="shared" si="46"/>
        <v>0</v>
      </c>
      <c r="AN32" s="1"/>
      <c r="AO32" s="1"/>
      <c r="AP32" s="1"/>
      <c r="AQ32" s="1"/>
      <c r="AR32" s="1"/>
      <c r="AS32" s="1"/>
      <c r="AT32" s="146">
        <v>3000</v>
      </c>
      <c r="AU32" s="146">
        <v>3000</v>
      </c>
      <c r="AV32" s="146"/>
      <c r="AW32" s="146"/>
      <c r="AX32" s="146">
        <v>3000</v>
      </c>
      <c r="AY32" s="146">
        <v>3000</v>
      </c>
      <c r="AZ32" s="146"/>
      <c r="BA32" s="146"/>
      <c r="BB32" s="1">
        <f t="shared" si="47"/>
        <v>0</v>
      </c>
      <c r="BC32" s="1">
        <f t="shared" si="47"/>
        <v>0</v>
      </c>
      <c r="BD32" s="1"/>
      <c r="BE32" s="1"/>
      <c r="BF32" s="146">
        <f t="shared" si="26"/>
        <v>0</v>
      </c>
      <c r="BG32" s="146">
        <f t="shared" si="27"/>
        <v>0</v>
      </c>
      <c r="BH32" s="146"/>
      <c r="BI32" s="146"/>
      <c r="BJ32" s="146">
        <f t="shared" si="28"/>
        <v>3000</v>
      </c>
      <c r="BK32" s="146">
        <f t="shared" si="29"/>
        <v>3000</v>
      </c>
      <c r="BL32" s="146"/>
      <c r="BM32" s="146"/>
      <c r="BN32" s="1">
        <f t="shared" si="48"/>
        <v>6000.0000000000018</v>
      </c>
      <c r="BO32" s="1">
        <f t="shared" si="48"/>
        <v>6000.0000000000018</v>
      </c>
      <c r="BP32" s="1">
        <f t="shared" si="48"/>
        <v>0</v>
      </c>
      <c r="BQ32" s="1">
        <f t="shared" si="48"/>
        <v>0</v>
      </c>
      <c r="BR32" s="167">
        <v>15000.000000000002</v>
      </c>
      <c r="BS32" s="167">
        <v>15000.000000000002</v>
      </c>
      <c r="BT32" s="167">
        <v>0</v>
      </c>
      <c r="BU32" s="167">
        <v>0</v>
      </c>
      <c r="BV32" s="147">
        <f t="shared" si="30"/>
        <v>0</v>
      </c>
      <c r="BW32" s="147">
        <f t="shared" si="31"/>
        <v>0</v>
      </c>
      <c r="BX32" s="41"/>
      <c r="BZ32" s="45" t="s">
        <v>602</v>
      </c>
      <c r="CA32" s="45" t="s">
        <v>589</v>
      </c>
      <c r="CB32" s="45" t="s">
        <v>590</v>
      </c>
      <c r="CF32" s="175" t="e">
        <f>BW32-#REF!</f>
        <v>#REF!</v>
      </c>
      <c r="CH32" s="291"/>
      <c r="CI32" s="291"/>
    </row>
    <row r="33" spans="1:87" ht="27.95" hidden="1" customHeight="1" outlineLevel="1">
      <c r="A33" s="10">
        <v>3</v>
      </c>
      <c r="B33" s="9" t="s">
        <v>29</v>
      </c>
      <c r="C33" s="8" t="s">
        <v>6</v>
      </c>
      <c r="D33" s="100"/>
      <c r="E33" s="100"/>
      <c r="F33" s="8" t="s">
        <v>28</v>
      </c>
      <c r="G33" s="9"/>
      <c r="H33" s="8"/>
      <c r="I33" s="8"/>
      <c r="J33" s="6"/>
      <c r="K33" s="6"/>
      <c r="L33" s="6"/>
      <c r="M33" s="6"/>
      <c r="N33" s="167">
        <v>10000</v>
      </c>
      <c r="O33" s="167">
        <v>10000</v>
      </c>
      <c r="P33" s="167">
        <v>0</v>
      </c>
      <c r="Q33" s="167">
        <v>0</v>
      </c>
      <c r="R33" s="146">
        <v>10000</v>
      </c>
      <c r="S33" s="146">
        <v>10000</v>
      </c>
      <c r="T33" s="146"/>
      <c r="U33" s="146">
        <v>0</v>
      </c>
      <c r="V33" s="1">
        <f t="shared" si="14"/>
        <v>6000</v>
      </c>
      <c r="W33" s="1">
        <f t="shared" si="15"/>
        <v>6000</v>
      </c>
      <c r="X33" s="1">
        <f t="shared" si="16"/>
        <v>0</v>
      </c>
      <c r="Y33" s="1">
        <f t="shared" si="17"/>
        <v>0</v>
      </c>
      <c r="Z33" s="146">
        <v>2000</v>
      </c>
      <c r="AA33" s="146">
        <v>2000</v>
      </c>
      <c r="AB33" s="146"/>
      <c r="AC33" s="146">
        <v>0</v>
      </c>
      <c r="AD33" s="146">
        <v>2000</v>
      </c>
      <c r="AE33" s="146">
        <v>2000</v>
      </c>
      <c r="AF33" s="146"/>
      <c r="AG33" s="146"/>
      <c r="AH33" s="146">
        <v>2000</v>
      </c>
      <c r="AI33" s="146">
        <v>2000</v>
      </c>
      <c r="AJ33" s="146"/>
      <c r="AK33" s="146">
        <v>0</v>
      </c>
      <c r="AL33" s="1">
        <f t="shared" si="46"/>
        <v>0</v>
      </c>
      <c r="AM33" s="1">
        <f t="shared" si="46"/>
        <v>0</v>
      </c>
      <c r="AN33" s="1"/>
      <c r="AO33" s="1"/>
      <c r="AP33" s="1"/>
      <c r="AQ33" s="1"/>
      <c r="AR33" s="1"/>
      <c r="AS33" s="1"/>
      <c r="AT33" s="146">
        <v>2000</v>
      </c>
      <c r="AU33" s="146">
        <v>2000</v>
      </c>
      <c r="AV33" s="146"/>
      <c r="AW33" s="146"/>
      <c r="AX33" s="146">
        <v>2000</v>
      </c>
      <c r="AY33" s="146">
        <v>2000</v>
      </c>
      <c r="AZ33" s="146"/>
      <c r="BA33" s="146"/>
      <c r="BB33" s="1">
        <f t="shared" si="47"/>
        <v>0</v>
      </c>
      <c r="BC33" s="1">
        <f t="shared" si="47"/>
        <v>0</v>
      </c>
      <c r="BD33" s="1"/>
      <c r="BE33" s="1"/>
      <c r="BF33" s="146">
        <f t="shared" si="26"/>
        <v>0</v>
      </c>
      <c r="BG33" s="146">
        <f t="shared" si="27"/>
        <v>0</v>
      </c>
      <c r="BH33" s="146"/>
      <c r="BI33" s="146"/>
      <c r="BJ33" s="146">
        <f t="shared" si="28"/>
        <v>2000</v>
      </c>
      <c r="BK33" s="146">
        <f t="shared" si="29"/>
        <v>2000</v>
      </c>
      <c r="BL33" s="146"/>
      <c r="BM33" s="146"/>
      <c r="BN33" s="1">
        <f t="shared" si="48"/>
        <v>4000</v>
      </c>
      <c r="BO33" s="1">
        <f t="shared" si="48"/>
        <v>4000</v>
      </c>
      <c r="BP33" s="1">
        <f t="shared" si="48"/>
        <v>0</v>
      </c>
      <c r="BQ33" s="1">
        <f t="shared" si="48"/>
        <v>0</v>
      </c>
      <c r="BR33" s="167">
        <v>10000</v>
      </c>
      <c r="BS33" s="167">
        <v>10000</v>
      </c>
      <c r="BT33" s="167">
        <v>0</v>
      </c>
      <c r="BU33" s="167">
        <v>0</v>
      </c>
      <c r="BV33" s="147">
        <f t="shared" si="30"/>
        <v>0</v>
      </c>
      <c r="BW33" s="147">
        <f t="shared" si="31"/>
        <v>0</v>
      </c>
      <c r="BX33" s="6"/>
      <c r="BZ33" s="45" t="s">
        <v>602</v>
      </c>
      <c r="CA33" s="45" t="s">
        <v>589</v>
      </c>
      <c r="CB33" s="45" t="s">
        <v>590</v>
      </c>
      <c r="CF33" s="175" t="e">
        <f>BW33-#REF!</f>
        <v>#REF!</v>
      </c>
      <c r="CH33" s="291"/>
      <c r="CI33" s="291"/>
    </row>
    <row r="34" spans="1:87" ht="27.95" hidden="1" customHeight="1" outlineLevel="1">
      <c r="A34" s="10">
        <v>4</v>
      </c>
      <c r="B34" s="9" t="s">
        <v>130</v>
      </c>
      <c r="C34" s="8" t="s">
        <v>16</v>
      </c>
      <c r="D34" s="100"/>
      <c r="E34" s="100"/>
      <c r="F34" s="8" t="s">
        <v>8</v>
      </c>
      <c r="G34" s="9"/>
      <c r="H34" s="8"/>
      <c r="I34" s="8"/>
      <c r="J34" s="6"/>
      <c r="K34" s="6"/>
      <c r="L34" s="6"/>
      <c r="M34" s="6"/>
      <c r="N34" s="167">
        <v>15000</v>
      </c>
      <c r="O34" s="167">
        <v>15000</v>
      </c>
      <c r="P34" s="167">
        <v>0</v>
      </c>
      <c r="Q34" s="167">
        <v>0</v>
      </c>
      <c r="R34" s="146">
        <v>15000</v>
      </c>
      <c r="S34" s="146">
        <v>15000</v>
      </c>
      <c r="T34" s="146"/>
      <c r="U34" s="146">
        <v>0</v>
      </c>
      <c r="V34" s="1">
        <f t="shared" si="14"/>
        <v>9000</v>
      </c>
      <c r="W34" s="1">
        <f t="shared" si="15"/>
        <v>9000</v>
      </c>
      <c r="X34" s="1">
        <f t="shared" si="16"/>
        <v>0</v>
      </c>
      <c r="Y34" s="1">
        <f t="shared" si="17"/>
        <v>0</v>
      </c>
      <c r="Z34" s="146">
        <v>3000</v>
      </c>
      <c r="AA34" s="146">
        <v>3000</v>
      </c>
      <c r="AB34" s="146"/>
      <c r="AC34" s="146">
        <v>0</v>
      </c>
      <c r="AD34" s="146">
        <v>3000</v>
      </c>
      <c r="AE34" s="146">
        <v>3000</v>
      </c>
      <c r="AF34" s="146"/>
      <c r="AG34" s="146"/>
      <c r="AH34" s="146">
        <v>3000</v>
      </c>
      <c r="AI34" s="146">
        <v>3000</v>
      </c>
      <c r="AJ34" s="146"/>
      <c r="AK34" s="146">
        <v>0</v>
      </c>
      <c r="AL34" s="1">
        <f t="shared" si="46"/>
        <v>0</v>
      </c>
      <c r="AM34" s="1">
        <f t="shared" si="46"/>
        <v>0</v>
      </c>
      <c r="AN34" s="1"/>
      <c r="AO34" s="1"/>
      <c r="AP34" s="1"/>
      <c r="AQ34" s="1"/>
      <c r="AR34" s="1"/>
      <c r="AS34" s="1"/>
      <c r="AT34" s="146">
        <v>3000</v>
      </c>
      <c r="AU34" s="146">
        <v>3000</v>
      </c>
      <c r="AV34" s="146"/>
      <c r="AW34" s="146"/>
      <c r="AX34" s="146">
        <v>3000</v>
      </c>
      <c r="AY34" s="146">
        <v>3000</v>
      </c>
      <c r="AZ34" s="146"/>
      <c r="BA34" s="146"/>
      <c r="BB34" s="1">
        <f t="shared" si="47"/>
        <v>0</v>
      </c>
      <c r="BC34" s="1">
        <f t="shared" si="47"/>
        <v>0</v>
      </c>
      <c r="BD34" s="1"/>
      <c r="BE34" s="1"/>
      <c r="BF34" s="146">
        <f t="shared" si="26"/>
        <v>0</v>
      </c>
      <c r="BG34" s="146">
        <f t="shared" si="27"/>
        <v>0</v>
      </c>
      <c r="BH34" s="146"/>
      <c r="BI34" s="146"/>
      <c r="BJ34" s="146">
        <f t="shared" si="28"/>
        <v>3000</v>
      </c>
      <c r="BK34" s="146">
        <f t="shared" si="29"/>
        <v>3000</v>
      </c>
      <c r="BL34" s="146"/>
      <c r="BM34" s="146"/>
      <c r="BN34" s="1">
        <f t="shared" si="48"/>
        <v>6000</v>
      </c>
      <c r="BO34" s="1">
        <f t="shared" si="48"/>
        <v>6000</v>
      </c>
      <c r="BP34" s="1">
        <f t="shared" si="48"/>
        <v>0</v>
      </c>
      <c r="BQ34" s="1">
        <f t="shared" si="48"/>
        <v>0</v>
      </c>
      <c r="BR34" s="167">
        <v>15000</v>
      </c>
      <c r="BS34" s="167">
        <v>15000</v>
      </c>
      <c r="BT34" s="167">
        <v>0</v>
      </c>
      <c r="BU34" s="167">
        <v>0</v>
      </c>
      <c r="BV34" s="147">
        <f t="shared" si="30"/>
        <v>0</v>
      </c>
      <c r="BW34" s="147">
        <f t="shared" si="31"/>
        <v>0</v>
      </c>
      <c r="BX34" s="6"/>
      <c r="BZ34" s="45" t="s">
        <v>602</v>
      </c>
      <c r="CA34" s="45" t="s">
        <v>589</v>
      </c>
      <c r="CB34" s="45" t="s">
        <v>590</v>
      </c>
      <c r="CF34" s="175" t="e">
        <f>BW34-#REF!</f>
        <v>#REF!</v>
      </c>
      <c r="CH34" s="291"/>
      <c r="CI34" s="291"/>
    </row>
    <row r="35" spans="1:87" ht="27.95" hidden="1" customHeight="1" outlineLevel="1">
      <c r="A35" s="61" t="s">
        <v>541</v>
      </c>
      <c r="B35" s="60" t="s">
        <v>540</v>
      </c>
      <c r="C35" s="58"/>
      <c r="D35" s="117"/>
      <c r="E35" s="117"/>
      <c r="F35" s="58"/>
      <c r="G35" s="60"/>
      <c r="H35" s="58"/>
      <c r="I35" s="58"/>
      <c r="J35" s="56">
        <f t="shared" ref="J35:R35" si="49">SUM(J36:J45)</f>
        <v>0</v>
      </c>
      <c r="K35" s="56">
        <f t="shared" si="49"/>
        <v>0</v>
      </c>
      <c r="L35" s="56">
        <f t="shared" si="49"/>
        <v>0</v>
      </c>
      <c r="M35" s="56">
        <f t="shared" si="49"/>
        <v>0</v>
      </c>
      <c r="N35" s="145">
        <v>9998.1999999999989</v>
      </c>
      <c r="O35" s="145">
        <v>9998.1999999999989</v>
      </c>
      <c r="P35" s="145">
        <v>0</v>
      </c>
      <c r="Q35" s="145">
        <v>0</v>
      </c>
      <c r="R35" s="145">
        <f t="shared" si="49"/>
        <v>9998.1999999999989</v>
      </c>
      <c r="S35" s="145">
        <f t="shared" ref="S35:AB35" si="50">SUM(S36:S45)</f>
        <v>9998.1999999999989</v>
      </c>
      <c r="T35" s="145">
        <f t="shared" si="50"/>
        <v>0</v>
      </c>
      <c r="U35" s="145">
        <f t="shared" si="50"/>
        <v>0</v>
      </c>
      <c r="V35" s="145">
        <f t="shared" si="50"/>
        <v>9998.1999999999989</v>
      </c>
      <c r="W35" s="145">
        <f t="shared" si="50"/>
        <v>9998.1999999999989</v>
      </c>
      <c r="X35" s="145">
        <f t="shared" si="50"/>
        <v>0</v>
      </c>
      <c r="Y35" s="145">
        <f t="shared" si="50"/>
        <v>0</v>
      </c>
      <c r="Z35" s="145">
        <f t="shared" si="50"/>
        <v>9998.1999999999989</v>
      </c>
      <c r="AA35" s="145">
        <f t="shared" si="50"/>
        <v>9998.1999999999989</v>
      </c>
      <c r="AB35" s="145">
        <f t="shared" si="50"/>
        <v>0</v>
      </c>
      <c r="AC35" s="145">
        <f>SUM(AC36:AC45)</f>
        <v>0</v>
      </c>
      <c r="AD35" s="145">
        <f>SUM(AD36:AD45)</f>
        <v>9998.1999999999989</v>
      </c>
      <c r="AE35" s="145">
        <f>SUM(AE36:AE45)</f>
        <v>9998.1999999999989</v>
      </c>
      <c r="AF35" s="145"/>
      <c r="AG35" s="145"/>
      <c r="AH35" s="145">
        <f t="shared" ref="AH35:AM35" si="51">SUM(AH36:AH45)</f>
        <v>0</v>
      </c>
      <c r="AI35" s="145">
        <f t="shared" si="51"/>
        <v>0</v>
      </c>
      <c r="AJ35" s="145">
        <f t="shared" si="51"/>
        <v>0</v>
      </c>
      <c r="AK35" s="145">
        <f t="shared" si="51"/>
        <v>0</v>
      </c>
      <c r="AL35" s="145">
        <f t="shared" si="51"/>
        <v>0</v>
      </c>
      <c r="AM35" s="145">
        <f t="shared" si="51"/>
        <v>0</v>
      </c>
      <c r="AN35" s="145"/>
      <c r="AO35" s="145"/>
      <c r="AP35" s="145">
        <f>SUM(AP36:AP45)</f>
        <v>0</v>
      </c>
      <c r="AQ35" s="145">
        <f>SUM(AQ36:AQ45)</f>
        <v>0</v>
      </c>
      <c r="AR35" s="145"/>
      <c r="AS35" s="145"/>
      <c r="AT35" s="145">
        <f>SUM(AT36:AT45)</f>
        <v>0</v>
      </c>
      <c r="AU35" s="145">
        <f>SUM(AU36:AU45)</f>
        <v>0</v>
      </c>
      <c r="AV35" s="145"/>
      <c r="AW35" s="145"/>
      <c r="AX35" s="145">
        <f t="shared" ref="AX35:BC35" si="52">SUM(AX36:AX45)</f>
        <v>0</v>
      </c>
      <c r="AY35" s="145">
        <f t="shared" si="52"/>
        <v>0</v>
      </c>
      <c r="AZ35" s="145">
        <f t="shared" si="52"/>
        <v>0</v>
      </c>
      <c r="BA35" s="145">
        <f t="shared" si="52"/>
        <v>0</v>
      </c>
      <c r="BB35" s="145">
        <f t="shared" si="52"/>
        <v>0</v>
      </c>
      <c r="BC35" s="145">
        <f t="shared" si="52"/>
        <v>0</v>
      </c>
      <c r="BD35" s="145"/>
      <c r="BE35" s="145"/>
      <c r="BF35" s="146">
        <f t="shared" si="26"/>
        <v>0</v>
      </c>
      <c r="BG35" s="146">
        <f t="shared" si="27"/>
        <v>0</v>
      </c>
      <c r="BH35" s="146"/>
      <c r="BI35" s="146"/>
      <c r="BJ35" s="146">
        <f t="shared" si="28"/>
        <v>0</v>
      </c>
      <c r="BK35" s="146">
        <f t="shared" si="29"/>
        <v>0</v>
      </c>
      <c r="BL35" s="145"/>
      <c r="BM35" s="145"/>
      <c r="BN35" s="145">
        <f t="shared" ref="BN35:BW35" si="53">SUM(BN36:BN45)</f>
        <v>0</v>
      </c>
      <c r="BO35" s="145">
        <f t="shared" si="53"/>
        <v>0</v>
      </c>
      <c r="BP35" s="145">
        <f t="shared" si="53"/>
        <v>0</v>
      </c>
      <c r="BQ35" s="145">
        <f t="shared" si="53"/>
        <v>0</v>
      </c>
      <c r="BR35" s="145">
        <f t="shared" si="53"/>
        <v>9998.1999999999989</v>
      </c>
      <c r="BS35" s="145">
        <f t="shared" si="53"/>
        <v>9998.1999999999989</v>
      </c>
      <c r="BT35" s="145">
        <f t="shared" si="53"/>
        <v>0</v>
      </c>
      <c r="BU35" s="145">
        <f t="shared" si="53"/>
        <v>0</v>
      </c>
      <c r="BV35" s="145">
        <f t="shared" si="53"/>
        <v>0</v>
      </c>
      <c r="BW35" s="145">
        <f t="shared" si="53"/>
        <v>0</v>
      </c>
      <c r="BX35" s="41"/>
      <c r="CF35" s="175" t="e">
        <f>BW35-#REF!</f>
        <v>#REF!</v>
      </c>
      <c r="CH35" s="291"/>
      <c r="CI35" s="291"/>
    </row>
    <row r="36" spans="1:87" ht="27.95" hidden="1" customHeight="1" outlineLevel="1">
      <c r="A36" s="10">
        <v>1</v>
      </c>
      <c r="B36" s="9" t="s">
        <v>135</v>
      </c>
      <c r="C36" s="8" t="s">
        <v>31</v>
      </c>
      <c r="D36" s="100"/>
      <c r="E36" s="100"/>
      <c r="F36" s="8" t="s">
        <v>30</v>
      </c>
      <c r="G36" s="9"/>
      <c r="H36" s="8"/>
      <c r="I36" s="8"/>
      <c r="J36" s="6"/>
      <c r="K36" s="6"/>
      <c r="L36" s="6"/>
      <c r="M36" s="6"/>
      <c r="N36" s="167">
        <v>373.2</v>
      </c>
      <c r="O36" s="167">
        <v>373.2</v>
      </c>
      <c r="P36" s="167">
        <v>0</v>
      </c>
      <c r="Q36" s="167">
        <v>0</v>
      </c>
      <c r="R36" s="146">
        <v>373.2</v>
      </c>
      <c r="S36" s="146">
        <v>373.2</v>
      </c>
      <c r="T36" s="146"/>
      <c r="U36" s="146"/>
      <c r="V36" s="1">
        <f t="shared" ref="V36:V45" si="54">Z36+AH36+AX36</f>
        <v>373.2</v>
      </c>
      <c r="W36" s="1">
        <f t="shared" ref="W36:W45" si="55">AA36+AI36+AY36</f>
        <v>373.2</v>
      </c>
      <c r="X36" s="1">
        <f t="shared" ref="X36:X45" si="56">AB36+AJ36+AZ36</f>
        <v>0</v>
      </c>
      <c r="Y36" s="1">
        <f t="shared" ref="Y36:Y45" si="57">AC36+AK36+BA36</f>
        <v>0</v>
      </c>
      <c r="Z36" s="146">
        <v>373.2</v>
      </c>
      <c r="AA36" s="146">
        <v>373.2</v>
      </c>
      <c r="AB36" s="146"/>
      <c r="AC36" s="146"/>
      <c r="AD36" s="146">
        <v>373.2</v>
      </c>
      <c r="AE36" s="146">
        <v>373.2</v>
      </c>
      <c r="AF36" s="146"/>
      <c r="AG36" s="146"/>
      <c r="AH36" s="146"/>
      <c r="AI36" s="146"/>
      <c r="AJ36" s="146"/>
      <c r="AK36" s="146"/>
      <c r="AL36" s="1">
        <f t="shared" ref="AL36:AL45" si="58">Z36-AD36</f>
        <v>0</v>
      </c>
      <c r="AM36" s="1">
        <f t="shared" ref="AM36:AM45" si="59">AA36-AE36</f>
        <v>0</v>
      </c>
      <c r="AN36" s="1"/>
      <c r="AO36" s="1"/>
      <c r="AP36" s="1"/>
      <c r="AQ36" s="1"/>
      <c r="AR36" s="1"/>
      <c r="AS36" s="1"/>
      <c r="AT36" s="146">
        <f t="shared" ref="AT36:AT45" si="60">AH36+AL36</f>
        <v>0</v>
      </c>
      <c r="AU36" s="146">
        <f t="shared" ref="AU36:AU45" si="61">AI36+AM36</f>
        <v>0</v>
      </c>
      <c r="AV36" s="146"/>
      <c r="AW36" s="146"/>
      <c r="AX36" s="148">
        <f t="shared" ref="AX36:AX45" si="62">AY36</f>
        <v>0</v>
      </c>
      <c r="AY36" s="146"/>
      <c r="AZ36" s="146"/>
      <c r="BA36" s="146"/>
      <c r="BB36" s="1">
        <f t="shared" ref="BB36:BB45" si="63">AH36-AT36</f>
        <v>0</v>
      </c>
      <c r="BC36" s="1">
        <f t="shared" ref="BC36:BC45" si="64">AI36-AU36</f>
        <v>0</v>
      </c>
      <c r="BD36" s="1"/>
      <c r="BE36" s="1"/>
      <c r="BF36" s="146">
        <f t="shared" si="26"/>
        <v>0</v>
      </c>
      <c r="BG36" s="146">
        <f t="shared" si="27"/>
        <v>0</v>
      </c>
      <c r="BH36" s="146"/>
      <c r="BI36" s="146"/>
      <c r="BJ36" s="146">
        <f t="shared" si="28"/>
        <v>0</v>
      </c>
      <c r="BK36" s="146">
        <f t="shared" si="29"/>
        <v>0</v>
      </c>
      <c r="BL36" s="146"/>
      <c r="BM36" s="146"/>
      <c r="BN36" s="1">
        <f t="shared" ref="BN36:BN45" si="65">N36-V36</f>
        <v>0</v>
      </c>
      <c r="BO36" s="1">
        <f t="shared" ref="BO36:BO45" si="66">O36-W36</f>
        <v>0</v>
      </c>
      <c r="BP36" s="1">
        <f t="shared" ref="BP36:BP45" si="67">P36-X36</f>
        <v>0</v>
      </c>
      <c r="BQ36" s="1">
        <f t="shared" ref="BQ36:BQ45" si="68">Q36-Y36</f>
        <v>0</v>
      </c>
      <c r="BR36" s="167">
        <v>373.2</v>
      </c>
      <c r="BS36" s="167">
        <v>373.2</v>
      </c>
      <c r="BT36" s="167">
        <v>0</v>
      </c>
      <c r="BU36" s="167">
        <v>0</v>
      </c>
      <c r="BV36" s="147">
        <f t="shared" si="30"/>
        <v>0</v>
      </c>
      <c r="BW36" s="147">
        <f t="shared" si="31"/>
        <v>0</v>
      </c>
      <c r="BX36" s="41"/>
      <c r="BZ36" s="45" t="s">
        <v>602</v>
      </c>
      <c r="CA36" s="45" t="s">
        <v>589</v>
      </c>
      <c r="CB36" s="45" t="s">
        <v>590</v>
      </c>
      <c r="CF36" s="175" t="e">
        <f>BW36-#REF!</f>
        <v>#REF!</v>
      </c>
      <c r="CH36" s="291"/>
      <c r="CI36" s="291"/>
    </row>
    <row r="37" spans="1:87" ht="27.95" hidden="1" customHeight="1" outlineLevel="1">
      <c r="A37" s="10">
        <v>2</v>
      </c>
      <c r="B37" s="9" t="s">
        <v>41</v>
      </c>
      <c r="C37" s="8" t="s">
        <v>40</v>
      </c>
      <c r="D37" s="100"/>
      <c r="E37" s="100"/>
      <c r="F37" s="8" t="s">
        <v>39</v>
      </c>
      <c r="G37" s="9"/>
      <c r="H37" s="8"/>
      <c r="I37" s="8"/>
      <c r="J37" s="6"/>
      <c r="K37" s="6"/>
      <c r="L37" s="6"/>
      <c r="M37" s="6"/>
      <c r="N37" s="167">
        <v>400</v>
      </c>
      <c r="O37" s="167">
        <v>400</v>
      </c>
      <c r="P37" s="167">
        <v>0</v>
      </c>
      <c r="Q37" s="167">
        <v>0</v>
      </c>
      <c r="R37" s="146">
        <v>400</v>
      </c>
      <c r="S37" s="146">
        <v>400</v>
      </c>
      <c r="T37" s="146"/>
      <c r="U37" s="146">
        <v>0</v>
      </c>
      <c r="V37" s="1">
        <f t="shared" si="54"/>
        <v>400</v>
      </c>
      <c r="W37" s="1">
        <f t="shared" si="55"/>
        <v>400</v>
      </c>
      <c r="X37" s="1">
        <f t="shared" si="56"/>
        <v>0</v>
      </c>
      <c r="Y37" s="1">
        <f t="shared" si="57"/>
        <v>0</v>
      </c>
      <c r="Z37" s="146">
        <v>400</v>
      </c>
      <c r="AA37" s="146">
        <v>400</v>
      </c>
      <c r="AB37" s="146"/>
      <c r="AC37" s="146"/>
      <c r="AD37" s="146">
        <v>400</v>
      </c>
      <c r="AE37" s="146">
        <v>400</v>
      </c>
      <c r="AF37" s="146"/>
      <c r="AG37" s="146"/>
      <c r="AH37" s="146"/>
      <c r="AI37" s="146"/>
      <c r="AJ37" s="146"/>
      <c r="AK37" s="146"/>
      <c r="AL37" s="1">
        <f t="shared" si="58"/>
        <v>0</v>
      </c>
      <c r="AM37" s="1">
        <f t="shared" si="59"/>
        <v>0</v>
      </c>
      <c r="AN37" s="1"/>
      <c r="AO37" s="1"/>
      <c r="AP37" s="1"/>
      <c r="AQ37" s="1"/>
      <c r="AR37" s="1"/>
      <c r="AS37" s="1"/>
      <c r="AT37" s="146">
        <f t="shared" si="60"/>
        <v>0</v>
      </c>
      <c r="AU37" s="146">
        <f t="shared" si="61"/>
        <v>0</v>
      </c>
      <c r="AV37" s="146"/>
      <c r="AW37" s="146"/>
      <c r="AX37" s="148">
        <f t="shared" si="62"/>
        <v>0</v>
      </c>
      <c r="AY37" s="146"/>
      <c r="AZ37" s="146"/>
      <c r="BA37" s="146"/>
      <c r="BB37" s="1">
        <f t="shared" si="63"/>
        <v>0</v>
      </c>
      <c r="BC37" s="1">
        <f t="shared" si="64"/>
        <v>0</v>
      </c>
      <c r="BD37" s="1"/>
      <c r="BE37" s="1"/>
      <c r="BF37" s="146">
        <f t="shared" si="26"/>
        <v>0</v>
      </c>
      <c r="BG37" s="146">
        <f t="shared" si="27"/>
        <v>0</v>
      </c>
      <c r="BH37" s="146"/>
      <c r="BI37" s="146"/>
      <c r="BJ37" s="146">
        <f t="shared" si="28"/>
        <v>0</v>
      </c>
      <c r="BK37" s="146">
        <f t="shared" si="29"/>
        <v>0</v>
      </c>
      <c r="BL37" s="146"/>
      <c r="BM37" s="146"/>
      <c r="BN37" s="1">
        <f t="shared" si="65"/>
        <v>0</v>
      </c>
      <c r="BO37" s="1">
        <f t="shared" si="66"/>
        <v>0</v>
      </c>
      <c r="BP37" s="1">
        <f t="shared" si="67"/>
        <v>0</v>
      </c>
      <c r="BQ37" s="1">
        <f t="shared" si="68"/>
        <v>0</v>
      </c>
      <c r="BR37" s="167">
        <v>400</v>
      </c>
      <c r="BS37" s="167">
        <v>400</v>
      </c>
      <c r="BT37" s="167">
        <v>0</v>
      </c>
      <c r="BU37" s="167">
        <v>0</v>
      </c>
      <c r="BV37" s="147">
        <f t="shared" si="30"/>
        <v>0</v>
      </c>
      <c r="BW37" s="147">
        <f t="shared" si="31"/>
        <v>0</v>
      </c>
      <c r="BX37" s="41"/>
      <c r="BZ37" s="45" t="s">
        <v>602</v>
      </c>
      <c r="CA37" s="45" t="s">
        <v>589</v>
      </c>
      <c r="CB37" s="45" t="s">
        <v>590</v>
      </c>
      <c r="CF37" s="175" t="e">
        <f>BW37-#REF!</f>
        <v>#REF!</v>
      </c>
      <c r="CH37" s="291"/>
      <c r="CI37" s="291"/>
    </row>
    <row r="38" spans="1:87" ht="27.95" hidden="1" customHeight="1" outlineLevel="1">
      <c r="A38" s="10">
        <v>3</v>
      </c>
      <c r="B38" s="9" t="s">
        <v>134</v>
      </c>
      <c r="C38" s="8" t="s">
        <v>133</v>
      </c>
      <c r="D38" s="100"/>
      <c r="E38" s="100"/>
      <c r="F38" s="8" t="s">
        <v>98</v>
      </c>
      <c r="G38" s="9"/>
      <c r="H38" s="8"/>
      <c r="I38" s="8"/>
      <c r="J38" s="6"/>
      <c r="K38" s="6"/>
      <c r="L38" s="6"/>
      <c r="M38" s="6"/>
      <c r="N38" s="167">
        <v>1402.5</v>
      </c>
      <c r="O38" s="167">
        <v>1402.5</v>
      </c>
      <c r="P38" s="167">
        <v>0</v>
      </c>
      <c r="Q38" s="167">
        <v>0</v>
      </c>
      <c r="R38" s="146">
        <v>1402.5</v>
      </c>
      <c r="S38" s="146">
        <v>1402.5</v>
      </c>
      <c r="T38" s="146"/>
      <c r="U38" s="146">
        <v>0</v>
      </c>
      <c r="V38" s="1">
        <f t="shared" si="54"/>
        <v>1402.5</v>
      </c>
      <c r="W38" s="1">
        <f t="shared" si="55"/>
        <v>1402.5</v>
      </c>
      <c r="X38" s="1">
        <f t="shared" si="56"/>
        <v>0</v>
      </c>
      <c r="Y38" s="1">
        <f t="shared" si="57"/>
        <v>0</v>
      </c>
      <c r="Z38" s="146">
        <v>1402.5</v>
      </c>
      <c r="AA38" s="146">
        <v>1402.5</v>
      </c>
      <c r="AB38" s="146"/>
      <c r="AC38" s="146"/>
      <c r="AD38" s="146">
        <v>1402.5</v>
      </c>
      <c r="AE38" s="146">
        <v>1402.5</v>
      </c>
      <c r="AF38" s="146"/>
      <c r="AG38" s="146"/>
      <c r="AH38" s="146"/>
      <c r="AI38" s="146"/>
      <c r="AJ38" s="146"/>
      <c r="AK38" s="146"/>
      <c r="AL38" s="1">
        <f t="shared" si="58"/>
        <v>0</v>
      </c>
      <c r="AM38" s="1">
        <f t="shared" si="59"/>
        <v>0</v>
      </c>
      <c r="AN38" s="1"/>
      <c r="AO38" s="1"/>
      <c r="AP38" s="1"/>
      <c r="AQ38" s="1"/>
      <c r="AR38" s="1"/>
      <c r="AS38" s="1"/>
      <c r="AT38" s="146">
        <f t="shared" si="60"/>
        <v>0</v>
      </c>
      <c r="AU38" s="146">
        <f t="shared" si="61"/>
        <v>0</v>
      </c>
      <c r="AV38" s="146"/>
      <c r="AW38" s="146"/>
      <c r="AX38" s="148">
        <f t="shared" si="62"/>
        <v>0</v>
      </c>
      <c r="AY38" s="146"/>
      <c r="AZ38" s="146"/>
      <c r="BA38" s="146"/>
      <c r="BB38" s="1">
        <f t="shared" si="63"/>
        <v>0</v>
      </c>
      <c r="BC38" s="1">
        <f t="shared" si="64"/>
        <v>0</v>
      </c>
      <c r="BD38" s="1"/>
      <c r="BE38" s="1"/>
      <c r="BF38" s="146">
        <f t="shared" si="26"/>
        <v>0</v>
      </c>
      <c r="BG38" s="146">
        <f t="shared" si="27"/>
        <v>0</v>
      </c>
      <c r="BH38" s="146"/>
      <c r="BI38" s="146"/>
      <c r="BJ38" s="146">
        <f t="shared" si="28"/>
        <v>0</v>
      </c>
      <c r="BK38" s="146">
        <f t="shared" si="29"/>
        <v>0</v>
      </c>
      <c r="BL38" s="146"/>
      <c r="BM38" s="146"/>
      <c r="BN38" s="1">
        <f t="shared" si="65"/>
        <v>0</v>
      </c>
      <c r="BO38" s="1">
        <f t="shared" si="66"/>
        <v>0</v>
      </c>
      <c r="BP38" s="1">
        <f t="shared" si="67"/>
        <v>0</v>
      </c>
      <c r="BQ38" s="1">
        <f t="shared" si="68"/>
        <v>0</v>
      </c>
      <c r="BR38" s="167">
        <v>1402.5</v>
      </c>
      <c r="BS38" s="167">
        <v>1402.5</v>
      </c>
      <c r="BT38" s="167">
        <v>0</v>
      </c>
      <c r="BU38" s="167">
        <v>0</v>
      </c>
      <c r="BV38" s="147">
        <f t="shared" si="30"/>
        <v>0</v>
      </c>
      <c r="BW38" s="147">
        <f t="shared" si="31"/>
        <v>0</v>
      </c>
      <c r="BX38" s="6"/>
      <c r="BZ38" s="45" t="s">
        <v>602</v>
      </c>
      <c r="CA38" s="45" t="s">
        <v>589</v>
      </c>
      <c r="CB38" s="45" t="s">
        <v>590</v>
      </c>
      <c r="CF38" s="175" t="e">
        <f>BW38-#REF!</f>
        <v>#REF!</v>
      </c>
      <c r="CH38" s="291"/>
      <c r="CI38" s="291"/>
    </row>
    <row r="39" spans="1:87" ht="27.95" hidden="1" customHeight="1" outlineLevel="1">
      <c r="A39" s="10">
        <v>4</v>
      </c>
      <c r="B39" s="9" t="s">
        <v>132</v>
      </c>
      <c r="C39" s="8" t="s">
        <v>131</v>
      </c>
      <c r="D39" s="100"/>
      <c r="E39" s="100"/>
      <c r="F39" s="8" t="s">
        <v>81</v>
      </c>
      <c r="G39" s="9"/>
      <c r="H39" s="8"/>
      <c r="I39" s="8"/>
      <c r="J39" s="6"/>
      <c r="K39" s="6"/>
      <c r="L39" s="6"/>
      <c r="M39" s="6"/>
      <c r="N39" s="167">
        <v>981</v>
      </c>
      <c r="O39" s="167">
        <v>981</v>
      </c>
      <c r="P39" s="167">
        <v>0</v>
      </c>
      <c r="Q39" s="167">
        <v>0</v>
      </c>
      <c r="R39" s="146">
        <v>981</v>
      </c>
      <c r="S39" s="146">
        <v>981</v>
      </c>
      <c r="T39" s="146"/>
      <c r="U39" s="146">
        <v>0</v>
      </c>
      <c r="V39" s="1">
        <f t="shared" si="54"/>
        <v>981</v>
      </c>
      <c r="W39" s="1">
        <f t="shared" si="55"/>
        <v>981</v>
      </c>
      <c r="X39" s="1">
        <f t="shared" si="56"/>
        <v>0</v>
      </c>
      <c r="Y39" s="1">
        <f t="shared" si="57"/>
        <v>0</v>
      </c>
      <c r="Z39" s="146">
        <v>981</v>
      </c>
      <c r="AA39" s="146">
        <v>981</v>
      </c>
      <c r="AB39" s="146"/>
      <c r="AC39" s="146"/>
      <c r="AD39" s="146">
        <v>981</v>
      </c>
      <c r="AE39" s="146">
        <v>981</v>
      </c>
      <c r="AF39" s="146"/>
      <c r="AG39" s="146"/>
      <c r="AH39" s="146"/>
      <c r="AI39" s="146"/>
      <c r="AJ39" s="146"/>
      <c r="AK39" s="146"/>
      <c r="AL39" s="1">
        <f t="shared" si="58"/>
        <v>0</v>
      </c>
      <c r="AM39" s="1">
        <f t="shared" si="59"/>
        <v>0</v>
      </c>
      <c r="AN39" s="1"/>
      <c r="AO39" s="1"/>
      <c r="AP39" s="1"/>
      <c r="AQ39" s="1"/>
      <c r="AR39" s="1"/>
      <c r="AS39" s="1"/>
      <c r="AT39" s="146">
        <f t="shared" si="60"/>
        <v>0</v>
      </c>
      <c r="AU39" s="146">
        <f t="shared" si="61"/>
        <v>0</v>
      </c>
      <c r="AV39" s="146"/>
      <c r="AW39" s="146"/>
      <c r="AX39" s="148">
        <f t="shared" si="62"/>
        <v>0</v>
      </c>
      <c r="AY39" s="146"/>
      <c r="AZ39" s="146"/>
      <c r="BA39" s="146"/>
      <c r="BB39" s="1">
        <f t="shared" si="63"/>
        <v>0</v>
      </c>
      <c r="BC39" s="1">
        <f t="shared" si="64"/>
        <v>0</v>
      </c>
      <c r="BD39" s="1"/>
      <c r="BE39" s="1"/>
      <c r="BF39" s="146">
        <f t="shared" si="26"/>
        <v>0</v>
      </c>
      <c r="BG39" s="146">
        <f t="shared" si="27"/>
        <v>0</v>
      </c>
      <c r="BH39" s="146"/>
      <c r="BI39" s="146"/>
      <c r="BJ39" s="146">
        <f t="shared" si="28"/>
        <v>0</v>
      </c>
      <c r="BK39" s="146">
        <f t="shared" si="29"/>
        <v>0</v>
      </c>
      <c r="BL39" s="146"/>
      <c r="BM39" s="146"/>
      <c r="BN39" s="1">
        <f t="shared" si="65"/>
        <v>0</v>
      </c>
      <c r="BO39" s="1">
        <f t="shared" si="66"/>
        <v>0</v>
      </c>
      <c r="BP39" s="1">
        <f t="shared" si="67"/>
        <v>0</v>
      </c>
      <c r="BQ39" s="1">
        <f t="shared" si="68"/>
        <v>0</v>
      </c>
      <c r="BR39" s="167">
        <v>981</v>
      </c>
      <c r="BS39" s="167">
        <v>981</v>
      </c>
      <c r="BT39" s="167">
        <v>0</v>
      </c>
      <c r="BU39" s="167">
        <v>0</v>
      </c>
      <c r="BV39" s="147">
        <f t="shared" si="30"/>
        <v>0</v>
      </c>
      <c r="BW39" s="147">
        <f t="shared" si="31"/>
        <v>0</v>
      </c>
      <c r="BX39" s="6"/>
      <c r="BZ39" s="45" t="s">
        <v>602</v>
      </c>
      <c r="CA39" s="45" t="s">
        <v>589</v>
      </c>
      <c r="CB39" s="45" t="s">
        <v>590</v>
      </c>
      <c r="CF39" s="175" t="e">
        <f>BW39-#REF!</f>
        <v>#REF!</v>
      </c>
      <c r="CH39" s="291"/>
      <c r="CI39" s="291"/>
    </row>
    <row r="40" spans="1:87" ht="27.95" hidden="1" customHeight="1" outlineLevel="1">
      <c r="A40" s="10">
        <v>5</v>
      </c>
      <c r="B40" s="9" t="s">
        <v>25</v>
      </c>
      <c r="C40" s="8" t="s">
        <v>24</v>
      </c>
      <c r="D40" s="100"/>
      <c r="E40" s="100"/>
      <c r="F40" s="8" t="s">
        <v>23</v>
      </c>
      <c r="G40" s="9"/>
      <c r="H40" s="8"/>
      <c r="I40" s="8"/>
      <c r="J40" s="6"/>
      <c r="K40" s="6"/>
      <c r="L40" s="6"/>
      <c r="M40" s="6"/>
      <c r="N40" s="167">
        <v>434.20000000000005</v>
      </c>
      <c r="O40" s="167">
        <v>434.20000000000005</v>
      </c>
      <c r="P40" s="167">
        <v>0</v>
      </c>
      <c r="Q40" s="167">
        <v>0</v>
      </c>
      <c r="R40" s="146">
        <v>434.20000000000005</v>
      </c>
      <c r="S40" s="146">
        <v>434.20000000000005</v>
      </c>
      <c r="T40" s="146"/>
      <c r="U40" s="146">
        <v>0</v>
      </c>
      <c r="V40" s="1">
        <f t="shared" si="54"/>
        <v>434.20000000000005</v>
      </c>
      <c r="W40" s="1">
        <f t="shared" si="55"/>
        <v>434.20000000000005</v>
      </c>
      <c r="X40" s="1">
        <f t="shared" si="56"/>
        <v>0</v>
      </c>
      <c r="Y40" s="1">
        <f t="shared" si="57"/>
        <v>0</v>
      </c>
      <c r="Z40" s="146">
        <v>434.20000000000005</v>
      </c>
      <c r="AA40" s="146">
        <v>434.20000000000005</v>
      </c>
      <c r="AB40" s="146"/>
      <c r="AC40" s="146"/>
      <c r="AD40" s="146">
        <v>434.20000000000005</v>
      </c>
      <c r="AE40" s="146">
        <v>434.20000000000005</v>
      </c>
      <c r="AF40" s="146"/>
      <c r="AG40" s="146"/>
      <c r="AH40" s="146"/>
      <c r="AI40" s="146"/>
      <c r="AJ40" s="146"/>
      <c r="AK40" s="146"/>
      <c r="AL40" s="1">
        <f t="shared" si="58"/>
        <v>0</v>
      </c>
      <c r="AM40" s="1">
        <f t="shared" si="59"/>
        <v>0</v>
      </c>
      <c r="AN40" s="1"/>
      <c r="AO40" s="1"/>
      <c r="AP40" s="1"/>
      <c r="AQ40" s="1"/>
      <c r="AR40" s="1"/>
      <c r="AS40" s="1"/>
      <c r="AT40" s="146">
        <f t="shared" si="60"/>
        <v>0</v>
      </c>
      <c r="AU40" s="146">
        <f t="shared" si="61"/>
        <v>0</v>
      </c>
      <c r="AV40" s="146"/>
      <c r="AW40" s="146"/>
      <c r="AX40" s="148">
        <f t="shared" si="62"/>
        <v>0</v>
      </c>
      <c r="AY40" s="146"/>
      <c r="AZ40" s="146"/>
      <c r="BA40" s="146"/>
      <c r="BB40" s="1">
        <f t="shared" si="63"/>
        <v>0</v>
      </c>
      <c r="BC40" s="1">
        <f t="shared" si="64"/>
        <v>0</v>
      </c>
      <c r="BD40" s="1"/>
      <c r="BE40" s="1"/>
      <c r="BF40" s="146">
        <f t="shared" si="26"/>
        <v>0</v>
      </c>
      <c r="BG40" s="146">
        <f t="shared" si="27"/>
        <v>0</v>
      </c>
      <c r="BH40" s="146"/>
      <c r="BI40" s="146"/>
      <c r="BJ40" s="146">
        <f t="shared" si="28"/>
        <v>0</v>
      </c>
      <c r="BK40" s="146">
        <f t="shared" si="29"/>
        <v>0</v>
      </c>
      <c r="BL40" s="146"/>
      <c r="BM40" s="146"/>
      <c r="BN40" s="1">
        <f t="shared" si="65"/>
        <v>0</v>
      </c>
      <c r="BO40" s="1">
        <f t="shared" si="66"/>
        <v>0</v>
      </c>
      <c r="BP40" s="1">
        <f t="shared" si="67"/>
        <v>0</v>
      </c>
      <c r="BQ40" s="1">
        <f t="shared" si="68"/>
        <v>0</v>
      </c>
      <c r="BR40" s="167">
        <v>434.20000000000005</v>
      </c>
      <c r="BS40" s="167">
        <v>434.20000000000005</v>
      </c>
      <c r="BT40" s="167">
        <v>0</v>
      </c>
      <c r="BU40" s="167">
        <v>0</v>
      </c>
      <c r="BV40" s="147">
        <f t="shared" si="30"/>
        <v>0</v>
      </c>
      <c r="BW40" s="147">
        <f t="shared" si="31"/>
        <v>0</v>
      </c>
      <c r="BX40" s="6"/>
      <c r="BZ40" s="45" t="s">
        <v>602</v>
      </c>
      <c r="CA40" s="45" t="s">
        <v>589</v>
      </c>
      <c r="CB40" s="45" t="s">
        <v>590</v>
      </c>
      <c r="CF40" s="175" t="e">
        <f>BW40-#REF!</f>
        <v>#REF!</v>
      </c>
      <c r="CH40" s="291"/>
      <c r="CI40" s="291"/>
    </row>
    <row r="41" spans="1:87" ht="27.95" hidden="1" customHeight="1" outlineLevel="1">
      <c r="A41" s="10">
        <v>6</v>
      </c>
      <c r="B41" s="9" t="s">
        <v>38</v>
      </c>
      <c r="C41" s="8" t="s">
        <v>37</v>
      </c>
      <c r="D41" s="100"/>
      <c r="E41" s="100"/>
      <c r="F41" s="8" t="s">
        <v>36</v>
      </c>
      <c r="G41" s="9"/>
      <c r="H41" s="8"/>
      <c r="I41" s="8"/>
      <c r="J41" s="6"/>
      <c r="K41" s="6"/>
      <c r="L41" s="6"/>
      <c r="M41" s="6"/>
      <c r="N41" s="167">
        <v>2000</v>
      </c>
      <c r="O41" s="167">
        <v>2000</v>
      </c>
      <c r="P41" s="167">
        <v>0</v>
      </c>
      <c r="Q41" s="167">
        <v>0</v>
      </c>
      <c r="R41" s="146">
        <v>2000</v>
      </c>
      <c r="S41" s="146">
        <v>2000</v>
      </c>
      <c r="T41" s="146"/>
      <c r="U41" s="146">
        <v>0</v>
      </c>
      <c r="V41" s="1">
        <f t="shared" si="54"/>
        <v>2000</v>
      </c>
      <c r="W41" s="1">
        <f t="shared" si="55"/>
        <v>2000</v>
      </c>
      <c r="X41" s="1">
        <f t="shared" si="56"/>
        <v>0</v>
      </c>
      <c r="Y41" s="1">
        <f t="shared" si="57"/>
        <v>0</v>
      </c>
      <c r="Z41" s="146">
        <v>2000</v>
      </c>
      <c r="AA41" s="146">
        <v>2000</v>
      </c>
      <c r="AB41" s="146"/>
      <c r="AC41" s="146"/>
      <c r="AD41" s="146">
        <v>2000</v>
      </c>
      <c r="AE41" s="146">
        <v>2000</v>
      </c>
      <c r="AF41" s="146"/>
      <c r="AG41" s="146"/>
      <c r="AH41" s="146"/>
      <c r="AI41" s="146"/>
      <c r="AJ41" s="146"/>
      <c r="AK41" s="146"/>
      <c r="AL41" s="1">
        <f t="shared" si="58"/>
        <v>0</v>
      </c>
      <c r="AM41" s="1">
        <f t="shared" si="59"/>
        <v>0</v>
      </c>
      <c r="AN41" s="1"/>
      <c r="AO41" s="1"/>
      <c r="AP41" s="1"/>
      <c r="AQ41" s="1"/>
      <c r="AR41" s="1"/>
      <c r="AS41" s="1"/>
      <c r="AT41" s="146">
        <f t="shared" si="60"/>
        <v>0</v>
      </c>
      <c r="AU41" s="146">
        <f t="shared" si="61"/>
        <v>0</v>
      </c>
      <c r="AV41" s="146"/>
      <c r="AW41" s="146"/>
      <c r="AX41" s="148">
        <f t="shared" si="62"/>
        <v>0</v>
      </c>
      <c r="AY41" s="146"/>
      <c r="AZ41" s="146"/>
      <c r="BA41" s="146"/>
      <c r="BB41" s="1">
        <f t="shared" si="63"/>
        <v>0</v>
      </c>
      <c r="BC41" s="1">
        <f t="shared" si="64"/>
        <v>0</v>
      </c>
      <c r="BD41" s="1"/>
      <c r="BE41" s="1"/>
      <c r="BF41" s="146">
        <f t="shared" si="26"/>
        <v>0</v>
      </c>
      <c r="BG41" s="146">
        <f t="shared" si="27"/>
        <v>0</v>
      </c>
      <c r="BH41" s="146"/>
      <c r="BI41" s="146"/>
      <c r="BJ41" s="146">
        <f t="shared" si="28"/>
        <v>0</v>
      </c>
      <c r="BK41" s="146">
        <f t="shared" si="29"/>
        <v>0</v>
      </c>
      <c r="BL41" s="146"/>
      <c r="BM41" s="146"/>
      <c r="BN41" s="1">
        <f t="shared" si="65"/>
        <v>0</v>
      </c>
      <c r="BO41" s="1">
        <f t="shared" si="66"/>
        <v>0</v>
      </c>
      <c r="BP41" s="1">
        <f t="shared" si="67"/>
        <v>0</v>
      </c>
      <c r="BQ41" s="1">
        <f t="shared" si="68"/>
        <v>0</v>
      </c>
      <c r="BR41" s="167">
        <v>2000</v>
      </c>
      <c r="BS41" s="167">
        <v>2000</v>
      </c>
      <c r="BT41" s="167">
        <v>0</v>
      </c>
      <c r="BU41" s="167">
        <v>0</v>
      </c>
      <c r="BV41" s="147">
        <f t="shared" si="30"/>
        <v>0</v>
      </c>
      <c r="BW41" s="147">
        <f t="shared" si="31"/>
        <v>0</v>
      </c>
      <c r="BX41" s="41"/>
      <c r="BZ41" s="45" t="s">
        <v>602</v>
      </c>
      <c r="CA41" s="45" t="s">
        <v>589</v>
      </c>
      <c r="CB41" s="45" t="s">
        <v>590</v>
      </c>
      <c r="CF41" s="175" t="e">
        <f>BW41-#REF!</f>
        <v>#REF!</v>
      </c>
      <c r="CH41" s="291"/>
      <c r="CI41" s="291"/>
    </row>
    <row r="42" spans="1:87" ht="27.95" hidden="1" customHeight="1" outlineLevel="1">
      <c r="A42" s="10">
        <v>7</v>
      </c>
      <c r="B42" s="9" t="s">
        <v>29</v>
      </c>
      <c r="C42" s="8" t="s">
        <v>6</v>
      </c>
      <c r="D42" s="100"/>
      <c r="E42" s="100"/>
      <c r="F42" s="8" t="s">
        <v>28</v>
      </c>
      <c r="G42" s="9"/>
      <c r="H42" s="8"/>
      <c r="I42" s="8"/>
      <c r="J42" s="6"/>
      <c r="K42" s="6"/>
      <c r="L42" s="6"/>
      <c r="M42" s="6"/>
      <c r="N42" s="167">
        <v>1130.2</v>
      </c>
      <c r="O42" s="167">
        <v>1130.2</v>
      </c>
      <c r="P42" s="167">
        <v>0</v>
      </c>
      <c r="Q42" s="167">
        <v>0</v>
      </c>
      <c r="R42" s="146">
        <v>1130.2</v>
      </c>
      <c r="S42" s="146">
        <v>1130.2</v>
      </c>
      <c r="T42" s="146"/>
      <c r="U42" s="146">
        <v>0</v>
      </c>
      <c r="V42" s="1">
        <f t="shared" si="54"/>
        <v>1130.2</v>
      </c>
      <c r="W42" s="1">
        <f t="shared" si="55"/>
        <v>1130.2</v>
      </c>
      <c r="X42" s="1">
        <f t="shared" si="56"/>
        <v>0</v>
      </c>
      <c r="Y42" s="1">
        <f t="shared" si="57"/>
        <v>0</v>
      </c>
      <c r="Z42" s="146">
        <v>1130.2</v>
      </c>
      <c r="AA42" s="146">
        <v>1130.2</v>
      </c>
      <c r="AB42" s="146"/>
      <c r="AC42" s="146"/>
      <c r="AD42" s="146">
        <v>1130.2</v>
      </c>
      <c r="AE42" s="146">
        <v>1130.2</v>
      </c>
      <c r="AF42" s="146"/>
      <c r="AG42" s="146"/>
      <c r="AH42" s="146"/>
      <c r="AI42" s="146"/>
      <c r="AJ42" s="146"/>
      <c r="AK42" s="146"/>
      <c r="AL42" s="1">
        <f t="shared" si="58"/>
        <v>0</v>
      </c>
      <c r="AM42" s="1">
        <f t="shared" si="59"/>
        <v>0</v>
      </c>
      <c r="AN42" s="1"/>
      <c r="AO42" s="1"/>
      <c r="AP42" s="1"/>
      <c r="AQ42" s="1"/>
      <c r="AR42" s="1"/>
      <c r="AS42" s="1"/>
      <c r="AT42" s="146">
        <f t="shared" si="60"/>
        <v>0</v>
      </c>
      <c r="AU42" s="146">
        <f t="shared" si="61"/>
        <v>0</v>
      </c>
      <c r="AV42" s="146"/>
      <c r="AW42" s="146"/>
      <c r="AX42" s="148">
        <f t="shared" si="62"/>
        <v>0</v>
      </c>
      <c r="AY42" s="146"/>
      <c r="AZ42" s="146"/>
      <c r="BA42" s="146"/>
      <c r="BB42" s="1">
        <f t="shared" si="63"/>
        <v>0</v>
      </c>
      <c r="BC42" s="1">
        <f t="shared" si="64"/>
        <v>0</v>
      </c>
      <c r="BD42" s="1"/>
      <c r="BE42" s="1"/>
      <c r="BF42" s="146">
        <f t="shared" si="26"/>
        <v>0</v>
      </c>
      <c r="BG42" s="146">
        <f t="shared" si="27"/>
        <v>0</v>
      </c>
      <c r="BH42" s="146"/>
      <c r="BI42" s="146"/>
      <c r="BJ42" s="146">
        <f t="shared" si="28"/>
        <v>0</v>
      </c>
      <c r="BK42" s="146">
        <f t="shared" si="29"/>
        <v>0</v>
      </c>
      <c r="BL42" s="146"/>
      <c r="BM42" s="146"/>
      <c r="BN42" s="1">
        <f t="shared" si="65"/>
        <v>0</v>
      </c>
      <c r="BO42" s="1">
        <f t="shared" si="66"/>
        <v>0</v>
      </c>
      <c r="BP42" s="1">
        <f t="shared" si="67"/>
        <v>0</v>
      </c>
      <c r="BQ42" s="1">
        <f t="shared" si="68"/>
        <v>0</v>
      </c>
      <c r="BR42" s="167">
        <v>1130.2</v>
      </c>
      <c r="BS42" s="167">
        <v>1130.2</v>
      </c>
      <c r="BT42" s="167">
        <v>0</v>
      </c>
      <c r="BU42" s="167">
        <v>0</v>
      </c>
      <c r="BV42" s="147">
        <f t="shared" si="30"/>
        <v>0</v>
      </c>
      <c r="BW42" s="147">
        <f t="shared" si="31"/>
        <v>0</v>
      </c>
      <c r="BX42" s="6"/>
      <c r="BZ42" s="45" t="s">
        <v>602</v>
      </c>
      <c r="CA42" s="45" t="s">
        <v>589</v>
      </c>
      <c r="CB42" s="45" t="s">
        <v>590</v>
      </c>
      <c r="CF42" s="175" t="e">
        <f>BW42-#REF!</f>
        <v>#REF!</v>
      </c>
      <c r="CH42" s="291"/>
      <c r="CI42" s="291"/>
    </row>
    <row r="43" spans="1:87" ht="27.95" hidden="1" customHeight="1" outlineLevel="1">
      <c r="A43" s="10">
        <v>8</v>
      </c>
      <c r="B43" s="9" t="s">
        <v>130</v>
      </c>
      <c r="C43" s="8" t="s">
        <v>16</v>
      </c>
      <c r="D43" s="100"/>
      <c r="E43" s="100"/>
      <c r="F43" s="8" t="s">
        <v>8</v>
      </c>
      <c r="G43" s="9"/>
      <c r="H43" s="8"/>
      <c r="I43" s="8"/>
      <c r="J43" s="6"/>
      <c r="K43" s="6"/>
      <c r="L43" s="6"/>
      <c r="M43" s="6"/>
      <c r="N43" s="167">
        <v>1685</v>
      </c>
      <c r="O43" s="167">
        <v>1685</v>
      </c>
      <c r="P43" s="167">
        <v>0</v>
      </c>
      <c r="Q43" s="167">
        <v>0</v>
      </c>
      <c r="R43" s="146">
        <v>1685</v>
      </c>
      <c r="S43" s="146">
        <v>1685</v>
      </c>
      <c r="T43" s="146"/>
      <c r="U43" s="146">
        <v>0</v>
      </c>
      <c r="V43" s="1">
        <f t="shared" si="54"/>
        <v>1685</v>
      </c>
      <c r="W43" s="1">
        <f t="shared" si="55"/>
        <v>1685</v>
      </c>
      <c r="X43" s="1">
        <f t="shared" si="56"/>
        <v>0</v>
      </c>
      <c r="Y43" s="1">
        <f t="shared" si="57"/>
        <v>0</v>
      </c>
      <c r="Z43" s="146">
        <v>1685</v>
      </c>
      <c r="AA43" s="146">
        <v>1685</v>
      </c>
      <c r="AB43" s="146"/>
      <c r="AC43" s="146"/>
      <c r="AD43" s="146">
        <v>1685</v>
      </c>
      <c r="AE43" s="146">
        <v>1685</v>
      </c>
      <c r="AF43" s="146"/>
      <c r="AG43" s="146"/>
      <c r="AH43" s="146"/>
      <c r="AI43" s="146"/>
      <c r="AJ43" s="146"/>
      <c r="AK43" s="146"/>
      <c r="AL43" s="1">
        <f t="shared" si="58"/>
        <v>0</v>
      </c>
      <c r="AM43" s="1">
        <f t="shared" si="59"/>
        <v>0</v>
      </c>
      <c r="AN43" s="1"/>
      <c r="AO43" s="1"/>
      <c r="AP43" s="1"/>
      <c r="AQ43" s="1"/>
      <c r="AR43" s="1"/>
      <c r="AS43" s="1"/>
      <c r="AT43" s="146">
        <f t="shared" si="60"/>
        <v>0</v>
      </c>
      <c r="AU43" s="146">
        <f t="shared" si="61"/>
        <v>0</v>
      </c>
      <c r="AV43" s="146"/>
      <c r="AW43" s="146"/>
      <c r="AX43" s="148">
        <f t="shared" si="62"/>
        <v>0</v>
      </c>
      <c r="AY43" s="146"/>
      <c r="AZ43" s="146"/>
      <c r="BA43" s="146"/>
      <c r="BB43" s="1">
        <f t="shared" si="63"/>
        <v>0</v>
      </c>
      <c r="BC43" s="1">
        <f t="shared" si="64"/>
        <v>0</v>
      </c>
      <c r="BD43" s="1"/>
      <c r="BE43" s="1"/>
      <c r="BF43" s="146">
        <f t="shared" si="26"/>
        <v>0</v>
      </c>
      <c r="BG43" s="146">
        <f t="shared" si="27"/>
        <v>0</v>
      </c>
      <c r="BH43" s="146"/>
      <c r="BI43" s="146"/>
      <c r="BJ43" s="146">
        <f t="shared" si="28"/>
        <v>0</v>
      </c>
      <c r="BK43" s="146">
        <f t="shared" si="29"/>
        <v>0</v>
      </c>
      <c r="BL43" s="146"/>
      <c r="BM43" s="146"/>
      <c r="BN43" s="1">
        <f t="shared" si="65"/>
        <v>0</v>
      </c>
      <c r="BO43" s="1">
        <f t="shared" si="66"/>
        <v>0</v>
      </c>
      <c r="BP43" s="1">
        <f t="shared" si="67"/>
        <v>0</v>
      </c>
      <c r="BQ43" s="1">
        <f t="shared" si="68"/>
        <v>0</v>
      </c>
      <c r="BR43" s="167">
        <v>1685</v>
      </c>
      <c r="BS43" s="167">
        <v>1685</v>
      </c>
      <c r="BT43" s="167">
        <v>0</v>
      </c>
      <c r="BU43" s="167">
        <v>0</v>
      </c>
      <c r="BV43" s="147">
        <f t="shared" si="30"/>
        <v>0</v>
      </c>
      <c r="BW43" s="147">
        <f t="shared" si="31"/>
        <v>0</v>
      </c>
      <c r="BX43" s="6"/>
      <c r="BZ43" s="45" t="s">
        <v>602</v>
      </c>
      <c r="CA43" s="45" t="s">
        <v>589</v>
      </c>
      <c r="CB43" s="45" t="s">
        <v>590</v>
      </c>
      <c r="CF43" s="175" t="e">
        <f>BW43-#REF!</f>
        <v>#REF!</v>
      </c>
      <c r="CH43" s="291"/>
      <c r="CI43" s="291"/>
    </row>
    <row r="44" spans="1:87" ht="27.95" hidden="1" customHeight="1" outlineLevel="1">
      <c r="A44" s="10">
        <v>9</v>
      </c>
      <c r="B44" s="9" t="s">
        <v>27</v>
      </c>
      <c r="C44" s="8" t="s">
        <v>26</v>
      </c>
      <c r="D44" s="100"/>
      <c r="E44" s="100"/>
      <c r="F44" s="8" t="s">
        <v>35</v>
      </c>
      <c r="G44" s="9"/>
      <c r="H44" s="8"/>
      <c r="I44" s="8"/>
      <c r="J44" s="6"/>
      <c r="K44" s="6"/>
      <c r="L44" s="6"/>
      <c r="M44" s="6"/>
      <c r="N44" s="167">
        <v>601</v>
      </c>
      <c r="O44" s="167">
        <v>601</v>
      </c>
      <c r="P44" s="167">
        <v>0</v>
      </c>
      <c r="Q44" s="167">
        <v>0</v>
      </c>
      <c r="R44" s="146">
        <v>601</v>
      </c>
      <c r="S44" s="146">
        <v>601</v>
      </c>
      <c r="T44" s="146"/>
      <c r="U44" s="146">
        <v>0</v>
      </c>
      <c r="V44" s="1">
        <f t="shared" si="54"/>
        <v>601</v>
      </c>
      <c r="W44" s="1">
        <f t="shared" si="55"/>
        <v>601</v>
      </c>
      <c r="X44" s="1">
        <f t="shared" si="56"/>
        <v>0</v>
      </c>
      <c r="Y44" s="1">
        <f t="shared" si="57"/>
        <v>0</v>
      </c>
      <c r="Z44" s="146">
        <v>601</v>
      </c>
      <c r="AA44" s="146">
        <v>601</v>
      </c>
      <c r="AB44" s="146"/>
      <c r="AC44" s="146"/>
      <c r="AD44" s="146">
        <v>601</v>
      </c>
      <c r="AE44" s="146">
        <v>601</v>
      </c>
      <c r="AF44" s="146"/>
      <c r="AG44" s="146"/>
      <c r="AH44" s="146"/>
      <c r="AI44" s="146"/>
      <c r="AJ44" s="146"/>
      <c r="AK44" s="146"/>
      <c r="AL44" s="1">
        <f t="shared" si="58"/>
        <v>0</v>
      </c>
      <c r="AM44" s="1">
        <f t="shared" si="59"/>
        <v>0</v>
      </c>
      <c r="AN44" s="1"/>
      <c r="AO44" s="1"/>
      <c r="AP44" s="1"/>
      <c r="AQ44" s="1"/>
      <c r="AR44" s="1"/>
      <c r="AS44" s="1"/>
      <c r="AT44" s="146">
        <f t="shared" si="60"/>
        <v>0</v>
      </c>
      <c r="AU44" s="146">
        <f t="shared" si="61"/>
        <v>0</v>
      </c>
      <c r="AV44" s="146"/>
      <c r="AW44" s="146"/>
      <c r="AX44" s="148">
        <f t="shared" si="62"/>
        <v>0</v>
      </c>
      <c r="AY44" s="146"/>
      <c r="AZ44" s="146"/>
      <c r="BA44" s="146"/>
      <c r="BB44" s="1">
        <f t="shared" si="63"/>
        <v>0</v>
      </c>
      <c r="BC44" s="1">
        <f t="shared" si="64"/>
        <v>0</v>
      </c>
      <c r="BD44" s="1"/>
      <c r="BE44" s="1"/>
      <c r="BF44" s="146">
        <f t="shared" si="26"/>
        <v>0</v>
      </c>
      <c r="BG44" s="146">
        <f t="shared" si="27"/>
        <v>0</v>
      </c>
      <c r="BH44" s="146"/>
      <c r="BI44" s="146"/>
      <c r="BJ44" s="146">
        <f t="shared" si="28"/>
        <v>0</v>
      </c>
      <c r="BK44" s="146">
        <f t="shared" si="29"/>
        <v>0</v>
      </c>
      <c r="BL44" s="146"/>
      <c r="BM44" s="146"/>
      <c r="BN44" s="1">
        <f t="shared" si="65"/>
        <v>0</v>
      </c>
      <c r="BO44" s="1">
        <f t="shared" si="66"/>
        <v>0</v>
      </c>
      <c r="BP44" s="1">
        <f t="shared" si="67"/>
        <v>0</v>
      </c>
      <c r="BQ44" s="1">
        <f t="shared" si="68"/>
        <v>0</v>
      </c>
      <c r="BR44" s="167">
        <v>601</v>
      </c>
      <c r="BS44" s="167">
        <v>601</v>
      </c>
      <c r="BT44" s="167">
        <v>0</v>
      </c>
      <c r="BU44" s="167">
        <v>0</v>
      </c>
      <c r="BV44" s="147">
        <f t="shared" si="30"/>
        <v>0</v>
      </c>
      <c r="BW44" s="147">
        <f t="shared" si="31"/>
        <v>0</v>
      </c>
      <c r="BX44" s="6"/>
      <c r="BZ44" s="45" t="s">
        <v>602</v>
      </c>
      <c r="CA44" s="45" t="s">
        <v>589</v>
      </c>
      <c r="CB44" s="45" t="s">
        <v>590</v>
      </c>
      <c r="CF44" s="175" t="e">
        <f>BW44-#REF!</f>
        <v>#REF!</v>
      </c>
      <c r="CH44" s="291"/>
      <c r="CI44" s="291"/>
    </row>
    <row r="45" spans="1:87" ht="27.95" hidden="1" customHeight="1" outlineLevel="1">
      <c r="A45" s="10">
        <v>10</v>
      </c>
      <c r="B45" s="9" t="s">
        <v>129</v>
      </c>
      <c r="C45" s="8" t="s">
        <v>12</v>
      </c>
      <c r="D45" s="100"/>
      <c r="E45" s="100"/>
      <c r="F45" s="8" t="s">
        <v>11</v>
      </c>
      <c r="G45" s="9"/>
      <c r="H45" s="8"/>
      <c r="I45" s="8"/>
      <c r="J45" s="6"/>
      <c r="K45" s="6"/>
      <c r="L45" s="6"/>
      <c r="M45" s="6"/>
      <c r="N45" s="167">
        <v>991.1</v>
      </c>
      <c r="O45" s="167">
        <v>991.1</v>
      </c>
      <c r="P45" s="167">
        <v>0</v>
      </c>
      <c r="Q45" s="167">
        <v>0</v>
      </c>
      <c r="R45" s="146">
        <v>991.1</v>
      </c>
      <c r="S45" s="146">
        <v>991.1</v>
      </c>
      <c r="T45" s="146"/>
      <c r="U45" s="146"/>
      <c r="V45" s="1">
        <f t="shared" si="54"/>
        <v>991.1</v>
      </c>
      <c r="W45" s="1">
        <f t="shared" si="55"/>
        <v>991.1</v>
      </c>
      <c r="X45" s="1">
        <f t="shared" si="56"/>
        <v>0</v>
      </c>
      <c r="Y45" s="1">
        <f t="shared" si="57"/>
        <v>0</v>
      </c>
      <c r="Z45" s="146">
        <v>991.1</v>
      </c>
      <c r="AA45" s="146">
        <v>991.1</v>
      </c>
      <c r="AB45" s="146"/>
      <c r="AC45" s="146"/>
      <c r="AD45" s="146">
        <v>991.1</v>
      </c>
      <c r="AE45" s="146">
        <v>991.1</v>
      </c>
      <c r="AF45" s="146"/>
      <c r="AG45" s="146"/>
      <c r="AH45" s="146"/>
      <c r="AI45" s="146"/>
      <c r="AJ45" s="146"/>
      <c r="AK45" s="146"/>
      <c r="AL45" s="1">
        <f t="shared" si="58"/>
        <v>0</v>
      </c>
      <c r="AM45" s="1">
        <f t="shared" si="59"/>
        <v>0</v>
      </c>
      <c r="AN45" s="1"/>
      <c r="AO45" s="1"/>
      <c r="AP45" s="1"/>
      <c r="AQ45" s="1"/>
      <c r="AR45" s="1"/>
      <c r="AS45" s="1"/>
      <c r="AT45" s="146">
        <f t="shared" si="60"/>
        <v>0</v>
      </c>
      <c r="AU45" s="146">
        <f t="shared" si="61"/>
        <v>0</v>
      </c>
      <c r="AV45" s="146"/>
      <c r="AW45" s="146"/>
      <c r="AX45" s="148">
        <f t="shared" si="62"/>
        <v>0</v>
      </c>
      <c r="AY45" s="146"/>
      <c r="AZ45" s="146"/>
      <c r="BA45" s="146"/>
      <c r="BB45" s="1">
        <f t="shared" si="63"/>
        <v>0</v>
      </c>
      <c r="BC45" s="1">
        <f t="shared" si="64"/>
        <v>0</v>
      </c>
      <c r="BD45" s="1"/>
      <c r="BE45" s="1"/>
      <c r="BF45" s="146">
        <f t="shared" si="26"/>
        <v>0</v>
      </c>
      <c r="BG45" s="146">
        <f t="shared" si="27"/>
        <v>0</v>
      </c>
      <c r="BH45" s="146"/>
      <c r="BI45" s="146"/>
      <c r="BJ45" s="146">
        <f t="shared" si="28"/>
        <v>0</v>
      </c>
      <c r="BK45" s="146">
        <f t="shared" si="29"/>
        <v>0</v>
      </c>
      <c r="BL45" s="146"/>
      <c r="BM45" s="146"/>
      <c r="BN45" s="1">
        <f t="shared" si="65"/>
        <v>0</v>
      </c>
      <c r="BO45" s="1">
        <f t="shared" si="66"/>
        <v>0</v>
      </c>
      <c r="BP45" s="1">
        <f t="shared" si="67"/>
        <v>0</v>
      </c>
      <c r="BQ45" s="1">
        <f t="shared" si="68"/>
        <v>0</v>
      </c>
      <c r="BR45" s="167">
        <v>991.1</v>
      </c>
      <c r="BS45" s="167">
        <v>991.1</v>
      </c>
      <c r="BT45" s="167">
        <v>0</v>
      </c>
      <c r="BU45" s="167">
        <v>0</v>
      </c>
      <c r="BV45" s="147">
        <f t="shared" si="30"/>
        <v>0</v>
      </c>
      <c r="BW45" s="147">
        <f t="shared" si="31"/>
        <v>0</v>
      </c>
      <c r="BX45" s="41"/>
      <c r="BZ45" s="45" t="s">
        <v>602</v>
      </c>
      <c r="CA45" s="45" t="s">
        <v>589</v>
      </c>
      <c r="CB45" s="45" t="s">
        <v>590</v>
      </c>
      <c r="CF45" s="175" t="e">
        <f>BW45-#REF!</f>
        <v>#REF!</v>
      </c>
      <c r="CH45" s="291"/>
      <c r="CI45" s="291"/>
    </row>
    <row r="46" spans="1:87" ht="27.95" hidden="1" customHeight="1" outlineLevel="1">
      <c r="A46" s="61" t="s">
        <v>648</v>
      </c>
      <c r="B46" s="60" t="s">
        <v>538</v>
      </c>
      <c r="C46" s="58"/>
      <c r="D46" s="117"/>
      <c r="E46" s="117"/>
      <c r="F46" s="58"/>
      <c r="G46" s="60"/>
      <c r="H46" s="58"/>
      <c r="I46" s="58"/>
      <c r="J46" s="56">
        <f t="shared" ref="J46:R46" si="69">SUM(J47:J52)</f>
        <v>0</v>
      </c>
      <c r="K46" s="56">
        <f t="shared" si="69"/>
        <v>0</v>
      </c>
      <c r="L46" s="56">
        <f t="shared" si="69"/>
        <v>0</v>
      </c>
      <c r="M46" s="56">
        <f t="shared" si="69"/>
        <v>0</v>
      </c>
      <c r="N46" s="145">
        <v>17000</v>
      </c>
      <c r="O46" s="145">
        <v>17000</v>
      </c>
      <c r="P46" s="145">
        <v>0</v>
      </c>
      <c r="Q46" s="145">
        <v>0</v>
      </c>
      <c r="R46" s="145">
        <f t="shared" si="69"/>
        <v>17000</v>
      </c>
      <c r="S46" s="145">
        <f t="shared" ref="S46:AE46" si="70">SUM(S47:S52)</f>
        <v>17000</v>
      </c>
      <c r="T46" s="145">
        <f t="shared" si="70"/>
        <v>0</v>
      </c>
      <c r="U46" s="145">
        <f t="shared" si="70"/>
        <v>0</v>
      </c>
      <c r="V46" s="145">
        <f t="shared" si="70"/>
        <v>17000</v>
      </c>
      <c r="W46" s="145">
        <f t="shared" si="70"/>
        <v>17000</v>
      </c>
      <c r="X46" s="145">
        <f t="shared" si="70"/>
        <v>0</v>
      </c>
      <c r="Y46" s="145">
        <f t="shared" si="70"/>
        <v>0</v>
      </c>
      <c r="Z46" s="145">
        <f t="shared" si="70"/>
        <v>17000</v>
      </c>
      <c r="AA46" s="145">
        <f t="shared" si="70"/>
        <v>17000</v>
      </c>
      <c r="AB46" s="145">
        <f t="shared" si="70"/>
        <v>0</v>
      </c>
      <c r="AC46" s="145">
        <f t="shared" si="70"/>
        <v>0</v>
      </c>
      <c r="AD46" s="145">
        <f t="shared" si="70"/>
        <v>17000</v>
      </c>
      <c r="AE46" s="145">
        <f t="shared" si="70"/>
        <v>17000</v>
      </c>
      <c r="AF46" s="145"/>
      <c r="AG46" s="145"/>
      <c r="AH46" s="145">
        <f t="shared" ref="AH46:AM46" si="71">SUM(AH47:AH52)</f>
        <v>0</v>
      </c>
      <c r="AI46" s="145">
        <f t="shared" si="71"/>
        <v>0</v>
      </c>
      <c r="AJ46" s="145">
        <f t="shared" si="71"/>
        <v>0</v>
      </c>
      <c r="AK46" s="145">
        <f t="shared" si="71"/>
        <v>0</v>
      </c>
      <c r="AL46" s="145">
        <f t="shared" si="71"/>
        <v>0</v>
      </c>
      <c r="AM46" s="145">
        <f t="shared" si="71"/>
        <v>0</v>
      </c>
      <c r="AN46" s="145"/>
      <c r="AO46" s="145"/>
      <c r="AP46" s="145">
        <f>SUM(AP47:AP52)</f>
        <v>0</v>
      </c>
      <c r="AQ46" s="145">
        <f>SUM(AQ47:AQ52)</f>
        <v>0</v>
      </c>
      <c r="AR46" s="145"/>
      <c r="AS46" s="145"/>
      <c r="AT46" s="145">
        <f>SUM(AT47:AT52)</f>
        <v>0</v>
      </c>
      <c r="AU46" s="145">
        <f>SUM(AU47:AU52)</f>
        <v>0</v>
      </c>
      <c r="AV46" s="145"/>
      <c r="AW46" s="145"/>
      <c r="AX46" s="145">
        <f t="shared" ref="AX46:BC46" si="72">SUM(AX47:AX52)</f>
        <v>0</v>
      </c>
      <c r="AY46" s="145">
        <f t="shared" si="72"/>
        <v>0</v>
      </c>
      <c r="AZ46" s="145">
        <f t="shared" si="72"/>
        <v>0</v>
      </c>
      <c r="BA46" s="145">
        <f t="shared" si="72"/>
        <v>0</v>
      </c>
      <c r="BB46" s="145">
        <f t="shared" si="72"/>
        <v>0</v>
      </c>
      <c r="BC46" s="145">
        <f t="shared" si="72"/>
        <v>0</v>
      </c>
      <c r="BD46" s="145"/>
      <c r="BE46" s="145"/>
      <c r="BF46" s="146">
        <f t="shared" si="26"/>
        <v>0</v>
      </c>
      <c r="BG46" s="146">
        <f t="shared" si="27"/>
        <v>0</v>
      </c>
      <c r="BH46" s="146"/>
      <c r="BI46" s="146"/>
      <c r="BJ46" s="146">
        <f t="shared" si="28"/>
        <v>0</v>
      </c>
      <c r="BK46" s="146">
        <f t="shared" si="29"/>
        <v>0</v>
      </c>
      <c r="BL46" s="145"/>
      <c r="BM46" s="145"/>
      <c r="BN46" s="145">
        <f t="shared" ref="BN46:BW46" si="73">SUM(BN47:BN52)</f>
        <v>0</v>
      </c>
      <c r="BO46" s="145">
        <f t="shared" si="73"/>
        <v>0</v>
      </c>
      <c r="BP46" s="145">
        <f t="shared" si="73"/>
        <v>0</v>
      </c>
      <c r="BQ46" s="145">
        <f t="shared" si="73"/>
        <v>0</v>
      </c>
      <c r="BR46" s="145">
        <f t="shared" si="73"/>
        <v>17000</v>
      </c>
      <c r="BS46" s="145">
        <f t="shared" si="73"/>
        <v>17000</v>
      </c>
      <c r="BT46" s="145">
        <f t="shared" si="73"/>
        <v>0</v>
      </c>
      <c r="BU46" s="145">
        <f t="shared" si="73"/>
        <v>0</v>
      </c>
      <c r="BV46" s="145">
        <f t="shared" si="73"/>
        <v>0</v>
      </c>
      <c r="BW46" s="145">
        <f t="shared" si="73"/>
        <v>0</v>
      </c>
      <c r="BX46" s="41"/>
      <c r="CF46" s="175" t="e">
        <f>BW46-#REF!</f>
        <v>#REF!</v>
      </c>
      <c r="CH46" s="291"/>
      <c r="CI46" s="291"/>
    </row>
    <row r="47" spans="1:87" ht="27.95" hidden="1" customHeight="1" outlineLevel="1">
      <c r="A47" s="10">
        <v>1</v>
      </c>
      <c r="B47" s="9" t="s">
        <v>41</v>
      </c>
      <c r="C47" s="8" t="s">
        <v>40</v>
      </c>
      <c r="D47" s="100"/>
      <c r="E47" s="100"/>
      <c r="F47" s="8" t="s">
        <v>39</v>
      </c>
      <c r="G47" s="9"/>
      <c r="H47" s="8"/>
      <c r="I47" s="8"/>
      <c r="J47" s="6"/>
      <c r="K47" s="6"/>
      <c r="L47" s="6"/>
      <c r="M47" s="6"/>
      <c r="N47" s="167">
        <v>3500</v>
      </c>
      <c r="O47" s="167">
        <v>3500</v>
      </c>
      <c r="P47" s="167">
        <v>0</v>
      </c>
      <c r="Q47" s="167">
        <v>0</v>
      </c>
      <c r="R47" s="146">
        <v>3500</v>
      </c>
      <c r="S47" s="146">
        <v>3500</v>
      </c>
      <c r="T47" s="146"/>
      <c r="U47" s="146">
        <v>0</v>
      </c>
      <c r="V47" s="1">
        <f t="shared" ref="V47:Y52" si="74">Z47+AH47+AX47</f>
        <v>3500</v>
      </c>
      <c r="W47" s="1">
        <f t="shared" si="74"/>
        <v>3500</v>
      </c>
      <c r="X47" s="1">
        <f t="shared" si="74"/>
        <v>0</v>
      </c>
      <c r="Y47" s="1">
        <f t="shared" si="74"/>
        <v>0</v>
      </c>
      <c r="Z47" s="146">
        <v>3500</v>
      </c>
      <c r="AA47" s="146">
        <v>3500</v>
      </c>
      <c r="AB47" s="146"/>
      <c r="AC47" s="146"/>
      <c r="AD47" s="146">
        <v>3500</v>
      </c>
      <c r="AE47" s="146">
        <v>3500</v>
      </c>
      <c r="AF47" s="146"/>
      <c r="AG47" s="146"/>
      <c r="AH47" s="146"/>
      <c r="AI47" s="146"/>
      <c r="AJ47" s="146"/>
      <c r="AK47" s="146"/>
      <c r="AL47" s="1">
        <f t="shared" ref="AL47:AM52" si="75">Z47-AD47</f>
        <v>0</v>
      </c>
      <c r="AM47" s="1">
        <f t="shared" si="75"/>
        <v>0</v>
      </c>
      <c r="AN47" s="1"/>
      <c r="AO47" s="1"/>
      <c r="AP47" s="1"/>
      <c r="AQ47" s="1"/>
      <c r="AR47" s="1"/>
      <c r="AS47" s="1"/>
      <c r="AT47" s="146">
        <f t="shared" ref="AT47:AU52" si="76">AH47+AL47</f>
        <v>0</v>
      </c>
      <c r="AU47" s="146">
        <f t="shared" si="76"/>
        <v>0</v>
      </c>
      <c r="AV47" s="146"/>
      <c r="AW47" s="146"/>
      <c r="AX47" s="148">
        <f t="shared" ref="AX47:AX52" si="77">AY47</f>
        <v>0</v>
      </c>
      <c r="AY47" s="146"/>
      <c r="AZ47" s="146"/>
      <c r="BA47" s="146"/>
      <c r="BB47" s="1">
        <f t="shared" ref="BB47:BC52" si="78">AH47-AT47</f>
        <v>0</v>
      </c>
      <c r="BC47" s="1">
        <f t="shared" si="78"/>
        <v>0</v>
      </c>
      <c r="BD47" s="1"/>
      <c r="BE47" s="1"/>
      <c r="BF47" s="146">
        <f t="shared" si="26"/>
        <v>0</v>
      </c>
      <c r="BG47" s="146">
        <f t="shared" si="27"/>
        <v>0</v>
      </c>
      <c r="BH47" s="146"/>
      <c r="BI47" s="146"/>
      <c r="BJ47" s="146">
        <f t="shared" si="28"/>
        <v>0</v>
      </c>
      <c r="BK47" s="146">
        <f t="shared" si="29"/>
        <v>0</v>
      </c>
      <c r="BL47" s="146"/>
      <c r="BM47" s="146"/>
      <c r="BN47" s="1">
        <f t="shared" ref="BN47:BQ52" si="79">N47-V47</f>
        <v>0</v>
      </c>
      <c r="BO47" s="1">
        <f t="shared" si="79"/>
        <v>0</v>
      </c>
      <c r="BP47" s="1">
        <f t="shared" si="79"/>
        <v>0</v>
      </c>
      <c r="BQ47" s="1">
        <f t="shared" si="79"/>
        <v>0</v>
      </c>
      <c r="BR47" s="167">
        <v>3500</v>
      </c>
      <c r="BS47" s="167">
        <v>3500</v>
      </c>
      <c r="BT47" s="167">
        <v>0</v>
      </c>
      <c r="BU47" s="167">
        <v>0</v>
      </c>
      <c r="BV47" s="147">
        <f t="shared" si="30"/>
        <v>0</v>
      </c>
      <c r="BW47" s="147">
        <f t="shared" si="31"/>
        <v>0</v>
      </c>
      <c r="BX47" s="70"/>
      <c r="BZ47" s="45" t="s">
        <v>602</v>
      </c>
      <c r="CA47" s="45" t="s">
        <v>589</v>
      </c>
      <c r="CB47" s="45" t="s">
        <v>590</v>
      </c>
      <c r="CF47" s="175" t="e">
        <f>BW47-#REF!</f>
        <v>#REF!</v>
      </c>
      <c r="CH47" s="291"/>
      <c r="CI47" s="291"/>
    </row>
    <row r="48" spans="1:87" ht="27.95" hidden="1" customHeight="1" outlineLevel="1">
      <c r="A48" s="10">
        <v>2</v>
      </c>
      <c r="B48" s="9" t="s">
        <v>134</v>
      </c>
      <c r="C48" s="8" t="s">
        <v>133</v>
      </c>
      <c r="D48" s="100"/>
      <c r="E48" s="100"/>
      <c r="F48" s="8" t="s">
        <v>98</v>
      </c>
      <c r="G48" s="9"/>
      <c r="H48" s="8"/>
      <c r="I48" s="8"/>
      <c r="J48" s="6"/>
      <c r="K48" s="6"/>
      <c r="L48" s="6"/>
      <c r="M48" s="6"/>
      <c r="N48" s="167">
        <v>3500</v>
      </c>
      <c r="O48" s="167">
        <v>3500</v>
      </c>
      <c r="P48" s="167">
        <v>0</v>
      </c>
      <c r="Q48" s="167">
        <v>0</v>
      </c>
      <c r="R48" s="146">
        <v>3500</v>
      </c>
      <c r="S48" s="146">
        <v>3500</v>
      </c>
      <c r="T48" s="146"/>
      <c r="U48" s="146">
        <v>0</v>
      </c>
      <c r="V48" s="1">
        <f t="shared" si="74"/>
        <v>3500</v>
      </c>
      <c r="W48" s="1">
        <f t="shared" si="74"/>
        <v>3500</v>
      </c>
      <c r="X48" s="1">
        <f t="shared" si="74"/>
        <v>0</v>
      </c>
      <c r="Y48" s="1">
        <f t="shared" si="74"/>
        <v>0</v>
      </c>
      <c r="Z48" s="146">
        <v>3500</v>
      </c>
      <c r="AA48" s="146">
        <v>3500</v>
      </c>
      <c r="AB48" s="146"/>
      <c r="AC48" s="146"/>
      <c r="AD48" s="146">
        <v>3500</v>
      </c>
      <c r="AE48" s="146">
        <v>3500</v>
      </c>
      <c r="AF48" s="146"/>
      <c r="AG48" s="146"/>
      <c r="AH48" s="146"/>
      <c r="AI48" s="146"/>
      <c r="AJ48" s="146"/>
      <c r="AK48" s="146"/>
      <c r="AL48" s="1">
        <f t="shared" si="75"/>
        <v>0</v>
      </c>
      <c r="AM48" s="1">
        <f t="shared" si="75"/>
        <v>0</v>
      </c>
      <c r="AN48" s="1"/>
      <c r="AO48" s="1"/>
      <c r="AP48" s="1"/>
      <c r="AQ48" s="1"/>
      <c r="AR48" s="1"/>
      <c r="AS48" s="1"/>
      <c r="AT48" s="146">
        <f t="shared" si="76"/>
        <v>0</v>
      </c>
      <c r="AU48" s="146">
        <f t="shared" si="76"/>
        <v>0</v>
      </c>
      <c r="AV48" s="146"/>
      <c r="AW48" s="146"/>
      <c r="AX48" s="148">
        <f t="shared" si="77"/>
        <v>0</v>
      </c>
      <c r="AY48" s="146"/>
      <c r="AZ48" s="146"/>
      <c r="BA48" s="146"/>
      <c r="BB48" s="1">
        <f t="shared" si="78"/>
        <v>0</v>
      </c>
      <c r="BC48" s="1">
        <f t="shared" si="78"/>
        <v>0</v>
      </c>
      <c r="BD48" s="1"/>
      <c r="BE48" s="1"/>
      <c r="BF48" s="146">
        <f t="shared" si="26"/>
        <v>0</v>
      </c>
      <c r="BG48" s="146">
        <f t="shared" si="27"/>
        <v>0</v>
      </c>
      <c r="BH48" s="146"/>
      <c r="BI48" s="146"/>
      <c r="BJ48" s="146">
        <f t="shared" si="28"/>
        <v>0</v>
      </c>
      <c r="BK48" s="146">
        <f t="shared" si="29"/>
        <v>0</v>
      </c>
      <c r="BL48" s="146"/>
      <c r="BM48" s="146"/>
      <c r="BN48" s="1">
        <f t="shared" si="79"/>
        <v>0</v>
      </c>
      <c r="BO48" s="1">
        <f t="shared" si="79"/>
        <v>0</v>
      </c>
      <c r="BP48" s="1">
        <f t="shared" si="79"/>
        <v>0</v>
      </c>
      <c r="BQ48" s="1">
        <f t="shared" si="79"/>
        <v>0</v>
      </c>
      <c r="BR48" s="167">
        <v>3500</v>
      </c>
      <c r="BS48" s="167">
        <v>3500</v>
      </c>
      <c r="BT48" s="167">
        <v>0</v>
      </c>
      <c r="BU48" s="167">
        <v>0</v>
      </c>
      <c r="BV48" s="147">
        <f t="shared" si="30"/>
        <v>0</v>
      </c>
      <c r="BW48" s="147">
        <f t="shared" si="31"/>
        <v>0</v>
      </c>
      <c r="BX48" s="70"/>
      <c r="BZ48" s="45" t="s">
        <v>602</v>
      </c>
      <c r="CA48" s="45" t="s">
        <v>589</v>
      </c>
      <c r="CB48" s="45" t="s">
        <v>590</v>
      </c>
      <c r="CF48" s="175" t="e">
        <f>BW48-#REF!</f>
        <v>#REF!</v>
      </c>
      <c r="CH48" s="291"/>
      <c r="CI48" s="291"/>
    </row>
    <row r="49" spans="1:87" ht="27.95" hidden="1" customHeight="1" outlineLevel="1">
      <c r="A49" s="10">
        <v>3</v>
      </c>
      <c r="B49" s="9" t="s">
        <v>25</v>
      </c>
      <c r="C49" s="8" t="s">
        <v>24</v>
      </c>
      <c r="D49" s="100"/>
      <c r="E49" s="100"/>
      <c r="F49" s="8" t="s">
        <v>23</v>
      </c>
      <c r="G49" s="9"/>
      <c r="H49" s="8"/>
      <c r="I49" s="8"/>
      <c r="J49" s="6"/>
      <c r="K49" s="6"/>
      <c r="L49" s="6"/>
      <c r="M49" s="6"/>
      <c r="N49" s="167">
        <v>3500</v>
      </c>
      <c r="O49" s="167">
        <v>3500</v>
      </c>
      <c r="P49" s="167">
        <v>0</v>
      </c>
      <c r="Q49" s="167">
        <v>0</v>
      </c>
      <c r="R49" s="146">
        <v>3500</v>
      </c>
      <c r="S49" s="146">
        <v>3500</v>
      </c>
      <c r="T49" s="146"/>
      <c r="U49" s="146">
        <v>0</v>
      </c>
      <c r="V49" s="1">
        <f t="shared" si="74"/>
        <v>3500</v>
      </c>
      <c r="W49" s="1">
        <f t="shared" si="74"/>
        <v>3500</v>
      </c>
      <c r="X49" s="1">
        <f t="shared" si="74"/>
        <v>0</v>
      </c>
      <c r="Y49" s="1">
        <f t="shared" si="74"/>
        <v>0</v>
      </c>
      <c r="Z49" s="146">
        <v>3500</v>
      </c>
      <c r="AA49" s="146">
        <v>3500</v>
      </c>
      <c r="AB49" s="146"/>
      <c r="AC49" s="146"/>
      <c r="AD49" s="146">
        <v>3500</v>
      </c>
      <c r="AE49" s="146">
        <v>3500</v>
      </c>
      <c r="AF49" s="146"/>
      <c r="AG49" s="146"/>
      <c r="AH49" s="146"/>
      <c r="AI49" s="146"/>
      <c r="AJ49" s="146"/>
      <c r="AK49" s="146"/>
      <c r="AL49" s="1">
        <f t="shared" si="75"/>
        <v>0</v>
      </c>
      <c r="AM49" s="1">
        <f t="shared" si="75"/>
        <v>0</v>
      </c>
      <c r="AN49" s="1"/>
      <c r="AO49" s="1"/>
      <c r="AP49" s="1"/>
      <c r="AQ49" s="1"/>
      <c r="AR49" s="1"/>
      <c r="AS49" s="1"/>
      <c r="AT49" s="146">
        <f t="shared" si="76"/>
        <v>0</v>
      </c>
      <c r="AU49" s="146">
        <f t="shared" si="76"/>
        <v>0</v>
      </c>
      <c r="AV49" s="146"/>
      <c r="AW49" s="146"/>
      <c r="AX49" s="148">
        <f t="shared" si="77"/>
        <v>0</v>
      </c>
      <c r="AY49" s="146"/>
      <c r="AZ49" s="146"/>
      <c r="BA49" s="146"/>
      <c r="BB49" s="1">
        <f t="shared" si="78"/>
        <v>0</v>
      </c>
      <c r="BC49" s="1">
        <f t="shared" si="78"/>
        <v>0</v>
      </c>
      <c r="BD49" s="1"/>
      <c r="BE49" s="1"/>
      <c r="BF49" s="146">
        <f t="shared" si="26"/>
        <v>0</v>
      </c>
      <c r="BG49" s="146">
        <f t="shared" si="27"/>
        <v>0</v>
      </c>
      <c r="BH49" s="146"/>
      <c r="BI49" s="146"/>
      <c r="BJ49" s="146">
        <f t="shared" si="28"/>
        <v>0</v>
      </c>
      <c r="BK49" s="146">
        <f t="shared" si="29"/>
        <v>0</v>
      </c>
      <c r="BL49" s="146"/>
      <c r="BM49" s="146"/>
      <c r="BN49" s="1">
        <f t="shared" si="79"/>
        <v>0</v>
      </c>
      <c r="BO49" s="1">
        <f t="shared" si="79"/>
        <v>0</v>
      </c>
      <c r="BP49" s="1">
        <f t="shared" si="79"/>
        <v>0</v>
      </c>
      <c r="BQ49" s="1">
        <f t="shared" si="79"/>
        <v>0</v>
      </c>
      <c r="BR49" s="167">
        <v>3500</v>
      </c>
      <c r="BS49" s="167">
        <v>3500</v>
      </c>
      <c r="BT49" s="167">
        <v>0</v>
      </c>
      <c r="BU49" s="167">
        <v>0</v>
      </c>
      <c r="BV49" s="147">
        <f t="shared" si="30"/>
        <v>0</v>
      </c>
      <c r="BW49" s="147">
        <f t="shared" si="31"/>
        <v>0</v>
      </c>
      <c r="BX49" s="70"/>
      <c r="BZ49" s="45" t="s">
        <v>602</v>
      </c>
      <c r="CA49" s="45" t="s">
        <v>589</v>
      </c>
      <c r="CB49" s="45" t="s">
        <v>590</v>
      </c>
      <c r="CF49" s="175" t="e">
        <f>BW49-#REF!</f>
        <v>#REF!</v>
      </c>
      <c r="CH49" s="291"/>
      <c r="CI49" s="291"/>
    </row>
    <row r="50" spans="1:87" ht="27.95" hidden="1" customHeight="1" outlineLevel="1">
      <c r="A50" s="10">
        <v>4</v>
      </c>
      <c r="B50" s="9" t="s">
        <v>38</v>
      </c>
      <c r="C50" s="8" t="s">
        <v>37</v>
      </c>
      <c r="D50" s="100"/>
      <c r="E50" s="100"/>
      <c r="F50" s="8" t="s">
        <v>36</v>
      </c>
      <c r="G50" s="9"/>
      <c r="H50" s="8"/>
      <c r="I50" s="8"/>
      <c r="J50" s="6"/>
      <c r="K50" s="6"/>
      <c r="L50" s="6"/>
      <c r="M50" s="6"/>
      <c r="N50" s="167">
        <v>3800</v>
      </c>
      <c r="O50" s="167">
        <v>3800</v>
      </c>
      <c r="P50" s="167">
        <v>0</v>
      </c>
      <c r="Q50" s="167">
        <v>0</v>
      </c>
      <c r="R50" s="146">
        <v>3800</v>
      </c>
      <c r="S50" s="146">
        <v>3800</v>
      </c>
      <c r="T50" s="146"/>
      <c r="U50" s="146">
        <v>0</v>
      </c>
      <c r="V50" s="1">
        <f t="shared" si="74"/>
        <v>3800</v>
      </c>
      <c r="W50" s="1">
        <f t="shared" si="74"/>
        <v>3800</v>
      </c>
      <c r="X50" s="1">
        <f t="shared" si="74"/>
        <v>0</v>
      </c>
      <c r="Y50" s="1">
        <f t="shared" si="74"/>
        <v>0</v>
      </c>
      <c r="Z50" s="146">
        <v>3800</v>
      </c>
      <c r="AA50" s="146">
        <v>3800</v>
      </c>
      <c r="AB50" s="146"/>
      <c r="AC50" s="146"/>
      <c r="AD50" s="146">
        <v>3800</v>
      </c>
      <c r="AE50" s="146">
        <v>3800</v>
      </c>
      <c r="AF50" s="146"/>
      <c r="AG50" s="146"/>
      <c r="AH50" s="146"/>
      <c r="AI50" s="146"/>
      <c r="AJ50" s="146"/>
      <c r="AK50" s="146"/>
      <c r="AL50" s="1">
        <f t="shared" si="75"/>
        <v>0</v>
      </c>
      <c r="AM50" s="1">
        <f t="shared" si="75"/>
        <v>0</v>
      </c>
      <c r="AN50" s="1"/>
      <c r="AO50" s="1"/>
      <c r="AP50" s="1"/>
      <c r="AQ50" s="1"/>
      <c r="AR50" s="1"/>
      <c r="AS50" s="1"/>
      <c r="AT50" s="146">
        <f t="shared" si="76"/>
        <v>0</v>
      </c>
      <c r="AU50" s="146">
        <f t="shared" si="76"/>
        <v>0</v>
      </c>
      <c r="AV50" s="146"/>
      <c r="AW50" s="146"/>
      <c r="AX50" s="148">
        <f t="shared" si="77"/>
        <v>0</v>
      </c>
      <c r="AY50" s="146"/>
      <c r="AZ50" s="146"/>
      <c r="BA50" s="146"/>
      <c r="BB50" s="1">
        <f t="shared" si="78"/>
        <v>0</v>
      </c>
      <c r="BC50" s="1">
        <f t="shared" si="78"/>
        <v>0</v>
      </c>
      <c r="BD50" s="1"/>
      <c r="BE50" s="1"/>
      <c r="BF50" s="146">
        <f t="shared" si="26"/>
        <v>0</v>
      </c>
      <c r="BG50" s="146">
        <f t="shared" si="27"/>
        <v>0</v>
      </c>
      <c r="BH50" s="146"/>
      <c r="BI50" s="146"/>
      <c r="BJ50" s="146">
        <f t="shared" si="28"/>
        <v>0</v>
      </c>
      <c r="BK50" s="146">
        <f t="shared" si="29"/>
        <v>0</v>
      </c>
      <c r="BL50" s="146"/>
      <c r="BM50" s="146"/>
      <c r="BN50" s="1">
        <f t="shared" si="79"/>
        <v>0</v>
      </c>
      <c r="BO50" s="1">
        <f t="shared" si="79"/>
        <v>0</v>
      </c>
      <c r="BP50" s="1">
        <f t="shared" si="79"/>
        <v>0</v>
      </c>
      <c r="BQ50" s="1">
        <f t="shared" si="79"/>
        <v>0</v>
      </c>
      <c r="BR50" s="167">
        <v>3800</v>
      </c>
      <c r="BS50" s="167">
        <v>3800</v>
      </c>
      <c r="BT50" s="167">
        <v>0</v>
      </c>
      <c r="BU50" s="167">
        <v>0</v>
      </c>
      <c r="BV50" s="147">
        <f t="shared" si="30"/>
        <v>0</v>
      </c>
      <c r="BW50" s="147">
        <f t="shared" si="31"/>
        <v>0</v>
      </c>
      <c r="BX50" s="70"/>
      <c r="BZ50" s="45" t="s">
        <v>602</v>
      </c>
      <c r="CA50" s="45" t="s">
        <v>589</v>
      </c>
      <c r="CB50" s="45" t="s">
        <v>590</v>
      </c>
      <c r="CF50" s="175" t="e">
        <f>BW50-#REF!</f>
        <v>#REF!</v>
      </c>
      <c r="CH50" s="291"/>
      <c r="CI50" s="291"/>
    </row>
    <row r="51" spans="1:87" ht="27.95" hidden="1" customHeight="1" outlineLevel="1">
      <c r="A51" s="10">
        <v>5</v>
      </c>
      <c r="B51" s="9" t="s">
        <v>29</v>
      </c>
      <c r="C51" s="8" t="s">
        <v>6</v>
      </c>
      <c r="D51" s="100"/>
      <c r="E51" s="100"/>
      <c r="F51" s="8" t="s">
        <v>28</v>
      </c>
      <c r="G51" s="9"/>
      <c r="H51" s="8"/>
      <c r="I51" s="8"/>
      <c r="J51" s="6"/>
      <c r="K51" s="6"/>
      <c r="L51" s="6"/>
      <c r="M51" s="6"/>
      <c r="N51" s="167">
        <v>1700</v>
      </c>
      <c r="O51" s="167">
        <v>1700</v>
      </c>
      <c r="P51" s="167">
        <v>0</v>
      </c>
      <c r="Q51" s="167">
        <v>0</v>
      </c>
      <c r="R51" s="146">
        <v>1700</v>
      </c>
      <c r="S51" s="146">
        <v>1700</v>
      </c>
      <c r="T51" s="146"/>
      <c r="U51" s="146">
        <v>0</v>
      </c>
      <c r="V51" s="1">
        <f t="shared" si="74"/>
        <v>1700</v>
      </c>
      <c r="W51" s="1">
        <f t="shared" si="74"/>
        <v>1700</v>
      </c>
      <c r="X51" s="1">
        <f t="shared" si="74"/>
        <v>0</v>
      </c>
      <c r="Y51" s="1">
        <f t="shared" si="74"/>
        <v>0</v>
      </c>
      <c r="Z51" s="146">
        <v>1700</v>
      </c>
      <c r="AA51" s="146">
        <v>1700</v>
      </c>
      <c r="AB51" s="146"/>
      <c r="AC51" s="146"/>
      <c r="AD51" s="146">
        <v>1700</v>
      </c>
      <c r="AE51" s="146">
        <v>1700</v>
      </c>
      <c r="AF51" s="146"/>
      <c r="AG51" s="146"/>
      <c r="AH51" s="146"/>
      <c r="AI51" s="146"/>
      <c r="AJ51" s="146"/>
      <c r="AK51" s="146"/>
      <c r="AL51" s="1">
        <f t="shared" si="75"/>
        <v>0</v>
      </c>
      <c r="AM51" s="1">
        <f t="shared" si="75"/>
        <v>0</v>
      </c>
      <c r="AN51" s="1"/>
      <c r="AO51" s="1"/>
      <c r="AP51" s="1"/>
      <c r="AQ51" s="1"/>
      <c r="AR51" s="1"/>
      <c r="AS51" s="1"/>
      <c r="AT51" s="146">
        <f t="shared" si="76"/>
        <v>0</v>
      </c>
      <c r="AU51" s="146">
        <f t="shared" si="76"/>
        <v>0</v>
      </c>
      <c r="AV51" s="146"/>
      <c r="AW51" s="146"/>
      <c r="AX51" s="148">
        <f t="shared" si="77"/>
        <v>0</v>
      </c>
      <c r="AY51" s="146"/>
      <c r="AZ51" s="146"/>
      <c r="BA51" s="146"/>
      <c r="BB51" s="1">
        <f t="shared" si="78"/>
        <v>0</v>
      </c>
      <c r="BC51" s="1">
        <f t="shared" si="78"/>
        <v>0</v>
      </c>
      <c r="BD51" s="1"/>
      <c r="BE51" s="1"/>
      <c r="BF51" s="146">
        <f t="shared" si="26"/>
        <v>0</v>
      </c>
      <c r="BG51" s="146">
        <f t="shared" si="27"/>
        <v>0</v>
      </c>
      <c r="BH51" s="146"/>
      <c r="BI51" s="146"/>
      <c r="BJ51" s="146">
        <f t="shared" si="28"/>
        <v>0</v>
      </c>
      <c r="BK51" s="146">
        <f t="shared" si="29"/>
        <v>0</v>
      </c>
      <c r="BL51" s="146"/>
      <c r="BM51" s="146"/>
      <c r="BN51" s="1">
        <f t="shared" si="79"/>
        <v>0</v>
      </c>
      <c r="BO51" s="1">
        <f t="shared" si="79"/>
        <v>0</v>
      </c>
      <c r="BP51" s="1">
        <f t="shared" si="79"/>
        <v>0</v>
      </c>
      <c r="BQ51" s="1">
        <f t="shared" si="79"/>
        <v>0</v>
      </c>
      <c r="BR51" s="167">
        <v>1700</v>
      </c>
      <c r="BS51" s="167">
        <v>1700</v>
      </c>
      <c r="BT51" s="167">
        <v>0</v>
      </c>
      <c r="BU51" s="167">
        <v>0</v>
      </c>
      <c r="BV51" s="147">
        <f t="shared" si="30"/>
        <v>0</v>
      </c>
      <c r="BW51" s="147">
        <f t="shared" si="31"/>
        <v>0</v>
      </c>
      <c r="BX51" s="70"/>
      <c r="BZ51" s="45" t="s">
        <v>602</v>
      </c>
      <c r="CA51" s="45" t="s">
        <v>589</v>
      </c>
      <c r="CB51" s="45" t="s">
        <v>590</v>
      </c>
      <c r="CF51" s="175" t="e">
        <f>BW51-#REF!</f>
        <v>#REF!</v>
      </c>
      <c r="CH51" s="291"/>
      <c r="CI51" s="291"/>
    </row>
    <row r="52" spans="1:87" ht="27.95" hidden="1" customHeight="1" outlineLevel="1">
      <c r="A52" s="10">
        <v>6</v>
      </c>
      <c r="B52" s="9" t="s">
        <v>27</v>
      </c>
      <c r="C52" s="8" t="s">
        <v>26</v>
      </c>
      <c r="D52" s="100"/>
      <c r="E52" s="100"/>
      <c r="F52" s="8" t="s">
        <v>35</v>
      </c>
      <c r="G52" s="9"/>
      <c r="H52" s="8"/>
      <c r="I52" s="8"/>
      <c r="J52" s="6"/>
      <c r="K52" s="6"/>
      <c r="L52" s="6"/>
      <c r="M52" s="6"/>
      <c r="N52" s="167">
        <v>1000</v>
      </c>
      <c r="O52" s="167">
        <v>1000</v>
      </c>
      <c r="P52" s="167">
        <v>0</v>
      </c>
      <c r="Q52" s="167">
        <v>0</v>
      </c>
      <c r="R52" s="146">
        <v>1000</v>
      </c>
      <c r="S52" s="146">
        <v>1000</v>
      </c>
      <c r="T52" s="146"/>
      <c r="U52" s="146">
        <v>0</v>
      </c>
      <c r="V52" s="1">
        <f t="shared" si="74"/>
        <v>1000</v>
      </c>
      <c r="W52" s="1">
        <f t="shared" si="74"/>
        <v>1000</v>
      </c>
      <c r="X52" s="1">
        <f t="shared" si="74"/>
        <v>0</v>
      </c>
      <c r="Y52" s="1">
        <f t="shared" si="74"/>
        <v>0</v>
      </c>
      <c r="Z52" s="146">
        <v>1000</v>
      </c>
      <c r="AA52" s="146">
        <v>1000</v>
      </c>
      <c r="AB52" s="146"/>
      <c r="AC52" s="146"/>
      <c r="AD52" s="146">
        <v>1000</v>
      </c>
      <c r="AE52" s="146">
        <v>1000</v>
      </c>
      <c r="AF52" s="146"/>
      <c r="AG52" s="146"/>
      <c r="AH52" s="146"/>
      <c r="AI52" s="146"/>
      <c r="AJ52" s="146"/>
      <c r="AK52" s="146"/>
      <c r="AL52" s="1">
        <f t="shared" si="75"/>
        <v>0</v>
      </c>
      <c r="AM52" s="1">
        <f t="shared" si="75"/>
        <v>0</v>
      </c>
      <c r="AN52" s="1"/>
      <c r="AO52" s="1"/>
      <c r="AP52" s="1"/>
      <c r="AQ52" s="1"/>
      <c r="AR52" s="1"/>
      <c r="AS52" s="1"/>
      <c r="AT52" s="146">
        <f t="shared" si="76"/>
        <v>0</v>
      </c>
      <c r="AU52" s="146">
        <f t="shared" si="76"/>
        <v>0</v>
      </c>
      <c r="AV52" s="146"/>
      <c r="AW52" s="146"/>
      <c r="AX52" s="148">
        <f t="shared" si="77"/>
        <v>0</v>
      </c>
      <c r="AY52" s="146"/>
      <c r="AZ52" s="146"/>
      <c r="BA52" s="146"/>
      <c r="BB52" s="1">
        <f t="shared" si="78"/>
        <v>0</v>
      </c>
      <c r="BC52" s="1">
        <f t="shared" si="78"/>
        <v>0</v>
      </c>
      <c r="BD52" s="1"/>
      <c r="BE52" s="1"/>
      <c r="BF52" s="146">
        <f t="shared" si="26"/>
        <v>0</v>
      </c>
      <c r="BG52" s="146">
        <f t="shared" si="27"/>
        <v>0</v>
      </c>
      <c r="BH52" s="146"/>
      <c r="BI52" s="146"/>
      <c r="BJ52" s="146">
        <f t="shared" si="28"/>
        <v>0</v>
      </c>
      <c r="BK52" s="146">
        <f t="shared" si="29"/>
        <v>0</v>
      </c>
      <c r="BL52" s="146"/>
      <c r="BM52" s="146"/>
      <c r="BN52" s="1">
        <f t="shared" si="79"/>
        <v>0</v>
      </c>
      <c r="BO52" s="1">
        <f t="shared" si="79"/>
        <v>0</v>
      </c>
      <c r="BP52" s="1">
        <f t="shared" si="79"/>
        <v>0</v>
      </c>
      <c r="BQ52" s="1">
        <f t="shared" si="79"/>
        <v>0</v>
      </c>
      <c r="BR52" s="167">
        <v>1000</v>
      </c>
      <c r="BS52" s="167">
        <v>1000</v>
      </c>
      <c r="BT52" s="167">
        <v>0</v>
      </c>
      <c r="BU52" s="167">
        <v>0</v>
      </c>
      <c r="BV52" s="147">
        <f t="shared" si="30"/>
        <v>0</v>
      </c>
      <c r="BW52" s="147">
        <f t="shared" si="31"/>
        <v>0</v>
      </c>
      <c r="BX52" s="70"/>
      <c r="BZ52" s="45" t="s">
        <v>602</v>
      </c>
      <c r="CA52" s="45" t="s">
        <v>589</v>
      </c>
      <c r="CB52" s="45" t="s">
        <v>590</v>
      </c>
      <c r="CF52" s="175" t="e">
        <f>BW52-#REF!</f>
        <v>#REF!</v>
      </c>
      <c r="CH52" s="291"/>
      <c r="CI52" s="291"/>
    </row>
    <row r="53" spans="1:87" ht="27.95" hidden="1" customHeight="1" outlineLevel="1">
      <c r="A53" s="61" t="s">
        <v>539</v>
      </c>
      <c r="B53" s="60" t="s">
        <v>536</v>
      </c>
      <c r="C53" s="58"/>
      <c r="D53" s="117"/>
      <c r="E53" s="117"/>
      <c r="F53" s="58"/>
      <c r="G53" s="60"/>
      <c r="H53" s="58"/>
      <c r="I53" s="58"/>
      <c r="J53" s="56">
        <f t="shared" ref="J53:R53" si="80">SUM(J54:J63)</f>
        <v>0</v>
      </c>
      <c r="K53" s="56">
        <f t="shared" si="80"/>
        <v>0</v>
      </c>
      <c r="L53" s="56">
        <f t="shared" si="80"/>
        <v>0</v>
      </c>
      <c r="M53" s="56">
        <f t="shared" si="80"/>
        <v>0</v>
      </c>
      <c r="N53" s="145">
        <v>79160</v>
      </c>
      <c r="O53" s="145">
        <v>79160</v>
      </c>
      <c r="P53" s="145">
        <v>0</v>
      </c>
      <c r="Q53" s="145">
        <v>0</v>
      </c>
      <c r="R53" s="145">
        <f t="shared" si="80"/>
        <v>79160</v>
      </c>
      <c r="S53" s="145">
        <f t="shared" ref="S53:BW53" si="81">SUM(S54:S63)</f>
        <v>79160</v>
      </c>
      <c r="T53" s="145">
        <f t="shared" si="81"/>
        <v>0</v>
      </c>
      <c r="U53" s="145">
        <f t="shared" si="81"/>
        <v>0</v>
      </c>
      <c r="V53" s="145">
        <f t="shared" si="81"/>
        <v>72607</v>
      </c>
      <c r="W53" s="145">
        <f t="shared" si="81"/>
        <v>72607</v>
      </c>
      <c r="X53" s="145">
        <f t="shared" si="81"/>
        <v>0</v>
      </c>
      <c r="Y53" s="145">
        <f t="shared" si="81"/>
        <v>0</v>
      </c>
      <c r="Z53" s="145">
        <f t="shared" si="81"/>
        <v>24130</v>
      </c>
      <c r="AA53" s="145">
        <f t="shared" si="81"/>
        <v>24130</v>
      </c>
      <c r="AB53" s="145">
        <f t="shared" si="81"/>
        <v>0</v>
      </c>
      <c r="AC53" s="145">
        <f t="shared" si="81"/>
        <v>0</v>
      </c>
      <c r="AD53" s="145">
        <f t="shared" si="81"/>
        <v>24130</v>
      </c>
      <c r="AE53" s="145">
        <f t="shared" si="81"/>
        <v>24130</v>
      </c>
      <c r="AF53" s="145">
        <f t="shared" si="81"/>
        <v>0</v>
      </c>
      <c r="AG53" s="145">
        <f t="shared" si="81"/>
        <v>0</v>
      </c>
      <c r="AH53" s="145">
        <f t="shared" si="81"/>
        <v>33160</v>
      </c>
      <c r="AI53" s="145">
        <f t="shared" si="81"/>
        <v>33160</v>
      </c>
      <c r="AJ53" s="145">
        <f t="shared" si="81"/>
        <v>0</v>
      </c>
      <c r="AK53" s="145">
        <f t="shared" si="81"/>
        <v>0</v>
      </c>
      <c r="AL53" s="145">
        <f t="shared" si="81"/>
        <v>0</v>
      </c>
      <c r="AM53" s="145">
        <f t="shared" si="81"/>
        <v>0</v>
      </c>
      <c r="AN53" s="145">
        <f t="shared" si="81"/>
        <v>0</v>
      </c>
      <c r="AO53" s="145">
        <f t="shared" si="81"/>
        <v>0</v>
      </c>
      <c r="AP53" s="145">
        <f t="shared" si="81"/>
        <v>0</v>
      </c>
      <c r="AQ53" s="145">
        <f t="shared" si="81"/>
        <v>0</v>
      </c>
      <c r="AR53" s="145">
        <f t="shared" si="81"/>
        <v>0</v>
      </c>
      <c r="AS53" s="145">
        <f t="shared" si="81"/>
        <v>0</v>
      </c>
      <c r="AT53" s="145">
        <f t="shared" si="81"/>
        <v>33160</v>
      </c>
      <c r="AU53" s="145">
        <f t="shared" si="81"/>
        <v>33160</v>
      </c>
      <c r="AV53" s="145">
        <f t="shared" si="81"/>
        <v>0</v>
      </c>
      <c r="AW53" s="145">
        <f t="shared" si="81"/>
        <v>0</v>
      </c>
      <c r="AX53" s="145">
        <f t="shared" si="81"/>
        <v>15317</v>
      </c>
      <c r="AY53" s="145">
        <f t="shared" si="81"/>
        <v>15317</v>
      </c>
      <c r="AZ53" s="145">
        <f t="shared" si="81"/>
        <v>0</v>
      </c>
      <c r="BA53" s="145">
        <f t="shared" si="81"/>
        <v>0</v>
      </c>
      <c r="BB53" s="145">
        <f t="shared" si="81"/>
        <v>0</v>
      </c>
      <c r="BC53" s="145">
        <f t="shared" si="81"/>
        <v>0</v>
      </c>
      <c r="BD53" s="145">
        <f t="shared" si="81"/>
        <v>0</v>
      </c>
      <c r="BE53" s="145">
        <f t="shared" si="81"/>
        <v>0</v>
      </c>
      <c r="BF53" s="146">
        <f t="shared" si="26"/>
        <v>0</v>
      </c>
      <c r="BG53" s="146">
        <f t="shared" si="27"/>
        <v>0</v>
      </c>
      <c r="BH53" s="146"/>
      <c r="BI53" s="146"/>
      <c r="BJ53" s="146">
        <f t="shared" si="28"/>
        <v>15317</v>
      </c>
      <c r="BK53" s="146">
        <f t="shared" si="29"/>
        <v>15317</v>
      </c>
      <c r="BL53" s="145">
        <f t="shared" si="81"/>
        <v>0</v>
      </c>
      <c r="BM53" s="145">
        <f t="shared" si="81"/>
        <v>0</v>
      </c>
      <c r="BN53" s="145">
        <f t="shared" si="81"/>
        <v>6553</v>
      </c>
      <c r="BO53" s="145">
        <f t="shared" si="81"/>
        <v>6553</v>
      </c>
      <c r="BP53" s="145">
        <f t="shared" si="81"/>
        <v>0</v>
      </c>
      <c r="BQ53" s="145">
        <f t="shared" si="81"/>
        <v>0</v>
      </c>
      <c r="BR53" s="145">
        <f t="shared" si="81"/>
        <v>79160</v>
      </c>
      <c r="BS53" s="145">
        <f t="shared" si="81"/>
        <v>79160</v>
      </c>
      <c r="BT53" s="145">
        <f t="shared" si="81"/>
        <v>0</v>
      </c>
      <c r="BU53" s="145">
        <f t="shared" si="81"/>
        <v>0</v>
      </c>
      <c r="BV53" s="145">
        <f t="shared" si="81"/>
        <v>0</v>
      </c>
      <c r="BW53" s="145">
        <f t="shared" si="81"/>
        <v>0</v>
      </c>
      <c r="BX53" s="41"/>
      <c r="CF53" s="175" t="e">
        <f>BW53-#REF!</f>
        <v>#REF!</v>
      </c>
      <c r="CH53" s="291"/>
      <c r="CI53" s="291"/>
    </row>
    <row r="54" spans="1:87" ht="27.95" hidden="1" customHeight="1" outlineLevel="1">
      <c r="A54" s="10">
        <v>1</v>
      </c>
      <c r="B54" s="9" t="s">
        <v>135</v>
      </c>
      <c r="C54" s="8" t="s">
        <v>31</v>
      </c>
      <c r="D54" s="100"/>
      <c r="E54" s="100"/>
      <c r="F54" s="8" t="s">
        <v>30</v>
      </c>
      <c r="G54" s="9"/>
      <c r="H54" s="8"/>
      <c r="I54" s="8"/>
      <c r="J54" s="6"/>
      <c r="K54" s="6"/>
      <c r="L54" s="6"/>
      <c r="M54" s="6"/>
      <c r="N54" s="167">
        <v>16170</v>
      </c>
      <c r="O54" s="167">
        <v>16170</v>
      </c>
      <c r="P54" s="167">
        <v>0</v>
      </c>
      <c r="Q54" s="167">
        <v>0</v>
      </c>
      <c r="R54" s="146">
        <v>16170</v>
      </c>
      <c r="S54" s="146">
        <v>16170</v>
      </c>
      <c r="T54" s="146"/>
      <c r="U54" s="146"/>
      <c r="V54" s="1">
        <f t="shared" ref="V54:V63" si="82">Z54+AH54+AX54</f>
        <v>9617</v>
      </c>
      <c r="W54" s="1">
        <f t="shared" ref="W54:W63" si="83">AA54+AI54+AY54</f>
        <v>9617</v>
      </c>
      <c r="X54" s="1">
        <f t="shared" ref="X54:X63" si="84">AB54+AJ54+AZ54</f>
        <v>0</v>
      </c>
      <c r="Y54" s="1">
        <f t="shared" ref="Y54:Y63" si="85">AC54+AK54+BA54</f>
        <v>0</v>
      </c>
      <c r="Z54" s="146">
        <v>2817</v>
      </c>
      <c r="AA54" s="146">
        <v>2817</v>
      </c>
      <c r="AB54" s="146"/>
      <c r="AC54" s="146">
        <v>0</v>
      </c>
      <c r="AD54" s="146">
        <v>2817</v>
      </c>
      <c r="AE54" s="146">
        <v>2817</v>
      </c>
      <c r="AF54" s="146"/>
      <c r="AG54" s="146"/>
      <c r="AH54" s="146">
        <v>3400</v>
      </c>
      <c r="AI54" s="146">
        <v>3400</v>
      </c>
      <c r="AJ54" s="146"/>
      <c r="AK54" s="146"/>
      <c r="AL54" s="1">
        <f t="shared" ref="AL54:AL63" si="86">Z54-AD54</f>
        <v>0</v>
      </c>
      <c r="AM54" s="1">
        <f t="shared" ref="AM54:AM63" si="87">AA54-AE54</f>
        <v>0</v>
      </c>
      <c r="AN54" s="1"/>
      <c r="AO54" s="1"/>
      <c r="AP54" s="1"/>
      <c r="AQ54" s="1"/>
      <c r="AR54" s="1"/>
      <c r="AS54" s="1"/>
      <c r="AT54" s="146">
        <v>3400</v>
      </c>
      <c r="AU54" s="146">
        <v>3400</v>
      </c>
      <c r="AV54" s="146"/>
      <c r="AW54" s="146"/>
      <c r="AX54" s="148">
        <v>3400</v>
      </c>
      <c r="AY54" s="146">
        <v>3400</v>
      </c>
      <c r="AZ54" s="146"/>
      <c r="BA54" s="146"/>
      <c r="BB54" s="1">
        <f t="shared" ref="BB54:BB63" si="88">AH54-AT54</f>
        <v>0</v>
      </c>
      <c r="BC54" s="1">
        <f t="shared" ref="BC54:BC63" si="89">AI54-AU54</f>
        <v>0</v>
      </c>
      <c r="BD54" s="1"/>
      <c r="BE54" s="1"/>
      <c r="BF54" s="146">
        <f t="shared" si="26"/>
        <v>0</v>
      </c>
      <c r="BG54" s="146">
        <f t="shared" si="27"/>
        <v>0</v>
      </c>
      <c r="BH54" s="146"/>
      <c r="BI54" s="146"/>
      <c r="BJ54" s="146">
        <f t="shared" si="28"/>
        <v>3400</v>
      </c>
      <c r="BK54" s="146">
        <f t="shared" si="29"/>
        <v>3400</v>
      </c>
      <c r="BL54" s="146"/>
      <c r="BM54" s="146"/>
      <c r="BN54" s="1">
        <f t="shared" ref="BN54:BN63" si="90">N54-V54</f>
        <v>6553</v>
      </c>
      <c r="BO54" s="1">
        <f t="shared" ref="BO54:BO63" si="91">O54-W54</f>
        <v>6553</v>
      </c>
      <c r="BP54" s="1">
        <f t="shared" ref="BP54:BP63" si="92">P54-X54</f>
        <v>0</v>
      </c>
      <c r="BQ54" s="1">
        <f t="shared" ref="BQ54:BQ63" si="93">Q54-Y54</f>
        <v>0</v>
      </c>
      <c r="BR54" s="167">
        <v>16170</v>
      </c>
      <c r="BS54" s="167">
        <v>16170</v>
      </c>
      <c r="BT54" s="167">
        <v>0</v>
      </c>
      <c r="BU54" s="167">
        <v>0</v>
      </c>
      <c r="BV54" s="147">
        <f t="shared" si="30"/>
        <v>0</v>
      </c>
      <c r="BW54" s="147">
        <f t="shared" si="31"/>
        <v>0</v>
      </c>
      <c r="BX54" s="41"/>
      <c r="BZ54" s="45" t="s">
        <v>602</v>
      </c>
      <c r="CA54" s="45" t="s">
        <v>589</v>
      </c>
      <c r="CB54" s="45" t="s">
        <v>590</v>
      </c>
      <c r="CF54" s="175" t="e">
        <f>BW54-#REF!</f>
        <v>#REF!</v>
      </c>
      <c r="CH54" s="291"/>
      <c r="CI54" s="291"/>
    </row>
    <row r="55" spans="1:87" ht="27.95" hidden="1" customHeight="1" outlineLevel="1">
      <c r="A55" s="10">
        <v>2</v>
      </c>
      <c r="B55" s="9" t="s">
        <v>41</v>
      </c>
      <c r="C55" s="8" t="s">
        <v>40</v>
      </c>
      <c r="D55" s="100"/>
      <c r="E55" s="100"/>
      <c r="F55" s="8" t="s">
        <v>39</v>
      </c>
      <c r="G55" s="9"/>
      <c r="H55" s="8"/>
      <c r="I55" s="8"/>
      <c r="J55" s="6"/>
      <c r="K55" s="6"/>
      <c r="L55" s="6"/>
      <c r="M55" s="6"/>
      <c r="N55" s="167">
        <v>6850</v>
      </c>
      <c r="O55" s="167">
        <v>6850</v>
      </c>
      <c r="P55" s="167">
        <v>0</v>
      </c>
      <c r="Q55" s="167">
        <v>0</v>
      </c>
      <c r="R55" s="146">
        <v>6850</v>
      </c>
      <c r="S55" s="146">
        <v>6850</v>
      </c>
      <c r="T55" s="146"/>
      <c r="U55" s="146">
        <v>0</v>
      </c>
      <c r="V55" s="1">
        <f t="shared" si="82"/>
        <v>6850</v>
      </c>
      <c r="W55" s="1">
        <f t="shared" si="83"/>
        <v>6850</v>
      </c>
      <c r="X55" s="1">
        <f t="shared" si="84"/>
        <v>0</v>
      </c>
      <c r="Y55" s="1">
        <f t="shared" si="85"/>
        <v>0</v>
      </c>
      <c r="Z55" s="146">
        <v>3400</v>
      </c>
      <c r="AA55" s="146">
        <v>3400</v>
      </c>
      <c r="AB55" s="146"/>
      <c r="AC55" s="146">
        <v>0</v>
      </c>
      <c r="AD55" s="146">
        <v>3400</v>
      </c>
      <c r="AE55" s="146">
        <v>3400</v>
      </c>
      <c r="AF55" s="146"/>
      <c r="AG55" s="146"/>
      <c r="AH55" s="146">
        <v>2660</v>
      </c>
      <c r="AI55" s="146">
        <v>2660</v>
      </c>
      <c r="AJ55" s="146"/>
      <c r="AK55" s="146"/>
      <c r="AL55" s="1">
        <f t="shared" si="86"/>
        <v>0</v>
      </c>
      <c r="AM55" s="1">
        <f t="shared" si="87"/>
        <v>0</v>
      </c>
      <c r="AN55" s="1"/>
      <c r="AO55" s="1"/>
      <c r="AP55" s="1"/>
      <c r="AQ55" s="1"/>
      <c r="AR55" s="1"/>
      <c r="AS55" s="1"/>
      <c r="AT55" s="146">
        <v>2660</v>
      </c>
      <c r="AU55" s="146">
        <v>2660</v>
      </c>
      <c r="AV55" s="146"/>
      <c r="AW55" s="146"/>
      <c r="AX55" s="148">
        <v>790</v>
      </c>
      <c r="AY55" s="146">
        <v>790</v>
      </c>
      <c r="AZ55" s="146"/>
      <c r="BA55" s="146"/>
      <c r="BB55" s="1">
        <f t="shared" si="88"/>
        <v>0</v>
      </c>
      <c r="BC55" s="1">
        <f t="shared" si="89"/>
        <v>0</v>
      </c>
      <c r="BD55" s="1"/>
      <c r="BE55" s="1"/>
      <c r="BF55" s="146">
        <f t="shared" si="26"/>
        <v>0</v>
      </c>
      <c r="BG55" s="146">
        <f t="shared" si="27"/>
        <v>0</v>
      </c>
      <c r="BH55" s="146"/>
      <c r="BI55" s="146"/>
      <c r="BJ55" s="146">
        <f t="shared" si="28"/>
        <v>790</v>
      </c>
      <c r="BK55" s="146">
        <f t="shared" si="29"/>
        <v>790</v>
      </c>
      <c r="BL55" s="146"/>
      <c r="BM55" s="146"/>
      <c r="BN55" s="1">
        <f t="shared" si="90"/>
        <v>0</v>
      </c>
      <c r="BO55" s="1">
        <f t="shared" si="91"/>
        <v>0</v>
      </c>
      <c r="BP55" s="1">
        <f t="shared" si="92"/>
        <v>0</v>
      </c>
      <c r="BQ55" s="1">
        <f t="shared" si="93"/>
        <v>0</v>
      </c>
      <c r="BR55" s="167">
        <v>6850</v>
      </c>
      <c r="BS55" s="167">
        <v>6850</v>
      </c>
      <c r="BT55" s="167">
        <v>0</v>
      </c>
      <c r="BU55" s="167">
        <v>0</v>
      </c>
      <c r="BV55" s="147">
        <f t="shared" si="30"/>
        <v>0</v>
      </c>
      <c r="BW55" s="147">
        <f t="shared" si="31"/>
        <v>0</v>
      </c>
      <c r="BX55" s="70"/>
      <c r="BZ55" s="45" t="s">
        <v>602</v>
      </c>
      <c r="CA55" s="45" t="s">
        <v>589</v>
      </c>
      <c r="CB55" s="45" t="s">
        <v>590</v>
      </c>
      <c r="CF55" s="175" t="e">
        <f>BW55-#REF!</f>
        <v>#REF!</v>
      </c>
      <c r="CH55" s="291"/>
      <c r="CI55" s="291"/>
    </row>
    <row r="56" spans="1:87" ht="27.95" hidden="1" customHeight="1" outlineLevel="1">
      <c r="A56" s="10">
        <v>3</v>
      </c>
      <c r="B56" s="9" t="s">
        <v>134</v>
      </c>
      <c r="C56" s="8" t="s">
        <v>133</v>
      </c>
      <c r="D56" s="100"/>
      <c r="E56" s="100"/>
      <c r="F56" s="8" t="s">
        <v>98</v>
      </c>
      <c r="G56" s="9"/>
      <c r="H56" s="8"/>
      <c r="I56" s="8"/>
      <c r="J56" s="6"/>
      <c r="K56" s="6"/>
      <c r="L56" s="6"/>
      <c r="M56" s="6"/>
      <c r="N56" s="167">
        <v>7180</v>
      </c>
      <c r="O56" s="167">
        <v>7180</v>
      </c>
      <c r="P56" s="167">
        <v>0</v>
      </c>
      <c r="Q56" s="167">
        <v>0</v>
      </c>
      <c r="R56" s="146">
        <v>7180</v>
      </c>
      <c r="S56" s="146">
        <v>7180</v>
      </c>
      <c r="T56" s="146"/>
      <c r="U56" s="146">
        <v>0</v>
      </c>
      <c r="V56" s="1">
        <f t="shared" si="82"/>
        <v>7180</v>
      </c>
      <c r="W56" s="1">
        <f t="shared" si="83"/>
        <v>7180</v>
      </c>
      <c r="X56" s="1">
        <f t="shared" si="84"/>
        <v>0</v>
      </c>
      <c r="Y56" s="1">
        <f t="shared" si="85"/>
        <v>0</v>
      </c>
      <c r="Z56" s="146">
        <v>3500</v>
      </c>
      <c r="AA56" s="146">
        <v>3500</v>
      </c>
      <c r="AB56" s="146"/>
      <c r="AC56" s="146">
        <v>0</v>
      </c>
      <c r="AD56" s="146">
        <v>3500</v>
      </c>
      <c r="AE56" s="146">
        <v>3500</v>
      </c>
      <c r="AF56" s="146"/>
      <c r="AG56" s="146"/>
      <c r="AH56" s="146">
        <v>3680</v>
      </c>
      <c r="AI56" s="146">
        <v>3680</v>
      </c>
      <c r="AJ56" s="146"/>
      <c r="AK56" s="146"/>
      <c r="AL56" s="1">
        <f t="shared" si="86"/>
        <v>0</v>
      </c>
      <c r="AM56" s="1">
        <f t="shared" si="87"/>
        <v>0</v>
      </c>
      <c r="AN56" s="1"/>
      <c r="AO56" s="1"/>
      <c r="AP56" s="1"/>
      <c r="AQ56" s="1"/>
      <c r="AR56" s="1"/>
      <c r="AS56" s="1"/>
      <c r="AT56" s="146">
        <v>3680</v>
      </c>
      <c r="AU56" s="146">
        <v>3680</v>
      </c>
      <c r="AV56" s="146"/>
      <c r="AW56" s="146"/>
      <c r="AX56" s="148">
        <v>0</v>
      </c>
      <c r="AY56" s="146">
        <v>0</v>
      </c>
      <c r="AZ56" s="146"/>
      <c r="BA56" s="146"/>
      <c r="BB56" s="1">
        <f t="shared" si="88"/>
        <v>0</v>
      </c>
      <c r="BC56" s="1">
        <f t="shared" si="89"/>
        <v>0</v>
      </c>
      <c r="BD56" s="1"/>
      <c r="BE56" s="1"/>
      <c r="BF56" s="146">
        <f t="shared" si="26"/>
        <v>0</v>
      </c>
      <c r="BG56" s="146">
        <f t="shared" si="27"/>
        <v>0</v>
      </c>
      <c r="BH56" s="146"/>
      <c r="BI56" s="146"/>
      <c r="BJ56" s="146">
        <f t="shared" si="28"/>
        <v>0</v>
      </c>
      <c r="BK56" s="146">
        <f t="shared" si="29"/>
        <v>0</v>
      </c>
      <c r="BL56" s="146"/>
      <c r="BM56" s="146"/>
      <c r="BN56" s="1">
        <f t="shared" si="90"/>
        <v>0</v>
      </c>
      <c r="BO56" s="1">
        <f t="shared" si="91"/>
        <v>0</v>
      </c>
      <c r="BP56" s="1">
        <f t="shared" si="92"/>
        <v>0</v>
      </c>
      <c r="BQ56" s="1">
        <f t="shared" si="93"/>
        <v>0</v>
      </c>
      <c r="BR56" s="167">
        <v>7180</v>
      </c>
      <c r="BS56" s="167">
        <v>7180</v>
      </c>
      <c r="BT56" s="167">
        <v>0</v>
      </c>
      <c r="BU56" s="167">
        <v>0</v>
      </c>
      <c r="BV56" s="147">
        <f t="shared" si="30"/>
        <v>0</v>
      </c>
      <c r="BW56" s="147">
        <f t="shared" si="31"/>
        <v>0</v>
      </c>
      <c r="BX56" s="70"/>
      <c r="BZ56" s="45" t="s">
        <v>602</v>
      </c>
      <c r="CA56" s="45" t="s">
        <v>589</v>
      </c>
      <c r="CB56" s="45" t="s">
        <v>590</v>
      </c>
      <c r="CF56" s="175" t="e">
        <f>BW56-#REF!</f>
        <v>#REF!</v>
      </c>
      <c r="CH56" s="291"/>
      <c r="CI56" s="291"/>
    </row>
    <row r="57" spans="1:87" ht="27.95" hidden="1" customHeight="1" outlineLevel="1">
      <c r="A57" s="10">
        <v>4</v>
      </c>
      <c r="B57" s="9" t="s">
        <v>132</v>
      </c>
      <c r="C57" s="8" t="s">
        <v>131</v>
      </c>
      <c r="D57" s="100"/>
      <c r="E57" s="100"/>
      <c r="F57" s="8" t="s">
        <v>81</v>
      </c>
      <c r="G57" s="9"/>
      <c r="H57" s="8"/>
      <c r="I57" s="8"/>
      <c r="J57" s="6"/>
      <c r="K57" s="6"/>
      <c r="L57" s="6"/>
      <c r="M57" s="6"/>
      <c r="N57" s="167">
        <v>7750</v>
      </c>
      <c r="O57" s="167">
        <v>7750</v>
      </c>
      <c r="P57" s="167">
        <v>0</v>
      </c>
      <c r="Q57" s="167">
        <v>0</v>
      </c>
      <c r="R57" s="146">
        <v>7750</v>
      </c>
      <c r="S57" s="146">
        <v>7750</v>
      </c>
      <c r="T57" s="146"/>
      <c r="U57" s="146">
        <v>0</v>
      </c>
      <c r="V57" s="1">
        <f t="shared" si="82"/>
        <v>7750</v>
      </c>
      <c r="W57" s="1">
        <f t="shared" si="83"/>
        <v>7750</v>
      </c>
      <c r="X57" s="1">
        <f t="shared" si="84"/>
        <v>0</v>
      </c>
      <c r="Y57" s="1">
        <f t="shared" si="85"/>
        <v>0</v>
      </c>
      <c r="Z57" s="146">
        <v>1800</v>
      </c>
      <c r="AA57" s="146">
        <v>1800</v>
      </c>
      <c r="AB57" s="146"/>
      <c r="AC57" s="146">
        <v>0</v>
      </c>
      <c r="AD57" s="146">
        <v>1800</v>
      </c>
      <c r="AE57" s="146">
        <v>1800</v>
      </c>
      <c r="AF57" s="146"/>
      <c r="AG57" s="146"/>
      <c r="AH57" s="146">
        <v>3850</v>
      </c>
      <c r="AI57" s="146">
        <v>3850</v>
      </c>
      <c r="AJ57" s="146"/>
      <c r="AK57" s="146"/>
      <c r="AL57" s="1">
        <f t="shared" si="86"/>
        <v>0</v>
      </c>
      <c r="AM57" s="1">
        <f t="shared" si="87"/>
        <v>0</v>
      </c>
      <c r="AN57" s="1"/>
      <c r="AO57" s="1"/>
      <c r="AP57" s="1"/>
      <c r="AQ57" s="1"/>
      <c r="AR57" s="1"/>
      <c r="AS57" s="1"/>
      <c r="AT57" s="146">
        <v>3850</v>
      </c>
      <c r="AU57" s="146">
        <v>3850</v>
      </c>
      <c r="AV57" s="146"/>
      <c r="AW57" s="146"/>
      <c r="AX57" s="148">
        <v>2100</v>
      </c>
      <c r="AY57" s="146">
        <v>2100</v>
      </c>
      <c r="AZ57" s="146"/>
      <c r="BA57" s="146"/>
      <c r="BB57" s="1">
        <f t="shared" si="88"/>
        <v>0</v>
      </c>
      <c r="BC57" s="1">
        <f t="shared" si="89"/>
        <v>0</v>
      </c>
      <c r="BD57" s="1"/>
      <c r="BE57" s="1"/>
      <c r="BF57" s="146">
        <f t="shared" si="26"/>
        <v>0</v>
      </c>
      <c r="BG57" s="146">
        <f t="shared" si="27"/>
        <v>0</v>
      </c>
      <c r="BH57" s="146"/>
      <c r="BI57" s="146"/>
      <c r="BJ57" s="146">
        <f t="shared" si="28"/>
        <v>2100</v>
      </c>
      <c r="BK57" s="146">
        <f t="shared" si="29"/>
        <v>2100</v>
      </c>
      <c r="BL57" s="146"/>
      <c r="BM57" s="146"/>
      <c r="BN57" s="1">
        <f t="shared" si="90"/>
        <v>0</v>
      </c>
      <c r="BO57" s="1">
        <f t="shared" si="91"/>
        <v>0</v>
      </c>
      <c r="BP57" s="1">
        <f t="shared" si="92"/>
        <v>0</v>
      </c>
      <c r="BQ57" s="1">
        <f t="shared" si="93"/>
        <v>0</v>
      </c>
      <c r="BR57" s="167">
        <v>7750</v>
      </c>
      <c r="BS57" s="167">
        <v>7750</v>
      </c>
      <c r="BT57" s="167">
        <v>0</v>
      </c>
      <c r="BU57" s="167">
        <v>0</v>
      </c>
      <c r="BV57" s="147">
        <f t="shared" si="30"/>
        <v>0</v>
      </c>
      <c r="BW57" s="147">
        <f t="shared" si="31"/>
        <v>0</v>
      </c>
      <c r="BX57" s="70"/>
      <c r="BZ57" s="45" t="s">
        <v>602</v>
      </c>
      <c r="CA57" s="45" t="s">
        <v>589</v>
      </c>
      <c r="CB57" s="45" t="s">
        <v>590</v>
      </c>
      <c r="CF57" s="175" t="e">
        <f>BW57-#REF!</f>
        <v>#REF!</v>
      </c>
      <c r="CH57" s="291"/>
      <c r="CI57" s="291"/>
    </row>
    <row r="58" spans="1:87" ht="27.95" hidden="1" customHeight="1" outlineLevel="1">
      <c r="A58" s="10">
        <v>5</v>
      </c>
      <c r="B58" s="9" t="s">
        <v>25</v>
      </c>
      <c r="C58" s="8" t="s">
        <v>24</v>
      </c>
      <c r="D58" s="100"/>
      <c r="E58" s="100"/>
      <c r="F58" s="8" t="s">
        <v>23</v>
      </c>
      <c r="G58" s="9"/>
      <c r="H58" s="8"/>
      <c r="I58" s="8"/>
      <c r="J58" s="6"/>
      <c r="K58" s="6"/>
      <c r="L58" s="6"/>
      <c r="M58" s="6"/>
      <c r="N58" s="167">
        <v>6630</v>
      </c>
      <c r="O58" s="167">
        <v>6630</v>
      </c>
      <c r="P58" s="167">
        <v>0</v>
      </c>
      <c r="Q58" s="167">
        <v>0</v>
      </c>
      <c r="R58" s="146">
        <v>6630</v>
      </c>
      <c r="S58" s="146">
        <v>6630</v>
      </c>
      <c r="T58" s="146"/>
      <c r="U58" s="146">
        <v>0</v>
      </c>
      <c r="V58" s="1">
        <f t="shared" si="82"/>
        <v>6630</v>
      </c>
      <c r="W58" s="1">
        <f t="shared" si="83"/>
        <v>6630</v>
      </c>
      <c r="X58" s="1">
        <f t="shared" si="84"/>
        <v>0</v>
      </c>
      <c r="Y58" s="1">
        <f t="shared" si="85"/>
        <v>0</v>
      </c>
      <c r="Z58" s="146">
        <v>1663</v>
      </c>
      <c r="AA58" s="146">
        <v>1663</v>
      </c>
      <c r="AB58" s="146"/>
      <c r="AC58" s="146">
        <v>0</v>
      </c>
      <c r="AD58" s="146">
        <v>1663</v>
      </c>
      <c r="AE58" s="146">
        <v>1663</v>
      </c>
      <c r="AF58" s="146"/>
      <c r="AG58" s="146"/>
      <c r="AH58" s="146">
        <v>2530</v>
      </c>
      <c r="AI58" s="146">
        <v>2530</v>
      </c>
      <c r="AJ58" s="146"/>
      <c r="AK58" s="146"/>
      <c r="AL58" s="1">
        <f t="shared" si="86"/>
        <v>0</v>
      </c>
      <c r="AM58" s="1">
        <f t="shared" si="87"/>
        <v>0</v>
      </c>
      <c r="AN58" s="1"/>
      <c r="AO58" s="1"/>
      <c r="AP58" s="1"/>
      <c r="AQ58" s="1"/>
      <c r="AR58" s="1"/>
      <c r="AS58" s="1"/>
      <c r="AT58" s="146">
        <v>2530</v>
      </c>
      <c r="AU58" s="146">
        <v>2530</v>
      </c>
      <c r="AV58" s="146"/>
      <c r="AW58" s="146"/>
      <c r="AX58" s="148">
        <v>2437</v>
      </c>
      <c r="AY58" s="146">
        <v>2437</v>
      </c>
      <c r="AZ58" s="146"/>
      <c r="BA58" s="146"/>
      <c r="BB58" s="1">
        <f t="shared" si="88"/>
        <v>0</v>
      </c>
      <c r="BC58" s="1">
        <f t="shared" si="89"/>
        <v>0</v>
      </c>
      <c r="BD58" s="1"/>
      <c r="BE58" s="1"/>
      <c r="BF58" s="146">
        <f t="shared" si="26"/>
        <v>0</v>
      </c>
      <c r="BG58" s="146">
        <f t="shared" si="27"/>
        <v>0</v>
      </c>
      <c r="BH58" s="146"/>
      <c r="BI58" s="146"/>
      <c r="BJ58" s="146">
        <f t="shared" si="28"/>
        <v>2437</v>
      </c>
      <c r="BK58" s="146">
        <f t="shared" si="29"/>
        <v>2437</v>
      </c>
      <c r="BL58" s="146"/>
      <c r="BM58" s="146"/>
      <c r="BN58" s="1">
        <f t="shared" si="90"/>
        <v>0</v>
      </c>
      <c r="BO58" s="1">
        <f t="shared" si="91"/>
        <v>0</v>
      </c>
      <c r="BP58" s="1">
        <f t="shared" si="92"/>
        <v>0</v>
      </c>
      <c r="BQ58" s="1">
        <f t="shared" si="93"/>
        <v>0</v>
      </c>
      <c r="BR58" s="167">
        <v>6630</v>
      </c>
      <c r="BS58" s="167">
        <v>6630</v>
      </c>
      <c r="BT58" s="167">
        <v>0</v>
      </c>
      <c r="BU58" s="167">
        <v>0</v>
      </c>
      <c r="BV58" s="147">
        <f t="shared" si="30"/>
        <v>0</v>
      </c>
      <c r="BW58" s="147">
        <f t="shared" si="31"/>
        <v>0</v>
      </c>
      <c r="BX58" s="70"/>
      <c r="BZ58" s="45" t="s">
        <v>602</v>
      </c>
      <c r="CA58" s="45" t="s">
        <v>589</v>
      </c>
      <c r="CB58" s="45" t="s">
        <v>590</v>
      </c>
      <c r="CF58" s="175" t="e">
        <f>BW58-#REF!</f>
        <v>#REF!</v>
      </c>
      <c r="CH58" s="291"/>
      <c r="CI58" s="291"/>
    </row>
    <row r="59" spans="1:87" ht="27.95" hidden="1" customHeight="1" outlineLevel="1">
      <c r="A59" s="10">
        <v>6</v>
      </c>
      <c r="B59" s="9" t="s">
        <v>38</v>
      </c>
      <c r="C59" s="8" t="s">
        <v>37</v>
      </c>
      <c r="D59" s="100"/>
      <c r="E59" s="100"/>
      <c r="F59" s="8" t="s">
        <v>36</v>
      </c>
      <c r="G59" s="9"/>
      <c r="H59" s="8"/>
      <c r="I59" s="8"/>
      <c r="J59" s="6"/>
      <c r="K59" s="6"/>
      <c r="L59" s="6"/>
      <c r="M59" s="6"/>
      <c r="N59" s="167">
        <v>8190</v>
      </c>
      <c r="O59" s="167">
        <v>8190</v>
      </c>
      <c r="P59" s="167">
        <v>0</v>
      </c>
      <c r="Q59" s="167">
        <v>0</v>
      </c>
      <c r="R59" s="146">
        <v>8190</v>
      </c>
      <c r="S59" s="146">
        <v>8190</v>
      </c>
      <c r="T59" s="146"/>
      <c r="U59" s="146">
        <v>0</v>
      </c>
      <c r="V59" s="1">
        <f t="shared" si="82"/>
        <v>8190</v>
      </c>
      <c r="W59" s="1">
        <f t="shared" si="83"/>
        <v>8190</v>
      </c>
      <c r="X59" s="1">
        <f t="shared" si="84"/>
        <v>0</v>
      </c>
      <c r="Y59" s="1">
        <f t="shared" si="85"/>
        <v>0</v>
      </c>
      <c r="Z59" s="146">
        <v>0</v>
      </c>
      <c r="AA59" s="146">
        <v>0</v>
      </c>
      <c r="AB59" s="146"/>
      <c r="AC59" s="146">
        <v>0</v>
      </c>
      <c r="AD59" s="146">
        <v>0</v>
      </c>
      <c r="AE59" s="146">
        <v>0</v>
      </c>
      <c r="AF59" s="146"/>
      <c r="AG59" s="146"/>
      <c r="AH59" s="146">
        <v>4000</v>
      </c>
      <c r="AI59" s="146">
        <v>4000</v>
      </c>
      <c r="AJ59" s="146"/>
      <c r="AK59" s="146"/>
      <c r="AL59" s="1">
        <f t="shared" si="86"/>
        <v>0</v>
      </c>
      <c r="AM59" s="1">
        <f t="shared" si="87"/>
        <v>0</v>
      </c>
      <c r="AN59" s="1"/>
      <c r="AO59" s="1"/>
      <c r="AP59" s="1"/>
      <c r="AQ59" s="1"/>
      <c r="AR59" s="1"/>
      <c r="AS59" s="1"/>
      <c r="AT59" s="146">
        <v>4000</v>
      </c>
      <c r="AU59" s="146">
        <v>4000</v>
      </c>
      <c r="AV59" s="146"/>
      <c r="AW59" s="146"/>
      <c r="AX59" s="148">
        <v>4190</v>
      </c>
      <c r="AY59" s="146">
        <v>4190</v>
      </c>
      <c r="AZ59" s="146"/>
      <c r="BA59" s="146"/>
      <c r="BB59" s="1">
        <f t="shared" si="88"/>
        <v>0</v>
      </c>
      <c r="BC59" s="1">
        <f t="shared" si="89"/>
        <v>0</v>
      </c>
      <c r="BD59" s="1"/>
      <c r="BE59" s="1"/>
      <c r="BF59" s="146">
        <f t="shared" si="26"/>
        <v>0</v>
      </c>
      <c r="BG59" s="146">
        <f t="shared" si="27"/>
        <v>0</v>
      </c>
      <c r="BH59" s="146"/>
      <c r="BI59" s="146"/>
      <c r="BJ59" s="146">
        <f t="shared" si="28"/>
        <v>4190</v>
      </c>
      <c r="BK59" s="146">
        <f t="shared" si="29"/>
        <v>4190</v>
      </c>
      <c r="BL59" s="146"/>
      <c r="BM59" s="146"/>
      <c r="BN59" s="1">
        <f t="shared" si="90"/>
        <v>0</v>
      </c>
      <c r="BO59" s="1">
        <f t="shared" si="91"/>
        <v>0</v>
      </c>
      <c r="BP59" s="1">
        <f t="shared" si="92"/>
        <v>0</v>
      </c>
      <c r="BQ59" s="1">
        <f t="shared" si="93"/>
        <v>0</v>
      </c>
      <c r="BR59" s="167">
        <v>8190</v>
      </c>
      <c r="BS59" s="167">
        <v>8190</v>
      </c>
      <c r="BT59" s="167">
        <v>0</v>
      </c>
      <c r="BU59" s="167">
        <v>0</v>
      </c>
      <c r="BV59" s="147">
        <f t="shared" si="30"/>
        <v>0</v>
      </c>
      <c r="BW59" s="147">
        <f t="shared" si="31"/>
        <v>0</v>
      </c>
      <c r="BX59" s="70"/>
      <c r="BZ59" s="45" t="s">
        <v>602</v>
      </c>
      <c r="CA59" s="45" t="s">
        <v>589</v>
      </c>
      <c r="CB59" s="45" t="s">
        <v>590</v>
      </c>
      <c r="CF59" s="175" t="e">
        <f>BW59-#REF!</f>
        <v>#REF!</v>
      </c>
      <c r="CH59" s="291"/>
      <c r="CI59" s="291"/>
    </row>
    <row r="60" spans="1:87" ht="27.95" hidden="1" customHeight="1" outlineLevel="1">
      <c r="A60" s="10">
        <v>7</v>
      </c>
      <c r="B60" s="9" t="s">
        <v>29</v>
      </c>
      <c r="C60" s="8" t="s">
        <v>6</v>
      </c>
      <c r="D60" s="100"/>
      <c r="E60" s="100"/>
      <c r="F60" s="8" t="s">
        <v>28</v>
      </c>
      <c r="G60" s="9"/>
      <c r="H60" s="8"/>
      <c r="I60" s="8"/>
      <c r="J60" s="6"/>
      <c r="K60" s="6"/>
      <c r="L60" s="6"/>
      <c r="M60" s="6"/>
      <c r="N60" s="167">
        <v>7640</v>
      </c>
      <c r="O60" s="167">
        <v>7640</v>
      </c>
      <c r="P60" s="167">
        <v>0</v>
      </c>
      <c r="Q60" s="167">
        <v>0</v>
      </c>
      <c r="R60" s="146">
        <v>7640</v>
      </c>
      <c r="S60" s="146">
        <v>7640</v>
      </c>
      <c r="T60" s="146"/>
      <c r="U60" s="146">
        <v>0</v>
      </c>
      <c r="V60" s="1">
        <f t="shared" si="82"/>
        <v>7640</v>
      </c>
      <c r="W60" s="1">
        <f t="shared" si="83"/>
        <v>7640</v>
      </c>
      <c r="X60" s="1">
        <f t="shared" si="84"/>
        <v>0</v>
      </c>
      <c r="Y60" s="1">
        <f t="shared" si="85"/>
        <v>0</v>
      </c>
      <c r="Z60" s="146">
        <v>4000</v>
      </c>
      <c r="AA60" s="146">
        <v>4000</v>
      </c>
      <c r="AB60" s="146"/>
      <c r="AC60" s="146">
        <v>0</v>
      </c>
      <c r="AD60" s="146">
        <v>4000</v>
      </c>
      <c r="AE60" s="146">
        <v>4000</v>
      </c>
      <c r="AF60" s="146"/>
      <c r="AG60" s="146"/>
      <c r="AH60" s="146">
        <v>3640</v>
      </c>
      <c r="AI60" s="146">
        <v>3640</v>
      </c>
      <c r="AJ60" s="146"/>
      <c r="AK60" s="146"/>
      <c r="AL60" s="1">
        <f t="shared" si="86"/>
        <v>0</v>
      </c>
      <c r="AM60" s="1">
        <f t="shared" si="87"/>
        <v>0</v>
      </c>
      <c r="AN60" s="1"/>
      <c r="AO60" s="1"/>
      <c r="AP60" s="1"/>
      <c r="AQ60" s="1"/>
      <c r="AR60" s="1"/>
      <c r="AS60" s="1"/>
      <c r="AT60" s="146">
        <v>3640</v>
      </c>
      <c r="AU60" s="146">
        <v>3640</v>
      </c>
      <c r="AV60" s="146"/>
      <c r="AW60" s="146"/>
      <c r="AX60" s="148">
        <v>0</v>
      </c>
      <c r="AY60" s="146">
        <v>0</v>
      </c>
      <c r="AZ60" s="146"/>
      <c r="BA60" s="146"/>
      <c r="BB60" s="1">
        <f t="shared" si="88"/>
        <v>0</v>
      </c>
      <c r="BC60" s="1">
        <f t="shared" si="89"/>
        <v>0</v>
      </c>
      <c r="BD60" s="1"/>
      <c r="BE60" s="1"/>
      <c r="BF60" s="146">
        <f t="shared" si="26"/>
        <v>0</v>
      </c>
      <c r="BG60" s="146">
        <f t="shared" si="27"/>
        <v>0</v>
      </c>
      <c r="BH60" s="146"/>
      <c r="BI60" s="146"/>
      <c r="BJ60" s="146">
        <f t="shared" si="28"/>
        <v>0</v>
      </c>
      <c r="BK60" s="146">
        <f t="shared" si="29"/>
        <v>0</v>
      </c>
      <c r="BL60" s="146"/>
      <c r="BM60" s="146"/>
      <c r="BN60" s="1">
        <f t="shared" si="90"/>
        <v>0</v>
      </c>
      <c r="BO60" s="1">
        <f t="shared" si="91"/>
        <v>0</v>
      </c>
      <c r="BP60" s="1">
        <f t="shared" si="92"/>
        <v>0</v>
      </c>
      <c r="BQ60" s="1">
        <f t="shared" si="93"/>
        <v>0</v>
      </c>
      <c r="BR60" s="167">
        <v>7640</v>
      </c>
      <c r="BS60" s="167">
        <v>7640</v>
      </c>
      <c r="BT60" s="167">
        <v>0</v>
      </c>
      <c r="BU60" s="167">
        <v>0</v>
      </c>
      <c r="BV60" s="147">
        <f t="shared" si="30"/>
        <v>0</v>
      </c>
      <c r="BW60" s="147">
        <f t="shared" si="31"/>
        <v>0</v>
      </c>
      <c r="BX60" s="70"/>
      <c r="BZ60" s="45" t="s">
        <v>602</v>
      </c>
      <c r="CA60" s="45" t="s">
        <v>589</v>
      </c>
      <c r="CB60" s="45" t="s">
        <v>590</v>
      </c>
      <c r="CF60" s="175" t="e">
        <f>BW60-#REF!</f>
        <v>#REF!</v>
      </c>
      <c r="CH60" s="291"/>
      <c r="CI60" s="291"/>
    </row>
    <row r="61" spans="1:87" ht="27.95" hidden="1" customHeight="1" outlineLevel="1">
      <c r="A61" s="10">
        <v>8</v>
      </c>
      <c r="B61" s="9" t="s">
        <v>130</v>
      </c>
      <c r="C61" s="8" t="s">
        <v>16</v>
      </c>
      <c r="D61" s="100"/>
      <c r="E61" s="100"/>
      <c r="F61" s="8" t="s">
        <v>8</v>
      </c>
      <c r="G61" s="9"/>
      <c r="H61" s="8"/>
      <c r="I61" s="8"/>
      <c r="J61" s="6"/>
      <c r="K61" s="6"/>
      <c r="L61" s="6"/>
      <c r="M61" s="6"/>
      <c r="N61" s="167">
        <v>5840</v>
      </c>
      <c r="O61" s="167">
        <v>5840</v>
      </c>
      <c r="P61" s="167">
        <v>0</v>
      </c>
      <c r="Q61" s="167">
        <v>0</v>
      </c>
      <c r="R61" s="146">
        <v>5840</v>
      </c>
      <c r="S61" s="146">
        <v>5840</v>
      </c>
      <c r="T61" s="146"/>
      <c r="U61" s="146">
        <v>0</v>
      </c>
      <c r="V61" s="1">
        <f t="shared" si="82"/>
        <v>5840</v>
      </c>
      <c r="W61" s="1">
        <f t="shared" si="83"/>
        <v>5840</v>
      </c>
      <c r="X61" s="1">
        <f t="shared" si="84"/>
        <v>0</v>
      </c>
      <c r="Y61" s="1">
        <f t="shared" si="85"/>
        <v>0</v>
      </c>
      <c r="Z61" s="146">
        <v>3750</v>
      </c>
      <c r="AA61" s="146">
        <v>3750</v>
      </c>
      <c r="AB61" s="146"/>
      <c r="AC61" s="146">
        <v>0</v>
      </c>
      <c r="AD61" s="146">
        <v>3750</v>
      </c>
      <c r="AE61" s="146">
        <v>3750</v>
      </c>
      <c r="AF61" s="146"/>
      <c r="AG61" s="146"/>
      <c r="AH61" s="146">
        <v>2090</v>
      </c>
      <c r="AI61" s="146">
        <v>2090</v>
      </c>
      <c r="AJ61" s="146"/>
      <c r="AK61" s="146"/>
      <c r="AL61" s="1">
        <f t="shared" si="86"/>
        <v>0</v>
      </c>
      <c r="AM61" s="1">
        <f t="shared" si="87"/>
        <v>0</v>
      </c>
      <c r="AN61" s="1"/>
      <c r="AO61" s="1"/>
      <c r="AP61" s="1"/>
      <c r="AQ61" s="1"/>
      <c r="AR61" s="1"/>
      <c r="AS61" s="1"/>
      <c r="AT61" s="146">
        <v>2090</v>
      </c>
      <c r="AU61" s="146">
        <v>2090</v>
      </c>
      <c r="AV61" s="146"/>
      <c r="AW61" s="146"/>
      <c r="AX61" s="148">
        <v>0</v>
      </c>
      <c r="AY61" s="146">
        <v>0</v>
      </c>
      <c r="AZ61" s="146"/>
      <c r="BA61" s="146"/>
      <c r="BB61" s="1">
        <f t="shared" si="88"/>
        <v>0</v>
      </c>
      <c r="BC61" s="1">
        <f t="shared" si="89"/>
        <v>0</v>
      </c>
      <c r="BD61" s="1"/>
      <c r="BE61" s="1"/>
      <c r="BF61" s="146">
        <f t="shared" si="26"/>
        <v>0</v>
      </c>
      <c r="BG61" s="146">
        <f t="shared" si="27"/>
        <v>0</v>
      </c>
      <c r="BH61" s="146"/>
      <c r="BI61" s="146"/>
      <c r="BJ61" s="146">
        <f t="shared" si="28"/>
        <v>0</v>
      </c>
      <c r="BK61" s="146">
        <f t="shared" si="29"/>
        <v>0</v>
      </c>
      <c r="BL61" s="146"/>
      <c r="BM61" s="146"/>
      <c r="BN61" s="1">
        <f t="shared" si="90"/>
        <v>0</v>
      </c>
      <c r="BO61" s="1">
        <f t="shared" si="91"/>
        <v>0</v>
      </c>
      <c r="BP61" s="1">
        <f t="shared" si="92"/>
        <v>0</v>
      </c>
      <c r="BQ61" s="1">
        <f t="shared" si="93"/>
        <v>0</v>
      </c>
      <c r="BR61" s="167">
        <v>5840</v>
      </c>
      <c r="BS61" s="167">
        <v>5840</v>
      </c>
      <c r="BT61" s="167">
        <v>0</v>
      </c>
      <c r="BU61" s="167">
        <v>0</v>
      </c>
      <c r="BV61" s="147">
        <f t="shared" si="30"/>
        <v>0</v>
      </c>
      <c r="BW61" s="147">
        <f t="shared" si="31"/>
        <v>0</v>
      </c>
      <c r="BX61" s="70"/>
      <c r="BZ61" s="45" t="s">
        <v>602</v>
      </c>
      <c r="CA61" s="45" t="s">
        <v>589</v>
      </c>
      <c r="CB61" s="45" t="s">
        <v>590</v>
      </c>
      <c r="CF61" s="175" t="e">
        <f>BW61-#REF!</f>
        <v>#REF!</v>
      </c>
      <c r="CH61" s="291"/>
      <c r="CI61" s="291"/>
    </row>
    <row r="62" spans="1:87" ht="27.95" hidden="1" customHeight="1" outlineLevel="1">
      <c r="A62" s="10">
        <v>9</v>
      </c>
      <c r="B62" s="9" t="s">
        <v>27</v>
      </c>
      <c r="C62" s="8" t="s">
        <v>26</v>
      </c>
      <c r="D62" s="100"/>
      <c r="E62" s="100"/>
      <c r="F62" s="8" t="s">
        <v>35</v>
      </c>
      <c r="G62" s="9"/>
      <c r="H62" s="8"/>
      <c r="I62" s="8"/>
      <c r="J62" s="6"/>
      <c r="K62" s="6"/>
      <c r="L62" s="6"/>
      <c r="M62" s="6"/>
      <c r="N62" s="167">
        <v>5840</v>
      </c>
      <c r="O62" s="167">
        <v>5840</v>
      </c>
      <c r="P62" s="167">
        <v>0</v>
      </c>
      <c r="Q62" s="167">
        <v>0</v>
      </c>
      <c r="R62" s="146">
        <v>5840</v>
      </c>
      <c r="S62" s="146">
        <v>5840</v>
      </c>
      <c r="T62" s="146"/>
      <c r="U62" s="146">
        <v>0</v>
      </c>
      <c r="V62" s="1">
        <f t="shared" si="82"/>
        <v>5840</v>
      </c>
      <c r="W62" s="1">
        <f t="shared" si="83"/>
        <v>5840</v>
      </c>
      <c r="X62" s="1">
        <f t="shared" si="84"/>
        <v>0</v>
      </c>
      <c r="Y62" s="1">
        <f t="shared" si="85"/>
        <v>0</v>
      </c>
      <c r="Z62" s="146">
        <v>1600</v>
      </c>
      <c r="AA62" s="146">
        <v>1600</v>
      </c>
      <c r="AB62" s="146"/>
      <c r="AC62" s="146">
        <v>0</v>
      </c>
      <c r="AD62" s="146">
        <v>1600</v>
      </c>
      <c r="AE62" s="146">
        <v>1600</v>
      </c>
      <c r="AF62" s="146"/>
      <c r="AG62" s="146"/>
      <c r="AH62" s="146">
        <v>3370</v>
      </c>
      <c r="AI62" s="146">
        <v>3370</v>
      </c>
      <c r="AJ62" s="146"/>
      <c r="AK62" s="146"/>
      <c r="AL62" s="1">
        <f t="shared" si="86"/>
        <v>0</v>
      </c>
      <c r="AM62" s="1">
        <f t="shared" si="87"/>
        <v>0</v>
      </c>
      <c r="AN62" s="1"/>
      <c r="AO62" s="1"/>
      <c r="AP62" s="1"/>
      <c r="AQ62" s="1"/>
      <c r="AR62" s="1"/>
      <c r="AS62" s="1"/>
      <c r="AT62" s="146">
        <v>3370</v>
      </c>
      <c r="AU62" s="146">
        <v>3370</v>
      </c>
      <c r="AV62" s="146"/>
      <c r="AW62" s="146"/>
      <c r="AX62" s="148">
        <v>870</v>
      </c>
      <c r="AY62" s="146">
        <v>870</v>
      </c>
      <c r="AZ62" s="146"/>
      <c r="BA62" s="146"/>
      <c r="BB62" s="1">
        <f t="shared" si="88"/>
        <v>0</v>
      </c>
      <c r="BC62" s="1">
        <f t="shared" si="89"/>
        <v>0</v>
      </c>
      <c r="BD62" s="1"/>
      <c r="BE62" s="1"/>
      <c r="BF62" s="146">
        <f t="shared" si="26"/>
        <v>0</v>
      </c>
      <c r="BG62" s="146">
        <f t="shared" si="27"/>
        <v>0</v>
      </c>
      <c r="BH62" s="146"/>
      <c r="BI62" s="146"/>
      <c r="BJ62" s="146">
        <f t="shared" si="28"/>
        <v>870</v>
      </c>
      <c r="BK62" s="146">
        <f t="shared" si="29"/>
        <v>870</v>
      </c>
      <c r="BL62" s="146"/>
      <c r="BM62" s="146"/>
      <c r="BN62" s="1">
        <f t="shared" si="90"/>
        <v>0</v>
      </c>
      <c r="BO62" s="1">
        <f t="shared" si="91"/>
        <v>0</v>
      </c>
      <c r="BP62" s="1">
        <f t="shared" si="92"/>
        <v>0</v>
      </c>
      <c r="BQ62" s="1">
        <f t="shared" si="93"/>
        <v>0</v>
      </c>
      <c r="BR62" s="167">
        <v>5840</v>
      </c>
      <c r="BS62" s="167">
        <v>5840</v>
      </c>
      <c r="BT62" s="167">
        <v>0</v>
      </c>
      <c r="BU62" s="167">
        <v>0</v>
      </c>
      <c r="BV62" s="147">
        <f t="shared" si="30"/>
        <v>0</v>
      </c>
      <c r="BW62" s="147">
        <f t="shared" si="31"/>
        <v>0</v>
      </c>
      <c r="BX62" s="70"/>
      <c r="BZ62" s="45" t="s">
        <v>602</v>
      </c>
      <c r="CA62" s="45" t="s">
        <v>589</v>
      </c>
      <c r="CB62" s="45" t="s">
        <v>590</v>
      </c>
      <c r="CF62" s="175" t="e">
        <f>BW62-#REF!</f>
        <v>#REF!</v>
      </c>
      <c r="CH62" s="291"/>
      <c r="CI62" s="291"/>
    </row>
    <row r="63" spans="1:87" ht="27.95" hidden="1" customHeight="1" outlineLevel="1">
      <c r="A63" s="10">
        <v>10</v>
      </c>
      <c r="B63" s="9" t="s">
        <v>129</v>
      </c>
      <c r="C63" s="8" t="s">
        <v>12</v>
      </c>
      <c r="D63" s="100"/>
      <c r="E63" s="100"/>
      <c r="F63" s="8" t="s">
        <v>11</v>
      </c>
      <c r="G63" s="9"/>
      <c r="H63" s="8"/>
      <c r="I63" s="8"/>
      <c r="J63" s="6"/>
      <c r="K63" s="6"/>
      <c r="L63" s="6"/>
      <c r="M63" s="6"/>
      <c r="N63" s="167">
        <v>7070</v>
      </c>
      <c r="O63" s="167">
        <v>7070</v>
      </c>
      <c r="P63" s="167">
        <v>0</v>
      </c>
      <c r="Q63" s="167">
        <v>0</v>
      </c>
      <c r="R63" s="146">
        <v>7070</v>
      </c>
      <c r="S63" s="146">
        <v>7070</v>
      </c>
      <c r="T63" s="146"/>
      <c r="U63" s="146"/>
      <c r="V63" s="1">
        <f t="shared" si="82"/>
        <v>7070</v>
      </c>
      <c r="W63" s="1">
        <f t="shared" si="83"/>
        <v>7070</v>
      </c>
      <c r="X63" s="1">
        <f t="shared" si="84"/>
        <v>0</v>
      </c>
      <c r="Y63" s="1">
        <f t="shared" si="85"/>
        <v>0</v>
      </c>
      <c r="Z63" s="146">
        <v>1600</v>
      </c>
      <c r="AA63" s="146">
        <v>1600</v>
      </c>
      <c r="AB63" s="146"/>
      <c r="AC63" s="146">
        <v>0</v>
      </c>
      <c r="AD63" s="146">
        <v>1600</v>
      </c>
      <c r="AE63" s="146">
        <v>1600</v>
      </c>
      <c r="AF63" s="146"/>
      <c r="AG63" s="146"/>
      <c r="AH63" s="146">
        <v>3940</v>
      </c>
      <c r="AI63" s="146">
        <v>3940</v>
      </c>
      <c r="AJ63" s="146"/>
      <c r="AK63" s="146"/>
      <c r="AL63" s="1">
        <f t="shared" si="86"/>
        <v>0</v>
      </c>
      <c r="AM63" s="1">
        <f t="shared" si="87"/>
        <v>0</v>
      </c>
      <c r="AN63" s="1"/>
      <c r="AO63" s="1"/>
      <c r="AP63" s="1"/>
      <c r="AQ63" s="1"/>
      <c r="AR63" s="1"/>
      <c r="AS63" s="1"/>
      <c r="AT63" s="146">
        <v>3940</v>
      </c>
      <c r="AU63" s="146">
        <v>3940</v>
      </c>
      <c r="AV63" s="146"/>
      <c r="AW63" s="146"/>
      <c r="AX63" s="148">
        <v>1530</v>
      </c>
      <c r="AY63" s="146">
        <v>1530</v>
      </c>
      <c r="AZ63" s="146"/>
      <c r="BA63" s="146"/>
      <c r="BB63" s="1">
        <f t="shared" si="88"/>
        <v>0</v>
      </c>
      <c r="BC63" s="1">
        <f t="shared" si="89"/>
        <v>0</v>
      </c>
      <c r="BD63" s="1"/>
      <c r="BE63" s="1"/>
      <c r="BF63" s="146">
        <f t="shared" si="26"/>
        <v>0</v>
      </c>
      <c r="BG63" s="146">
        <f t="shared" si="27"/>
        <v>0</v>
      </c>
      <c r="BH63" s="146"/>
      <c r="BI63" s="146"/>
      <c r="BJ63" s="146">
        <f t="shared" si="28"/>
        <v>1530</v>
      </c>
      <c r="BK63" s="146">
        <f t="shared" si="29"/>
        <v>1530</v>
      </c>
      <c r="BL63" s="146"/>
      <c r="BM63" s="146"/>
      <c r="BN63" s="1">
        <f t="shared" si="90"/>
        <v>0</v>
      </c>
      <c r="BO63" s="1">
        <f t="shared" si="91"/>
        <v>0</v>
      </c>
      <c r="BP63" s="1">
        <f t="shared" si="92"/>
        <v>0</v>
      </c>
      <c r="BQ63" s="1">
        <f t="shared" si="93"/>
        <v>0</v>
      </c>
      <c r="BR63" s="167">
        <v>7070</v>
      </c>
      <c r="BS63" s="167">
        <v>7070</v>
      </c>
      <c r="BT63" s="167">
        <v>0</v>
      </c>
      <c r="BU63" s="167">
        <v>0</v>
      </c>
      <c r="BV63" s="147">
        <f t="shared" si="30"/>
        <v>0</v>
      </c>
      <c r="BW63" s="147">
        <f t="shared" si="31"/>
        <v>0</v>
      </c>
      <c r="BX63" s="70"/>
      <c r="BZ63" s="45" t="s">
        <v>602</v>
      </c>
      <c r="CA63" s="45" t="s">
        <v>589</v>
      </c>
      <c r="CB63" s="45" t="s">
        <v>590</v>
      </c>
      <c r="CF63" s="175" t="e">
        <f>BW63-#REF!</f>
        <v>#REF!</v>
      </c>
      <c r="CH63" s="291"/>
      <c r="CI63" s="291"/>
    </row>
    <row r="64" spans="1:87" ht="27.95" hidden="1" customHeight="1" outlineLevel="1">
      <c r="A64" s="61" t="s">
        <v>537</v>
      </c>
      <c r="B64" s="60" t="s">
        <v>534</v>
      </c>
      <c r="C64" s="58"/>
      <c r="D64" s="117"/>
      <c r="E64" s="117"/>
      <c r="F64" s="58"/>
      <c r="G64" s="60"/>
      <c r="H64" s="58"/>
      <c r="I64" s="58"/>
      <c r="J64" s="56">
        <f t="shared" ref="J64:R64" si="94">SUM(J65:J74)</f>
        <v>0</v>
      </c>
      <c r="K64" s="56">
        <f t="shared" si="94"/>
        <v>0</v>
      </c>
      <c r="L64" s="56">
        <f t="shared" si="94"/>
        <v>0</v>
      </c>
      <c r="M64" s="56">
        <f t="shared" si="94"/>
        <v>0</v>
      </c>
      <c r="N64" s="145">
        <v>208600</v>
      </c>
      <c r="O64" s="145">
        <v>208600</v>
      </c>
      <c r="P64" s="145">
        <v>6600</v>
      </c>
      <c r="Q64" s="145">
        <v>0</v>
      </c>
      <c r="R64" s="145">
        <f t="shared" si="94"/>
        <v>208600</v>
      </c>
      <c r="S64" s="145">
        <f t="shared" ref="S64:BW64" si="95">SUM(S65:S74)</f>
        <v>208600</v>
      </c>
      <c r="T64" s="145">
        <f t="shared" si="95"/>
        <v>6600</v>
      </c>
      <c r="U64" s="145">
        <f t="shared" si="95"/>
        <v>0</v>
      </c>
      <c r="V64" s="145">
        <f t="shared" si="95"/>
        <v>143190</v>
      </c>
      <c r="W64" s="145">
        <f t="shared" si="95"/>
        <v>143190</v>
      </c>
      <c r="X64" s="145">
        <f t="shared" si="95"/>
        <v>5169</v>
      </c>
      <c r="Y64" s="145">
        <f t="shared" si="95"/>
        <v>0</v>
      </c>
      <c r="Z64" s="145">
        <f t="shared" si="95"/>
        <v>2000</v>
      </c>
      <c r="AA64" s="145">
        <f t="shared" si="95"/>
        <v>2000</v>
      </c>
      <c r="AB64" s="145">
        <f t="shared" si="95"/>
        <v>0</v>
      </c>
      <c r="AC64" s="145">
        <f t="shared" si="95"/>
        <v>0</v>
      </c>
      <c r="AD64" s="145">
        <f t="shared" si="95"/>
        <v>2000</v>
      </c>
      <c r="AE64" s="145">
        <f t="shared" si="95"/>
        <v>2000</v>
      </c>
      <c r="AF64" s="145">
        <f t="shared" si="95"/>
        <v>0</v>
      </c>
      <c r="AG64" s="145">
        <f t="shared" si="95"/>
        <v>0</v>
      </c>
      <c r="AH64" s="145">
        <f t="shared" si="95"/>
        <v>73590</v>
      </c>
      <c r="AI64" s="145">
        <f t="shared" si="95"/>
        <v>73590</v>
      </c>
      <c r="AJ64" s="145">
        <f t="shared" si="95"/>
        <v>1600</v>
      </c>
      <c r="AK64" s="145">
        <f t="shared" si="95"/>
        <v>0</v>
      </c>
      <c r="AL64" s="145">
        <f t="shared" si="95"/>
        <v>0</v>
      </c>
      <c r="AM64" s="145">
        <f t="shared" si="95"/>
        <v>0</v>
      </c>
      <c r="AN64" s="145">
        <f t="shared" si="95"/>
        <v>0</v>
      </c>
      <c r="AO64" s="145">
        <f t="shared" si="95"/>
        <v>0</v>
      </c>
      <c r="AP64" s="145">
        <f t="shared" si="95"/>
        <v>0</v>
      </c>
      <c r="AQ64" s="145">
        <f t="shared" si="95"/>
        <v>0</v>
      </c>
      <c r="AR64" s="145">
        <f t="shared" si="95"/>
        <v>0</v>
      </c>
      <c r="AS64" s="145">
        <f t="shared" si="95"/>
        <v>0</v>
      </c>
      <c r="AT64" s="145">
        <f t="shared" si="95"/>
        <v>73590</v>
      </c>
      <c r="AU64" s="145">
        <f t="shared" si="95"/>
        <v>73590</v>
      </c>
      <c r="AV64" s="145">
        <f t="shared" si="95"/>
        <v>0</v>
      </c>
      <c r="AW64" s="145">
        <f t="shared" si="95"/>
        <v>0</v>
      </c>
      <c r="AX64" s="145">
        <f t="shared" si="95"/>
        <v>67600</v>
      </c>
      <c r="AY64" s="145">
        <f t="shared" si="95"/>
        <v>67600</v>
      </c>
      <c r="AZ64" s="145">
        <f t="shared" si="95"/>
        <v>3569</v>
      </c>
      <c r="BA64" s="145">
        <f t="shared" si="95"/>
        <v>0</v>
      </c>
      <c r="BB64" s="145">
        <f t="shared" si="95"/>
        <v>0</v>
      </c>
      <c r="BC64" s="145">
        <f t="shared" si="95"/>
        <v>0</v>
      </c>
      <c r="BD64" s="145">
        <f t="shared" si="95"/>
        <v>0</v>
      </c>
      <c r="BE64" s="145">
        <f t="shared" si="95"/>
        <v>0</v>
      </c>
      <c r="BF64" s="146">
        <f t="shared" si="26"/>
        <v>0</v>
      </c>
      <c r="BG64" s="146">
        <f t="shared" si="27"/>
        <v>0</v>
      </c>
      <c r="BH64" s="146"/>
      <c r="BI64" s="146"/>
      <c r="BJ64" s="146">
        <f t="shared" si="28"/>
        <v>67600</v>
      </c>
      <c r="BK64" s="146">
        <f t="shared" si="29"/>
        <v>67600</v>
      </c>
      <c r="BL64" s="145">
        <f t="shared" si="95"/>
        <v>0</v>
      </c>
      <c r="BM64" s="145">
        <f t="shared" si="95"/>
        <v>0</v>
      </c>
      <c r="BN64" s="145">
        <f t="shared" si="95"/>
        <v>65410</v>
      </c>
      <c r="BO64" s="145">
        <f t="shared" si="95"/>
        <v>65410</v>
      </c>
      <c r="BP64" s="145">
        <f t="shared" si="95"/>
        <v>1431</v>
      </c>
      <c r="BQ64" s="145">
        <f t="shared" si="95"/>
        <v>0</v>
      </c>
      <c r="BR64" s="145">
        <f t="shared" si="95"/>
        <v>208600</v>
      </c>
      <c r="BS64" s="145">
        <f t="shared" si="95"/>
        <v>208600</v>
      </c>
      <c r="BT64" s="145">
        <f t="shared" si="95"/>
        <v>6600</v>
      </c>
      <c r="BU64" s="145">
        <f t="shared" si="95"/>
        <v>0</v>
      </c>
      <c r="BV64" s="145">
        <f t="shared" si="95"/>
        <v>0</v>
      </c>
      <c r="BW64" s="145">
        <f t="shared" si="95"/>
        <v>0</v>
      </c>
      <c r="BX64" s="41"/>
      <c r="CF64" s="175" t="e">
        <f>BW64-#REF!</f>
        <v>#REF!</v>
      </c>
      <c r="CH64" s="291"/>
      <c r="CI64" s="291"/>
    </row>
    <row r="65" spans="1:87" ht="27.95" hidden="1" customHeight="1" outlineLevel="1">
      <c r="A65" s="10">
        <v>1</v>
      </c>
      <c r="B65" s="9" t="s">
        <v>135</v>
      </c>
      <c r="C65" s="8" t="s">
        <v>31</v>
      </c>
      <c r="D65" s="100"/>
      <c r="E65" s="100"/>
      <c r="F65" s="8" t="s">
        <v>30</v>
      </c>
      <c r="G65" s="9"/>
      <c r="H65" s="8"/>
      <c r="I65" s="8"/>
      <c r="J65" s="6"/>
      <c r="K65" s="6"/>
      <c r="L65" s="6"/>
      <c r="M65" s="6"/>
      <c r="N65" s="167">
        <v>20000</v>
      </c>
      <c r="O65" s="167">
        <v>20000</v>
      </c>
      <c r="P65" s="167">
        <v>933</v>
      </c>
      <c r="Q65" s="167">
        <v>0</v>
      </c>
      <c r="R65" s="146">
        <v>20000</v>
      </c>
      <c r="S65" s="146">
        <v>20000</v>
      </c>
      <c r="T65" s="146">
        <v>933</v>
      </c>
      <c r="U65" s="146"/>
      <c r="V65" s="1">
        <f t="shared" ref="V65:V74" si="96">Z65+AH65+AX65</f>
        <v>15359</v>
      </c>
      <c r="W65" s="1">
        <f t="shared" ref="W65:W74" si="97">AA65+AI65+AY65</f>
        <v>15359</v>
      </c>
      <c r="X65" s="1">
        <f t="shared" ref="X65:X74" si="98">AB65+AJ65+AZ65</f>
        <v>933</v>
      </c>
      <c r="Y65" s="1">
        <f t="shared" ref="Y65:Y74" si="99">AC65+AK65+BA65</f>
        <v>0</v>
      </c>
      <c r="Z65" s="146">
        <f>AA65</f>
        <v>2000</v>
      </c>
      <c r="AA65" s="146">
        <v>2000</v>
      </c>
      <c r="AB65" s="146"/>
      <c r="AC65" s="146"/>
      <c r="AD65" s="146">
        <v>2000</v>
      </c>
      <c r="AE65" s="146">
        <v>2000</v>
      </c>
      <c r="AF65" s="146"/>
      <c r="AG65" s="146"/>
      <c r="AH65" s="146">
        <f t="shared" ref="AH65:AH74" si="100">AI65</f>
        <v>7359</v>
      </c>
      <c r="AI65" s="146">
        <v>7359</v>
      </c>
      <c r="AJ65" s="146">
        <v>933</v>
      </c>
      <c r="AK65" s="146"/>
      <c r="AL65" s="1">
        <f t="shared" ref="AL65:AL74" si="101">Z65-AD65</f>
        <v>0</v>
      </c>
      <c r="AM65" s="1">
        <f t="shared" ref="AM65:AM74" si="102">AA65-AE65</f>
        <v>0</v>
      </c>
      <c r="AN65" s="1"/>
      <c r="AO65" s="1"/>
      <c r="AP65" s="1"/>
      <c r="AQ65" s="1"/>
      <c r="AR65" s="1"/>
      <c r="AS65" s="1"/>
      <c r="AT65" s="146">
        <v>7359</v>
      </c>
      <c r="AU65" s="146">
        <v>7359</v>
      </c>
      <c r="AV65" s="146"/>
      <c r="AW65" s="146"/>
      <c r="AX65" s="148">
        <v>6000</v>
      </c>
      <c r="AY65" s="146">
        <v>6000</v>
      </c>
      <c r="AZ65" s="146"/>
      <c r="BA65" s="146"/>
      <c r="BB65" s="1">
        <f t="shared" ref="BB65:BB74" si="103">AH65-AT65</f>
        <v>0</v>
      </c>
      <c r="BC65" s="1">
        <f t="shared" ref="BC65:BC74" si="104">AI65-AU65</f>
        <v>0</v>
      </c>
      <c r="BD65" s="1"/>
      <c r="BE65" s="1"/>
      <c r="BF65" s="146">
        <f t="shared" si="26"/>
        <v>0</v>
      </c>
      <c r="BG65" s="146">
        <f t="shared" si="27"/>
        <v>0</v>
      </c>
      <c r="BH65" s="146"/>
      <c r="BI65" s="146"/>
      <c r="BJ65" s="146">
        <f t="shared" si="28"/>
        <v>6000</v>
      </c>
      <c r="BK65" s="146">
        <f t="shared" si="29"/>
        <v>6000</v>
      </c>
      <c r="BL65" s="146"/>
      <c r="BM65" s="146"/>
      <c r="BN65" s="1">
        <f t="shared" ref="BN65:BN74" si="105">N65-V65</f>
        <v>4641</v>
      </c>
      <c r="BO65" s="1">
        <f t="shared" ref="BO65:BO74" si="106">O65-W65</f>
        <v>4641</v>
      </c>
      <c r="BP65" s="1">
        <f t="shared" ref="BP65:BP74" si="107">P65-X65</f>
        <v>0</v>
      </c>
      <c r="BQ65" s="1">
        <f t="shared" ref="BQ65:BQ74" si="108">Q65-Y65</f>
        <v>0</v>
      </c>
      <c r="BR65" s="167">
        <v>20000</v>
      </c>
      <c r="BS65" s="167">
        <v>20000</v>
      </c>
      <c r="BT65" s="167">
        <v>933</v>
      </c>
      <c r="BU65" s="167">
        <v>0</v>
      </c>
      <c r="BV65" s="147">
        <f t="shared" si="30"/>
        <v>0</v>
      </c>
      <c r="BW65" s="147">
        <f t="shared" si="31"/>
        <v>0</v>
      </c>
      <c r="BX65" s="41"/>
      <c r="BZ65" s="45" t="s">
        <v>602</v>
      </c>
      <c r="CA65" s="45" t="s">
        <v>589</v>
      </c>
      <c r="CB65" s="45" t="s">
        <v>590</v>
      </c>
      <c r="CF65" s="175" t="e">
        <f>BW65-#REF!</f>
        <v>#REF!</v>
      </c>
      <c r="CH65" s="291"/>
      <c r="CI65" s="291"/>
    </row>
    <row r="66" spans="1:87" ht="27.95" hidden="1" customHeight="1" outlineLevel="1">
      <c r="A66" s="10">
        <v>2</v>
      </c>
      <c r="B66" s="9" t="s">
        <v>41</v>
      </c>
      <c r="C66" s="8" t="s">
        <v>40</v>
      </c>
      <c r="D66" s="100"/>
      <c r="E66" s="100"/>
      <c r="F66" s="8" t="s">
        <v>39</v>
      </c>
      <c r="G66" s="9"/>
      <c r="H66" s="8"/>
      <c r="I66" s="8"/>
      <c r="J66" s="6"/>
      <c r="K66" s="6"/>
      <c r="L66" s="6"/>
      <c r="M66" s="6"/>
      <c r="N66" s="167">
        <v>20000</v>
      </c>
      <c r="O66" s="167">
        <v>20000</v>
      </c>
      <c r="P66" s="167">
        <v>453</v>
      </c>
      <c r="Q66" s="167">
        <v>0</v>
      </c>
      <c r="R66" s="146">
        <v>20000</v>
      </c>
      <c r="S66" s="146">
        <v>20000</v>
      </c>
      <c r="T66" s="146">
        <v>453</v>
      </c>
      <c r="U66" s="146">
        <v>0</v>
      </c>
      <c r="V66" s="1">
        <f t="shared" si="96"/>
        <v>13359</v>
      </c>
      <c r="W66" s="1">
        <f t="shared" si="97"/>
        <v>13359</v>
      </c>
      <c r="X66" s="1">
        <f t="shared" si="98"/>
        <v>453</v>
      </c>
      <c r="Y66" s="1">
        <f t="shared" si="99"/>
        <v>0</v>
      </c>
      <c r="Z66" s="146"/>
      <c r="AA66" s="146"/>
      <c r="AB66" s="146"/>
      <c r="AC66" s="146"/>
      <c r="AD66" s="146"/>
      <c r="AE66" s="146"/>
      <c r="AF66" s="146"/>
      <c r="AG66" s="146"/>
      <c r="AH66" s="146">
        <f t="shared" si="100"/>
        <v>7359</v>
      </c>
      <c r="AI66" s="146">
        <v>7359</v>
      </c>
      <c r="AJ66" s="146">
        <v>453</v>
      </c>
      <c r="AK66" s="146"/>
      <c r="AL66" s="1">
        <f t="shared" si="101"/>
        <v>0</v>
      </c>
      <c r="AM66" s="1">
        <f t="shared" si="102"/>
        <v>0</v>
      </c>
      <c r="AN66" s="1"/>
      <c r="AO66" s="1"/>
      <c r="AP66" s="1"/>
      <c r="AQ66" s="1"/>
      <c r="AR66" s="1"/>
      <c r="AS66" s="1"/>
      <c r="AT66" s="146">
        <v>7359</v>
      </c>
      <c r="AU66" s="146">
        <v>7359</v>
      </c>
      <c r="AV66" s="146"/>
      <c r="AW66" s="146"/>
      <c r="AX66" s="148">
        <v>6000</v>
      </c>
      <c r="AY66" s="146">
        <v>6000</v>
      </c>
      <c r="AZ66" s="146"/>
      <c r="BA66" s="146"/>
      <c r="BB66" s="1">
        <f t="shared" si="103"/>
        <v>0</v>
      </c>
      <c r="BC66" s="1">
        <f t="shared" si="104"/>
        <v>0</v>
      </c>
      <c r="BD66" s="1"/>
      <c r="BE66" s="1"/>
      <c r="BF66" s="146">
        <f t="shared" si="26"/>
        <v>0</v>
      </c>
      <c r="BG66" s="146">
        <f t="shared" si="27"/>
        <v>0</v>
      </c>
      <c r="BH66" s="146"/>
      <c r="BI66" s="146"/>
      <c r="BJ66" s="146">
        <f t="shared" si="28"/>
        <v>6000</v>
      </c>
      <c r="BK66" s="146">
        <f t="shared" si="29"/>
        <v>6000</v>
      </c>
      <c r="BL66" s="146"/>
      <c r="BM66" s="146"/>
      <c r="BN66" s="1">
        <f t="shared" si="105"/>
        <v>6641</v>
      </c>
      <c r="BO66" s="1">
        <f t="shared" si="106"/>
        <v>6641</v>
      </c>
      <c r="BP66" s="1">
        <f t="shared" si="107"/>
        <v>0</v>
      </c>
      <c r="BQ66" s="1">
        <f t="shared" si="108"/>
        <v>0</v>
      </c>
      <c r="BR66" s="167">
        <v>20000</v>
      </c>
      <c r="BS66" s="167">
        <v>20000</v>
      </c>
      <c r="BT66" s="167">
        <v>453</v>
      </c>
      <c r="BU66" s="167">
        <v>0</v>
      </c>
      <c r="BV66" s="147">
        <f t="shared" si="30"/>
        <v>0</v>
      </c>
      <c r="BW66" s="147">
        <f t="shared" si="31"/>
        <v>0</v>
      </c>
      <c r="BX66" s="41"/>
      <c r="BZ66" s="45" t="s">
        <v>602</v>
      </c>
      <c r="CA66" s="45" t="s">
        <v>589</v>
      </c>
      <c r="CB66" s="45" t="s">
        <v>590</v>
      </c>
      <c r="CF66" s="175" t="e">
        <f>BW66-#REF!</f>
        <v>#REF!</v>
      </c>
      <c r="CH66" s="291"/>
      <c r="CI66" s="291"/>
    </row>
    <row r="67" spans="1:87" ht="45.75" hidden="1" customHeight="1" outlineLevel="1">
      <c r="A67" s="10">
        <v>3</v>
      </c>
      <c r="B67" s="9" t="s">
        <v>134</v>
      </c>
      <c r="C67" s="8" t="s">
        <v>133</v>
      </c>
      <c r="D67" s="100"/>
      <c r="E67" s="100"/>
      <c r="F67" s="8" t="s">
        <v>98</v>
      </c>
      <c r="G67" s="9"/>
      <c r="H67" s="8"/>
      <c r="I67" s="8"/>
      <c r="J67" s="6"/>
      <c r="K67" s="6"/>
      <c r="L67" s="6"/>
      <c r="M67" s="6"/>
      <c r="N67" s="167">
        <v>21000</v>
      </c>
      <c r="O67" s="167">
        <v>21000</v>
      </c>
      <c r="P67" s="167">
        <v>0</v>
      </c>
      <c r="Q67" s="167">
        <v>0</v>
      </c>
      <c r="R67" s="146">
        <f>20000+1000</f>
        <v>21000</v>
      </c>
      <c r="S67" s="146">
        <f>20000+1000</f>
        <v>21000</v>
      </c>
      <c r="T67" s="146"/>
      <c r="U67" s="146">
        <v>0</v>
      </c>
      <c r="V67" s="1">
        <f t="shared" si="96"/>
        <v>13359</v>
      </c>
      <c r="W67" s="1">
        <f t="shared" si="97"/>
        <v>13359</v>
      </c>
      <c r="X67" s="1">
        <f t="shared" si="98"/>
        <v>0</v>
      </c>
      <c r="Y67" s="1">
        <f t="shared" si="99"/>
        <v>0</v>
      </c>
      <c r="Z67" s="146"/>
      <c r="AA67" s="146"/>
      <c r="AB67" s="146"/>
      <c r="AC67" s="146"/>
      <c r="AD67" s="146"/>
      <c r="AE67" s="146"/>
      <c r="AF67" s="146"/>
      <c r="AG67" s="146"/>
      <c r="AH67" s="146">
        <f t="shared" si="100"/>
        <v>7359</v>
      </c>
      <c r="AI67" s="146">
        <v>7359</v>
      </c>
      <c r="AJ67" s="146"/>
      <c r="AK67" s="146"/>
      <c r="AL67" s="1">
        <f t="shared" si="101"/>
        <v>0</v>
      </c>
      <c r="AM67" s="1">
        <f t="shared" si="102"/>
        <v>0</v>
      </c>
      <c r="AN67" s="1"/>
      <c r="AO67" s="1"/>
      <c r="AP67" s="1"/>
      <c r="AQ67" s="1"/>
      <c r="AR67" s="1"/>
      <c r="AS67" s="1"/>
      <c r="AT67" s="146">
        <v>7359</v>
      </c>
      <c r="AU67" s="146">
        <v>7359</v>
      </c>
      <c r="AV67" s="146"/>
      <c r="AW67" s="146"/>
      <c r="AX67" s="148">
        <v>6000</v>
      </c>
      <c r="AY67" s="146">
        <v>6000</v>
      </c>
      <c r="AZ67" s="146"/>
      <c r="BA67" s="146"/>
      <c r="BB67" s="1">
        <f t="shared" si="103"/>
        <v>0</v>
      </c>
      <c r="BC67" s="1">
        <f t="shared" si="104"/>
        <v>0</v>
      </c>
      <c r="BD67" s="1"/>
      <c r="BE67" s="1"/>
      <c r="BF67" s="146">
        <f t="shared" si="26"/>
        <v>0</v>
      </c>
      <c r="BG67" s="146">
        <f t="shared" si="27"/>
        <v>0</v>
      </c>
      <c r="BH67" s="146"/>
      <c r="BI67" s="146"/>
      <c r="BJ67" s="146">
        <f t="shared" si="28"/>
        <v>6000</v>
      </c>
      <c r="BK67" s="146">
        <f t="shared" si="29"/>
        <v>6000</v>
      </c>
      <c r="BL67" s="146"/>
      <c r="BM67" s="146"/>
      <c r="BN67" s="1">
        <f t="shared" si="105"/>
        <v>7641</v>
      </c>
      <c r="BO67" s="1">
        <f t="shared" si="106"/>
        <v>7641</v>
      </c>
      <c r="BP67" s="1">
        <f t="shared" si="107"/>
        <v>0</v>
      </c>
      <c r="BQ67" s="1">
        <f t="shared" si="108"/>
        <v>0</v>
      </c>
      <c r="BR67" s="167">
        <v>21000</v>
      </c>
      <c r="BS67" s="167">
        <v>21000</v>
      </c>
      <c r="BT67" s="167">
        <v>0</v>
      </c>
      <c r="BU67" s="167">
        <v>0</v>
      </c>
      <c r="BV67" s="146">
        <f t="shared" si="30"/>
        <v>0</v>
      </c>
      <c r="BW67" s="147">
        <f t="shared" si="31"/>
        <v>0</v>
      </c>
      <c r="BX67" s="41" t="s">
        <v>656</v>
      </c>
      <c r="BZ67" s="45" t="s">
        <v>602</v>
      </c>
      <c r="CA67" s="45" t="s">
        <v>589</v>
      </c>
      <c r="CB67" s="45" t="s">
        <v>590</v>
      </c>
      <c r="CD67" s="186" t="s">
        <v>593</v>
      </c>
      <c r="CF67" s="175" t="e">
        <f>BW67-#REF!</f>
        <v>#REF!</v>
      </c>
      <c r="CH67" s="291"/>
      <c r="CI67" s="291"/>
    </row>
    <row r="68" spans="1:87" ht="27.95" hidden="1" customHeight="1" outlineLevel="1">
      <c r="A68" s="10">
        <v>4</v>
      </c>
      <c r="B68" s="9" t="s">
        <v>132</v>
      </c>
      <c r="C68" s="8" t="s">
        <v>131</v>
      </c>
      <c r="D68" s="100"/>
      <c r="E68" s="100"/>
      <c r="F68" s="8" t="s">
        <v>81</v>
      </c>
      <c r="G68" s="9"/>
      <c r="H68" s="8"/>
      <c r="I68" s="8"/>
      <c r="J68" s="6"/>
      <c r="K68" s="6"/>
      <c r="L68" s="6"/>
      <c r="M68" s="6"/>
      <c r="N68" s="167">
        <v>20000</v>
      </c>
      <c r="O68" s="167">
        <v>20000</v>
      </c>
      <c r="P68" s="167">
        <v>0</v>
      </c>
      <c r="Q68" s="167">
        <v>0</v>
      </c>
      <c r="R68" s="146">
        <v>20000</v>
      </c>
      <c r="S68" s="146">
        <v>20000</v>
      </c>
      <c r="T68" s="146"/>
      <c r="U68" s="146">
        <v>0</v>
      </c>
      <c r="V68" s="1">
        <f t="shared" si="96"/>
        <v>13359</v>
      </c>
      <c r="W68" s="1">
        <f t="shared" si="97"/>
        <v>13359</v>
      </c>
      <c r="X68" s="1">
        <f t="shared" si="98"/>
        <v>0</v>
      </c>
      <c r="Y68" s="1">
        <f t="shared" si="99"/>
        <v>0</v>
      </c>
      <c r="Z68" s="146"/>
      <c r="AA68" s="146"/>
      <c r="AB68" s="146"/>
      <c r="AC68" s="146"/>
      <c r="AD68" s="146"/>
      <c r="AE68" s="146"/>
      <c r="AF68" s="146"/>
      <c r="AG68" s="146"/>
      <c r="AH68" s="146">
        <f t="shared" si="100"/>
        <v>7359</v>
      </c>
      <c r="AI68" s="146">
        <v>7359</v>
      </c>
      <c r="AJ68" s="146"/>
      <c r="AK68" s="146"/>
      <c r="AL68" s="1">
        <f t="shared" si="101"/>
        <v>0</v>
      </c>
      <c r="AM68" s="1">
        <f t="shared" si="102"/>
        <v>0</v>
      </c>
      <c r="AN68" s="1"/>
      <c r="AO68" s="1"/>
      <c r="AP68" s="1"/>
      <c r="AQ68" s="1"/>
      <c r="AR68" s="1"/>
      <c r="AS68" s="1"/>
      <c r="AT68" s="146">
        <v>7359</v>
      </c>
      <c r="AU68" s="146">
        <v>7359</v>
      </c>
      <c r="AV68" s="146"/>
      <c r="AW68" s="146"/>
      <c r="AX68" s="148">
        <v>6000</v>
      </c>
      <c r="AY68" s="146">
        <v>6000</v>
      </c>
      <c r="AZ68" s="146"/>
      <c r="BA68" s="146"/>
      <c r="BB68" s="1">
        <f t="shared" si="103"/>
        <v>0</v>
      </c>
      <c r="BC68" s="1">
        <f t="shared" si="104"/>
        <v>0</v>
      </c>
      <c r="BD68" s="1"/>
      <c r="BE68" s="1"/>
      <c r="BF68" s="146">
        <f t="shared" si="26"/>
        <v>0</v>
      </c>
      <c r="BG68" s="146">
        <f t="shared" si="27"/>
        <v>0</v>
      </c>
      <c r="BH68" s="146"/>
      <c r="BI68" s="146"/>
      <c r="BJ68" s="146">
        <f t="shared" si="28"/>
        <v>6000</v>
      </c>
      <c r="BK68" s="146">
        <f t="shared" si="29"/>
        <v>6000</v>
      </c>
      <c r="BL68" s="146"/>
      <c r="BM68" s="146"/>
      <c r="BN68" s="1">
        <f t="shared" si="105"/>
        <v>6641</v>
      </c>
      <c r="BO68" s="1">
        <f t="shared" si="106"/>
        <v>6641</v>
      </c>
      <c r="BP68" s="1">
        <f t="shared" si="107"/>
        <v>0</v>
      </c>
      <c r="BQ68" s="1">
        <f t="shared" si="108"/>
        <v>0</v>
      </c>
      <c r="BR68" s="167">
        <v>20000</v>
      </c>
      <c r="BS68" s="167">
        <v>20000</v>
      </c>
      <c r="BT68" s="167">
        <v>0</v>
      </c>
      <c r="BU68" s="167">
        <v>0</v>
      </c>
      <c r="BV68" s="147">
        <f t="shared" si="30"/>
        <v>0</v>
      </c>
      <c r="BW68" s="147">
        <f t="shared" si="31"/>
        <v>0</v>
      </c>
      <c r="BX68" s="6"/>
      <c r="BZ68" s="45" t="s">
        <v>602</v>
      </c>
      <c r="CA68" s="45" t="s">
        <v>589</v>
      </c>
      <c r="CB68" s="45" t="s">
        <v>590</v>
      </c>
      <c r="CF68" s="175" t="e">
        <f>BW68-#REF!</f>
        <v>#REF!</v>
      </c>
      <c r="CH68" s="291"/>
      <c r="CI68" s="291"/>
    </row>
    <row r="69" spans="1:87" ht="27.95" hidden="1" customHeight="1" outlineLevel="1">
      <c r="A69" s="10">
        <v>5</v>
      </c>
      <c r="B69" s="9" t="s">
        <v>25</v>
      </c>
      <c r="C69" s="8" t="s">
        <v>24</v>
      </c>
      <c r="D69" s="100"/>
      <c r="E69" s="100"/>
      <c r="F69" s="8" t="s">
        <v>23</v>
      </c>
      <c r="G69" s="9"/>
      <c r="H69" s="8"/>
      <c r="I69" s="8"/>
      <c r="J69" s="6"/>
      <c r="K69" s="6"/>
      <c r="L69" s="6"/>
      <c r="M69" s="6"/>
      <c r="N69" s="167">
        <v>20000</v>
      </c>
      <c r="O69" s="167">
        <v>20000</v>
      </c>
      <c r="P69" s="167">
        <v>0</v>
      </c>
      <c r="Q69" s="167">
        <v>0</v>
      </c>
      <c r="R69" s="146">
        <v>20000</v>
      </c>
      <c r="S69" s="146">
        <v>20000</v>
      </c>
      <c r="T69" s="146"/>
      <c r="U69" s="146">
        <v>0</v>
      </c>
      <c r="V69" s="1">
        <f t="shared" si="96"/>
        <v>13359</v>
      </c>
      <c r="W69" s="1">
        <f t="shared" si="97"/>
        <v>13359</v>
      </c>
      <c r="X69" s="1">
        <f t="shared" si="98"/>
        <v>0</v>
      </c>
      <c r="Y69" s="1">
        <f t="shared" si="99"/>
        <v>0</v>
      </c>
      <c r="Z69" s="146"/>
      <c r="AA69" s="146"/>
      <c r="AB69" s="146"/>
      <c r="AC69" s="146"/>
      <c r="AD69" s="146"/>
      <c r="AE69" s="146"/>
      <c r="AF69" s="146"/>
      <c r="AG69" s="146"/>
      <c r="AH69" s="146">
        <f t="shared" si="100"/>
        <v>7359</v>
      </c>
      <c r="AI69" s="146">
        <v>7359</v>
      </c>
      <c r="AJ69" s="146"/>
      <c r="AK69" s="146"/>
      <c r="AL69" s="1">
        <f t="shared" si="101"/>
        <v>0</v>
      </c>
      <c r="AM69" s="1">
        <f t="shared" si="102"/>
        <v>0</v>
      </c>
      <c r="AN69" s="1"/>
      <c r="AO69" s="1"/>
      <c r="AP69" s="1"/>
      <c r="AQ69" s="1"/>
      <c r="AR69" s="1"/>
      <c r="AS69" s="1"/>
      <c r="AT69" s="146">
        <v>7359</v>
      </c>
      <c r="AU69" s="146">
        <v>7359</v>
      </c>
      <c r="AV69" s="146"/>
      <c r="AW69" s="146"/>
      <c r="AX69" s="148">
        <v>6000</v>
      </c>
      <c r="AY69" s="146">
        <v>6000</v>
      </c>
      <c r="AZ69" s="146"/>
      <c r="BA69" s="146"/>
      <c r="BB69" s="1">
        <f t="shared" si="103"/>
        <v>0</v>
      </c>
      <c r="BC69" s="1">
        <f t="shared" si="104"/>
        <v>0</v>
      </c>
      <c r="BD69" s="1"/>
      <c r="BE69" s="1"/>
      <c r="BF69" s="146">
        <f t="shared" si="26"/>
        <v>0</v>
      </c>
      <c r="BG69" s="146">
        <f t="shared" si="27"/>
        <v>0</v>
      </c>
      <c r="BH69" s="146"/>
      <c r="BI69" s="146"/>
      <c r="BJ69" s="146">
        <f t="shared" si="28"/>
        <v>6000</v>
      </c>
      <c r="BK69" s="146">
        <f t="shared" si="29"/>
        <v>6000</v>
      </c>
      <c r="BL69" s="146"/>
      <c r="BM69" s="146"/>
      <c r="BN69" s="1">
        <f t="shared" si="105"/>
        <v>6641</v>
      </c>
      <c r="BO69" s="1">
        <f t="shared" si="106"/>
        <v>6641</v>
      </c>
      <c r="BP69" s="1">
        <f t="shared" si="107"/>
        <v>0</v>
      </c>
      <c r="BQ69" s="1">
        <f t="shared" si="108"/>
        <v>0</v>
      </c>
      <c r="BR69" s="167">
        <v>20000</v>
      </c>
      <c r="BS69" s="167">
        <v>20000</v>
      </c>
      <c r="BT69" s="167">
        <v>0</v>
      </c>
      <c r="BU69" s="167">
        <v>0</v>
      </c>
      <c r="BV69" s="147">
        <f t="shared" si="30"/>
        <v>0</v>
      </c>
      <c r="BW69" s="147">
        <f t="shared" si="31"/>
        <v>0</v>
      </c>
      <c r="BX69" s="6"/>
      <c r="BZ69" s="45" t="s">
        <v>602</v>
      </c>
      <c r="CA69" s="45" t="s">
        <v>589</v>
      </c>
      <c r="CB69" s="45" t="s">
        <v>590</v>
      </c>
      <c r="CF69" s="175" t="e">
        <f>BW69-#REF!</f>
        <v>#REF!</v>
      </c>
      <c r="CH69" s="291"/>
      <c r="CI69" s="291"/>
    </row>
    <row r="70" spans="1:87" ht="27.95" hidden="1" customHeight="1" outlineLevel="1">
      <c r="A70" s="10">
        <v>6</v>
      </c>
      <c r="B70" s="9" t="s">
        <v>38</v>
      </c>
      <c r="C70" s="8" t="s">
        <v>37</v>
      </c>
      <c r="D70" s="100"/>
      <c r="E70" s="100"/>
      <c r="F70" s="8" t="s">
        <v>36</v>
      </c>
      <c r="G70" s="9"/>
      <c r="H70" s="8"/>
      <c r="I70" s="8"/>
      <c r="J70" s="6"/>
      <c r="K70" s="6"/>
      <c r="L70" s="6"/>
      <c r="M70" s="6"/>
      <c r="N70" s="167">
        <v>20000</v>
      </c>
      <c r="O70" s="167">
        <v>20000</v>
      </c>
      <c r="P70" s="167">
        <v>214</v>
      </c>
      <c r="Q70" s="167">
        <v>0</v>
      </c>
      <c r="R70" s="146">
        <v>20000</v>
      </c>
      <c r="S70" s="146">
        <v>20000</v>
      </c>
      <c r="T70" s="146">
        <v>214</v>
      </c>
      <c r="U70" s="146">
        <v>0</v>
      </c>
      <c r="V70" s="1">
        <f t="shared" si="96"/>
        <v>13359</v>
      </c>
      <c r="W70" s="1">
        <f t="shared" si="97"/>
        <v>13359</v>
      </c>
      <c r="X70" s="1">
        <f t="shared" si="98"/>
        <v>214</v>
      </c>
      <c r="Y70" s="1">
        <f t="shared" si="99"/>
        <v>0</v>
      </c>
      <c r="Z70" s="146"/>
      <c r="AA70" s="146"/>
      <c r="AB70" s="146"/>
      <c r="AC70" s="146"/>
      <c r="AD70" s="146"/>
      <c r="AE70" s="146"/>
      <c r="AF70" s="146"/>
      <c r="AG70" s="146"/>
      <c r="AH70" s="146">
        <f t="shared" si="100"/>
        <v>7359</v>
      </c>
      <c r="AI70" s="146">
        <v>7359</v>
      </c>
      <c r="AJ70" s="146">
        <v>214</v>
      </c>
      <c r="AK70" s="146"/>
      <c r="AL70" s="1">
        <f t="shared" si="101"/>
        <v>0</v>
      </c>
      <c r="AM70" s="1">
        <f t="shared" si="102"/>
        <v>0</v>
      </c>
      <c r="AN70" s="1"/>
      <c r="AO70" s="1"/>
      <c r="AP70" s="1"/>
      <c r="AQ70" s="1"/>
      <c r="AR70" s="1"/>
      <c r="AS70" s="1"/>
      <c r="AT70" s="146">
        <v>7359</v>
      </c>
      <c r="AU70" s="146">
        <v>7359</v>
      </c>
      <c r="AV70" s="146"/>
      <c r="AW70" s="146"/>
      <c r="AX70" s="148">
        <v>6000</v>
      </c>
      <c r="AY70" s="146">
        <v>6000</v>
      </c>
      <c r="AZ70" s="146"/>
      <c r="BA70" s="146"/>
      <c r="BB70" s="1">
        <f t="shared" si="103"/>
        <v>0</v>
      </c>
      <c r="BC70" s="1">
        <f t="shared" si="104"/>
        <v>0</v>
      </c>
      <c r="BD70" s="1"/>
      <c r="BE70" s="1"/>
      <c r="BF70" s="146">
        <f t="shared" si="26"/>
        <v>0</v>
      </c>
      <c r="BG70" s="146">
        <f t="shared" si="27"/>
        <v>0</v>
      </c>
      <c r="BH70" s="146"/>
      <c r="BI70" s="146"/>
      <c r="BJ70" s="146">
        <f t="shared" si="28"/>
        <v>6000</v>
      </c>
      <c r="BK70" s="146">
        <f t="shared" si="29"/>
        <v>6000</v>
      </c>
      <c r="BL70" s="146"/>
      <c r="BM70" s="146"/>
      <c r="BN70" s="1">
        <f t="shared" si="105"/>
        <v>6641</v>
      </c>
      <c r="BO70" s="1">
        <f t="shared" si="106"/>
        <v>6641</v>
      </c>
      <c r="BP70" s="1">
        <f t="shared" si="107"/>
        <v>0</v>
      </c>
      <c r="BQ70" s="1">
        <f t="shared" si="108"/>
        <v>0</v>
      </c>
      <c r="BR70" s="167">
        <v>20000</v>
      </c>
      <c r="BS70" s="167">
        <v>20000</v>
      </c>
      <c r="BT70" s="167">
        <v>214</v>
      </c>
      <c r="BU70" s="167">
        <v>0</v>
      </c>
      <c r="BV70" s="147">
        <f t="shared" si="30"/>
        <v>0</v>
      </c>
      <c r="BW70" s="147">
        <f t="shared" si="31"/>
        <v>0</v>
      </c>
      <c r="BX70" s="41"/>
      <c r="BZ70" s="45" t="s">
        <v>602</v>
      </c>
      <c r="CA70" s="45" t="s">
        <v>589</v>
      </c>
      <c r="CB70" s="45" t="s">
        <v>590</v>
      </c>
      <c r="CF70" s="175" t="e">
        <f>BW70-#REF!</f>
        <v>#REF!</v>
      </c>
      <c r="CH70" s="291"/>
      <c r="CI70" s="291"/>
    </row>
    <row r="71" spans="1:87" ht="27.95" hidden="1" customHeight="1" outlineLevel="1">
      <c r="A71" s="10">
        <v>7</v>
      </c>
      <c r="B71" s="9" t="s">
        <v>29</v>
      </c>
      <c r="C71" s="8" t="s">
        <v>6</v>
      </c>
      <c r="D71" s="100"/>
      <c r="E71" s="100"/>
      <c r="F71" s="8" t="s">
        <v>28</v>
      </c>
      <c r="G71" s="9"/>
      <c r="H71" s="8"/>
      <c r="I71" s="8"/>
      <c r="J71" s="6"/>
      <c r="K71" s="6"/>
      <c r="L71" s="6"/>
      <c r="M71" s="6"/>
      <c r="N71" s="167">
        <v>20000</v>
      </c>
      <c r="O71" s="167">
        <v>20000</v>
      </c>
      <c r="P71" s="167">
        <v>0</v>
      </c>
      <c r="Q71" s="167">
        <v>0</v>
      </c>
      <c r="R71" s="146">
        <f>S71</f>
        <v>20000</v>
      </c>
      <c r="S71" s="146">
        <v>20000</v>
      </c>
      <c r="T71" s="146"/>
      <c r="U71" s="146">
        <v>0</v>
      </c>
      <c r="V71" s="1">
        <f t="shared" si="96"/>
        <v>13359</v>
      </c>
      <c r="W71" s="1">
        <f t="shared" si="97"/>
        <v>13359</v>
      </c>
      <c r="X71" s="1">
        <f t="shared" si="98"/>
        <v>0</v>
      </c>
      <c r="Y71" s="1">
        <f t="shared" si="99"/>
        <v>0</v>
      </c>
      <c r="Z71" s="146"/>
      <c r="AA71" s="146"/>
      <c r="AB71" s="146"/>
      <c r="AC71" s="146"/>
      <c r="AD71" s="146"/>
      <c r="AE71" s="146"/>
      <c r="AF71" s="146"/>
      <c r="AG71" s="146"/>
      <c r="AH71" s="146">
        <f t="shared" si="100"/>
        <v>7359</v>
      </c>
      <c r="AI71" s="146">
        <v>7359</v>
      </c>
      <c r="AJ71" s="146"/>
      <c r="AK71" s="146"/>
      <c r="AL71" s="1">
        <f t="shared" si="101"/>
        <v>0</v>
      </c>
      <c r="AM71" s="1">
        <f t="shared" si="102"/>
        <v>0</v>
      </c>
      <c r="AN71" s="1"/>
      <c r="AO71" s="1"/>
      <c r="AP71" s="1"/>
      <c r="AQ71" s="1"/>
      <c r="AR71" s="1"/>
      <c r="AS71" s="1"/>
      <c r="AT71" s="146">
        <v>7359</v>
      </c>
      <c r="AU71" s="146">
        <v>7359</v>
      </c>
      <c r="AV71" s="146"/>
      <c r="AW71" s="146"/>
      <c r="AX71" s="148">
        <v>6000</v>
      </c>
      <c r="AY71" s="146">
        <v>6000</v>
      </c>
      <c r="AZ71" s="146"/>
      <c r="BA71" s="146"/>
      <c r="BB71" s="1">
        <f t="shared" si="103"/>
        <v>0</v>
      </c>
      <c r="BC71" s="1">
        <f t="shared" si="104"/>
        <v>0</v>
      </c>
      <c r="BD71" s="1"/>
      <c r="BE71" s="1"/>
      <c r="BF71" s="146">
        <f t="shared" si="26"/>
        <v>0</v>
      </c>
      <c r="BG71" s="146">
        <f t="shared" si="27"/>
        <v>0</v>
      </c>
      <c r="BH71" s="146"/>
      <c r="BI71" s="146"/>
      <c r="BJ71" s="146">
        <f t="shared" si="28"/>
        <v>6000</v>
      </c>
      <c r="BK71" s="146">
        <f t="shared" si="29"/>
        <v>6000</v>
      </c>
      <c r="BL71" s="146"/>
      <c r="BM71" s="146"/>
      <c r="BN71" s="1">
        <f t="shared" si="105"/>
        <v>6641</v>
      </c>
      <c r="BO71" s="1">
        <f t="shared" si="106"/>
        <v>6641</v>
      </c>
      <c r="BP71" s="1">
        <f t="shared" si="107"/>
        <v>0</v>
      </c>
      <c r="BQ71" s="1">
        <f t="shared" si="108"/>
        <v>0</v>
      </c>
      <c r="BR71" s="167">
        <v>20000</v>
      </c>
      <c r="BS71" s="167">
        <v>20000</v>
      </c>
      <c r="BT71" s="167">
        <v>0</v>
      </c>
      <c r="BU71" s="167">
        <v>0</v>
      </c>
      <c r="BV71" s="147">
        <f t="shared" si="30"/>
        <v>0</v>
      </c>
      <c r="BW71" s="147">
        <f t="shared" si="31"/>
        <v>0</v>
      </c>
      <c r="BX71" s="41"/>
      <c r="BZ71" s="45" t="s">
        <v>602</v>
      </c>
      <c r="CA71" s="45" t="s">
        <v>589</v>
      </c>
      <c r="CB71" s="45" t="s">
        <v>590</v>
      </c>
      <c r="CF71" s="175" t="e">
        <f>BW71-#REF!</f>
        <v>#REF!</v>
      </c>
      <c r="CH71" s="291"/>
      <c r="CI71" s="291"/>
    </row>
    <row r="72" spans="1:87" ht="39.75" hidden="1" customHeight="1" outlineLevel="1">
      <c r="A72" s="10">
        <v>8</v>
      </c>
      <c r="B72" s="9" t="s">
        <v>130</v>
      </c>
      <c r="C72" s="8" t="s">
        <v>16</v>
      </c>
      <c r="D72" s="100"/>
      <c r="E72" s="100"/>
      <c r="F72" s="8" t="s">
        <v>8</v>
      </c>
      <c r="G72" s="9"/>
      <c r="H72" s="8"/>
      <c r="I72" s="8"/>
      <c r="J72" s="6"/>
      <c r="K72" s="6"/>
      <c r="L72" s="6"/>
      <c r="M72" s="6"/>
      <c r="N72" s="167">
        <v>27600</v>
      </c>
      <c r="O72" s="167">
        <v>27600</v>
      </c>
      <c r="P72" s="167">
        <v>0</v>
      </c>
      <c r="Q72" s="167">
        <v>0</v>
      </c>
      <c r="R72" s="146">
        <v>27600</v>
      </c>
      <c r="S72" s="146">
        <v>27600</v>
      </c>
      <c r="T72" s="146"/>
      <c r="U72" s="146">
        <v>0</v>
      </c>
      <c r="V72" s="1">
        <f t="shared" si="96"/>
        <v>20959</v>
      </c>
      <c r="W72" s="1">
        <f t="shared" si="97"/>
        <v>20959</v>
      </c>
      <c r="X72" s="1">
        <f t="shared" si="98"/>
        <v>0</v>
      </c>
      <c r="Y72" s="1">
        <f t="shared" si="99"/>
        <v>0</v>
      </c>
      <c r="Z72" s="146"/>
      <c r="AA72" s="146"/>
      <c r="AB72" s="146"/>
      <c r="AC72" s="146"/>
      <c r="AD72" s="146"/>
      <c r="AE72" s="146"/>
      <c r="AF72" s="146"/>
      <c r="AG72" s="146"/>
      <c r="AH72" s="146">
        <f t="shared" si="100"/>
        <v>7359</v>
      </c>
      <c r="AI72" s="146">
        <v>7359</v>
      </c>
      <c r="AJ72" s="146"/>
      <c r="AK72" s="146"/>
      <c r="AL72" s="1">
        <f t="shared" si="101"/>
        <v>0</v>
      </c>
      <c r="AM72" s="1">
        <f t="shared" si="102"/>
        <v>0</v>
      </c>
      <c r="AN72" s="1"/>
      <c r="AO72" s="1"/>
      <c r="AP72" s="1"/>
      <c r="AQ72" s="1"/>
      <c r="AR72" s="1"/>
      <c r="AS72" s="1"/>
      <c r="AT72" s="146">
        <v>7359</v>
      </c>
      <c r="AU72" s="146">
        <v>7359</v>
      </c>
      <c r="AV72" s="146"/>
      <c r="AW72" s="146"/>
      <c r="AX72" s="148">
        <v>13600</v>
      </c>
      <c r="AY72" s="146">
        <v>13600</v>
      </c>
      <c r="AZ72" s="146"/>
      <c r="BA72" s="146"/>
      <c r="BB72" s="1">
        <f t="shared" si="103"/>
        <v>0</v>
      </c>
      <c r="BC72" s="1">
        <f t="shared" si="104"/>
        <v>0</v>
      </c>
      <c r="BD72" s="1"/>
      <c r="BE72" s="1"/>
      <c r="BF72" s="146">
        <f t="shared" si="26"/>
        <v>0</v>
      </c>
      <c r="BG72" s="146">
        <f t="shared" si="27"/>
        <v>0</v>
      </c>
      <c r="BH72" s="146"/>
      <c r="BI72" s="146"/>
      <c r="BJ72" s="146">
        <f t="shared" si="28"/>
        <v>13600</v>
      </c>
      <c r="BK72" s="146">
        <f t="shared" si="29"/>
        <v>13600</v>
      </c>
      <c r="BL72" s="146"/>
      <c r="BM72" s="146"/>
      <c r="BN72" s="1">
        <f t="shared" si="105"/>
        <v>6641</v>
      </c>
      <c r="BO72" s="1">
        <f t="shared" si="106"/>
        <v>6641</v>
      </c>
      <c r="BP72" s="1">
        <f t="shared" si="107"/>
        <v>0</v>
      </c>
      <c r="BQ72" s="1">
        <f t="shared" si="108"/>
        <v>0</v>
      </c>
      <c r="BR72" s="167">
        <v>27600</v>
      </c>
      <c r="BS72" s="167">
        <v>27600</v>
      </c>
      <c r="BT72" s="167">
        <v>0</v>
      </c>
      <c r="BU72" s="167">
        <v>0</v>
      </c>
      <c r="BV72" s="147">
        <f t="shared" si="30"/>
        <v>0</v>
      </c>
      <c r="BW72" s="147">
        <f t="shared" si="31"/>
        <v>0</v>
      </c>
      <c r="BX72" s="70" t="s">
        <v>655</v>
      </c>
      <c r="BZ72" s="45" t="s">
        <v>602</v>
      </c>
      <c r="CA72" s="45" t="s">
        <v>589</v>
      </c>
      <c r="CB72" s="45" t="s">
        <v>590</v>
      </c>
      <c r="CD72" s="186" t="s">
        <v>593</v>
      </c>
      <c r="CF72" s="175" t="e">
        <f>BW72-#REF!</f>
        <v>#REF!</v>
      </c>
      <c r="CH72" s="291"/>
      <c r="CI72" s="291"/>
    </row>
    <row r="73" spans="1:87" ht="27.95" hidden="1" customHeight="1" outlineLevel="1">
      <c r="A73" s="10">
        <v>9</v>
      </c>
      <c r="B73" s="9" t="s">
        <v>27</v>
      </c>
      <c r="C73" s="8" t="s">
        <v>26</v>
      </c>
      <c r="D73" s="100"/>
      <c r="E73" s="100"/>
      <c r="F73" s="8" t="s">
        <v>35</v>
      </c>
      <c r="G73" s="9"/>
      <c r="H73" s="8"/>
      <c r="I73" s="8"/>
      <c r="J73" s="6"/>
      <c r="K73" s="6"/>
      <c r="L73" s="6"/>
      <c r="M73" s="6"/>
      <c r="N73" s="167">
        <v>20000</v>
      </c>
      <c r="O73" s="167">
        <v>20000</v>
      </c>
      <c r="P73" s="167">
        <v>0</v>
      </c>
      <c r="Q73" s="167">
        <v>0</v>
      </c>
      <c r="R73" s="146">
        <v>20000</v>
      </c>
      <c r="S73" s="146">
        <v>20000</v>
      </c>
      <c r="T73" s="146"/>
      <c r="U73" s="146">
        <v>0</v>
      </c>
      <c r="V73" s="1">
        <f t="shared" si="96"/>
        <v>13359</v>
      </c>
      <c r="W73" s="1">
        <f t="shared" si="97"/>
        <v>13359</v>
      </c>
      <c r="X73" s="1">
        <f t="shared" si="98"/>
        <v>0</v>
      </c>
      <c r="Y73" s="1">
        <f t="shared" si="99"/>
        <v>0</v>
      </c>
      <c r="Z73" s="146"/>
      <c r="AA73" s="146"/>
      <c r="AB73" s="146"/>
      <c r="AC73" s="146"/>
      <c r="AD73" s="146"/>
      <c r="AE73" s="146"/>
      <c r="AF73" s="146"/>
      <c r="AG73" s="146"/>
      <c r="AH73" s="146">
        <f t="shared" si="100"/>
        <v>7359</v>
      </c>
      <c r="AI73" s="146">
        <v>7359</v>
      </c>
      <c r="AJ73" s="146"/>
      <c r="AK73" s="146"/>
      <c r="AL73" s="1">
        <f t="shared" si="101"/>
        <v>0</v>
      </c>
      <c r="AM73" s="1">
        <f t="shared" si="102"/>
        <v>0</v>
      </c>
      <c r="AN73" s="1"/>
      <c r="AO73" s="1"/>
      <c r="AP73" s="1"/>
      <c r="AQ73" s="1"/>
      <c r="AR73" s="1"/>
      <c r="AS73" s="1"/>
      <c r="AT73" s="146">
        <v>7359</v>
      </c>
      <c r="AU73" s="146">
        <v>7359</v>
      </c>
      <c r="AV73" s="146"/>
      <c r="AW73" s="146"/>
      <c r="AX73" s="148">
        <v>6000</v>
      </c>
      <c r="AY73" s="146">
        <v>6000</v>
      </c>
      <c r="AZ73" s="146"/>
      <c r="BA73" s="146"/>
      <c r="BB73" s="1">
        <f t="shared" si="103"/>
        <v>0</v>
      </c>
      <c r="BC73" s="1">
        <f t="shared" si="104"/>
        <v>0</v>
      </c>
      <c r="BD73" s="1"/>
      <c r="BE73" s="1"/>
      <c r="BF73" s="146">
        <f t="shared" si="26"/>
        <v>0</v>
      </c>
      <c r="BG73" s="146">
        <f t="shared" si="27"/>
        <v>0</v>
      </c>
      <c r="BH73" s="146"/>
      <c r="BI73" s="146"/>
      <c r="BJ73" s="146">
        <f t="shared" si="28"/>
        <v>6000</v>
      </c>
      <c r="BK73" s="146">
        <f t="shared" si="29"/>
        <v>6000</v>
      </c>
      <c r="BL73" s="146"/>
      <c r="BM73" s="146"/>
      <c r="BN73" s="1">
        <f t="shared" si="105"/>
        <v>6641</v>
      </c>
      <c r="BO73" s="1">
        <f t="shared" si="106"/>
        <v>6641</v>
      </c>
      <c r="BP73" s="1">
        <f t="shared" si="107"/>
        <v>0</v>
      </c>
      <c r="BQ73" s="1">
        <f t="shared" si="108"/>
        <v>0</v>
      </c>
      <c r="BR73" s="167">
        <v>20000</v>
      </c>
      <c r="BS73" s="167">
        <v>20000</v>
      </c>
      <c r="BT73" s="167">
        <v>0</v>
      </c>
      <c r="BU73" s="167">
        <v>0</v>
      </c>
      <c r="BV73" s="147">
        <f t="shared" si="30"/>
        <v>0</v>
      </c>
      <c r="BW73" s="147">
        <f t="shared" si="31"/>
        <v>0</v>
      </c>
      <c r="BX73" s="6"/>
      <c r="BZ73" s="45" t="s">
        <v>602</v>
      </c>
      <c r="CA73" s="45" t="s">
        <v>589</v>
      </c>
      <c r="CB73" s="45" t="s">
        <v>590</v>
      </c>
      <c r="CF73" s="175" t="e">
        <f>BW73-#REF!</f>
        <v>#REF!</v>
      </c>
      <c r="CH73" s="291"/>
      <c r="CI73" s="291"/>
    </row>
    <row r="74" spans="1:87" ht="27.95" hidden="1" customHeight="1" outlineLevel="1">
      <c r="A74" s="10">
        <v>10</v>
      </c>
      <c r="B74" s="9" t="s">
        <v>129</v>
      </c>
      <c r="C74" s="8" t="s">
        <v>12</v>
      </c>
      <c r="D74" s="100"/>
      <c r="E74" s="100"/>
      <c r="F74" s="8" t="s">
        <v>11</v>
      </c>
      <c r="G74" s="9"/>
      <c r="H74" s="8"/>
      <c r="I74" s="8"/>
      <c r="J74" s="6"/>
      <c r="K74" s="6"/>
      <c r="L74" s="6"/>
      <c r="M74" s="6"/>
      <c r="N74" s="167">
        <v>20000</v>
      </c>
      <c r="O74" s="167">
        <v>20000</v>
      </c>
      <c r="P74" s="167">
        <v>5000</v>
      </c>
      <c r="Q74" s="167">
        <v>0</v>
      </c>
      <c r="R74" s="146">
        <v>20000</v>
      </c>
      <c r="S74" s="146">
        <v>20000</v>
      </c>
      <c r="T74" s="146">
        <v>5000</v>
      </c>
      <c r="U74" s="146"/>
      <c r="V74" s="1">
        <f t="shared" si="96"/>
        <v>13359</v>
      </c>
      <c r="W74" s="1">
        <f t="shared" si="97"/>
        <v>13359</v>
      </c>
      <c r="X74" s="1">
        <f t="shared" si="98"/>
        <v>3569</v>
      </c>
      <c r="Y74" s="1">
        <f t="shared" si="99"/>
        <v>0</v>
      </c>
      <c r="Z74" s="146"/>
      <c r="AA74" s="146"/>
      <c r="AB74" s="146"/>
      <c r="AC74" s="146"/>
      <c r="AD74" s="146"/>
      <c r="AE74" s="146"/>
      <c r="AF74" s="146"/>
      <c r="AG74" s="146"/>
      <c r="AH74" s="146">
        <f t="shared" si="100"/>
        <v>7359</v>
      </c>
      <c r="AI74" s="146">
        <v>7359</v>
      </c>
      <c r="AJ74" s="146"/>
      <c r="AK74" s="146"/>
      <c r="AL74" s="1">
        <f t="shared" si="101"/>
        <v>0</v>
      </c>
      <c r="AM74" s="1">
        <f t="shared" si="102"/>
        <v>0</v>
      </c>
      <c r="AN74" s="1"/>
      <c r="AO74" s="1"/>
      <c r="AP74" s="1"/>
      <c r="AQ74" s="1"/>
      <c r="AR74" s="1"/>
      <c r="AS74" s="1"/>
      <c r="AT74" s="146">
        <v>7359</v>
      </c>
      <c r="AU74" s="146">
        <v>7359</v>
      </c>
      <c r="AV74" s="146"/>
      <c r="AW74" s="146"/>
      <c r="AX74" s="148">
        <v>6000</v>
      </c>
      <c r="AY74" s="146">
        <v>6000</v>
      </c>
      <c r="AZ74" s="146">
        <v>3569</v>
      </c>
      <c r="BA74" s="146"/>
      <c r="BB74" s="1">
        <f t="shared" si="103"/>
        <v>0</v>
      </c>
      <c r="BC74" s="1">
        <f t="shared" si="104"/>
        <v>0</v>
      </c>
      <c r="BD74" s="1"/>
      <c r="BE74" s="1"/>
      <c r="BF74" s="146">
        <f t="shared" si="26"/>
        <v>0</v>
      </c>
      <c r="BG74" s="146">
        <f t="shared" si="27"/>
        <v>0</v>
      </c>
      <c r="BH74" s="146"/>
      <c r="BI74" s="146"/>
      <c r="BJ74" s="146">
        <f t="shared" si="28"/>
        <v>6000</v>
      </c>
      <c r="BK74" s="146">
        <f t="shared" si="29"/>
        <v>6000</v>
      </c>
      <c r="BL74" s="146"/>
      <c r="BM74" s="146"/>
      <c r="BN74" s="1">
        <f t="shared" si="105"/>
        <v>6641</v>
      </c>
      <c r="BO74" s="1">
        <f t="shared" si="106"/>
        <v>6641</v>
      </c>
      <c r="BP74" s="1">
        <f t="shared" si="107"/>
        <v>1431</v>
      </c>
      <c r="BQ74" s="1">
        <f t="shared" si="108"/>
        <v>0</v>
      </c>
      <c r="BR74" s="167">
        <v>20000</v>
      </c>
      <c r="BS74" s="167">
        <v>20000</v>
      </c>
      <c r="BT74" s="167">
        <v>5000</v>
      </c>
      <c r="BU74" s="167">
        <v>0</v>
      </c>
      <c r="BV74" s="147">
        <f t="shared" si="30"/>
        <v>0</v>
      </c>
      <c r="BW74" s="147">
        <f t="shared" si="31"/>
        <v>0</v>
      </c>
      <c r="BX74" s="41"/>
      <c r="BZ74" s="45" t="s">
        <v>602</v>
      </c>
      <c r="CA74" s="45" t="s">
        <v>589</v>
      </c>
      <c r="CB74" s="45" t="s">
        <v>590</v>
      </c>
      <c r="CF74" s="175" t="e">
        <f>BW74-#REF!</f>
        <v>#REF!</v>
      </c>
      <c r="CH74" s="291"/>
      <c r="CI74" s="291"/>
    </row>
    <row r="75" spans="1:87" s="329" customFormat="1" ht="27.95" hidden="1" customHeight="1" outlineLevel="1">
      <c r="A75" s="194" t="s">
        <v>535</v>
      </c>
      <c r="B75" s="195" t="s">
        <v>586</v>
      </c>
      <c r="C75" s="122" t="s">
        <v>185</v>
      </c>
      <c r="D75" s="122"/>
      <c r="E75" s="122"/>
      <c r="F75" s="116"/>
      <c r="G75" s="196"/>
      <c r="H75" s="197"/>
      <c r="I75" s="197"/>
      <c r="J75" s="181"/>
      <c r="K75" s="181"/>
      <c r="L75" s="181"/>
      <c r="M75" s="181"/>
      <c r="N75" s="182">
        <v>10000</v>
      </c>
      <c r="O75" s="182">
        <v>10000</v>
      </c>
      <c r="P75" s="182">
        <v>0</v>
      </c>
      <c r="Q75" s="182">
        <v>0</v>
      </c>
      <c r="R75" s="182"/>
      <c r="S75" s="182"/>
      <c r="T75" s="182"/>
      <c r="U75" s="182"/>
      <c r="V75" s="198"/>
      <c r="W75" s="198"/>
      <c r="X75" s="198"/>
      <c r="Y75" s="198"/>
      <c r="Z75" s="182"/>
      <c r="AA75" s="182"/>
      <c r="AB75" s="182"/>
      <c r="AC75" s="182"/>
      <c r="AD75" s="182"/>
      <c r="AE75" s="182"/>
      <c r="AF75" s="182"/>
      <c r="AG75" s="182"/>
      <c r="AH75" s="182"/>
      <c r="AI75" s="182"/>
      <c r="AJ75" s="182"/>
      <c r="AK75" s="182"/>
      <c r="AL75" s="198"/>
      <c r="AM75" s="198"/>
      <c r="AN75" s="198"/>
      <c r="AO75" s="198"/>
      <c r="AP75" s="198"/>
      <c r="AQ75" s="198"/>
      <c r="AR75" s="198"/>
      <c r="AS75" s="198"/>
      <c r="AT75" s="182"/>
      <c r="AU75" s="182"/>
      <c r="AV75" s="182"/>
      <c r="AW75" s="182"/>
      <c r="AX75" s="199"/>
      <c r="AY75" s="182"/>
      <c r="AZ75" s="182"/>
      <c r="BA75" s="182"/>
      <c r="BB75" s="198"/>
      <c r="BC75" s="198"/>
      <c r="BD75" s="198"/>
      <c r="BE75" s="198"/>
      <c r="BF75" s="182"/>
      <c r="BG75" s="182"/>
      <c r="BH75" s="182"/>
      <c r="BI75" s="182"/>
      <c r="BJ75" s="182"/>
      <c r="BK75" s="182"/>
      <c r="BL75" s="182"/>
      <c r="BM75" s="182"/>
      <c r="BN75" s="198"/>
      <c r="BO75" s="198"/>
      <c r="BP75" s="198"/>
      <c r="BQ75" s="198"/>
      <c r="BR75" s="182">
        <f>SUM(BR76:BR81)</f>
        <v>10000</v>
      </c>
      <c r="BS75" s="182">
        <f t="shared" ref="BS75:BW75" si="109">SUM(BS76:BS81)</f>
        <v>10000</v>
      </c>
      <c r="BT75" s="182">
        <f t="shared" si="109"/>
        <v>0</v>
      </c>
      <c r="BU75" s="182">
        <f t="shared" si="109"/>
        <v>0</v>
      </c>
      <c r="BV75" s="182"/>
      <c r="BW75" s="182">
        <f t="shared" si="109"/>
        <v>0</v>
      </c>
      <c r="BX75" s="200"/>
      <c r="CD75" s="330"/>
      <c r="CE75" s="330"/>
      <c r="CF75" s="331"/>
      <c r="CH75" s="291"/>
      <c r="CI75" s="291"/>
    </row>
    <row r="76" spans="1:87" s="113" customFormat="1" ht="27.95" hidden="1" customHeight="1" outlineLevel="1">
      <c r="A76" s="106">
        <v>1</v>
      </c>
      <c r="B76" s="193" t="s">
        <v>135</v>
      </c>
      <c r="C76" s="129" t="s">
        <v>31</v>
      </c>
      <c r="D76" s="129"/>
      <c r="E76" s="129"/>
      <c r="F76" s="129" t="s">
        <v>30</v>
      </c>
      <c r="G76" s="193"/>
      <c r="H76" s="129"/>
      <c r="I76" s="129"/>
      <c r="J76" s="166"/>
      <c r="K76" s="166"/>
      <c r="L76" s="166"/>
      <c r="M76" s="166"/>
      <c r="N76" s="167">
        <v>2500</v>
      </c>
      <c r="O76" s="167">
        <v>2500</v>
      </c>
      <c r="P76" s="167"/>
      <c r="Q76" s="167"/>
      <c r="R76" s="167"/>
      <c r="S76" s="167"/>
      <c r="T76" s="167"/>
      <c r="U76" s="167"/>
      <c r="V76" s="168"/>
      <c r="W76" s="168"/>
      <c r="X76" s="168"/>
      <c r="Y76" s="168"/>
      <c r="Z76" s="167"/>
      <c r="AA76" s="167"/>
      <c r="AB76" s="167"/>
      <c r="AC76" s="167"/>
      <c r="AD76" s="167"/>
      <c r="AE76" s="167"/>
      <c r="AF76" s="167"/>
      <c r="AG76" s="167"/>
      <c r="AH76" s="167"/>
      <c r="AI76" s="167"/>
      <c r="AJ76" s="167"/>
      <c r="AK76" s="167"/>
      <c r="AL76" s="168"/>
      <c r="AM76" s="168"/>
      <c r="AN76" s="168"/>
      <c r="AO76" s="168"/>
      <c r="AP76" s="168"/>
      <c r="AQ76" s="168"/>
      <c r="AR76" s="168"/>
      <c r="AS76" s="168"/>
      <c r="AT76" s="167"/>
      <c r="AU76" s="167"/>
      <c r="AV76" s="167"/>
      <c r="AW76" s="167"/>
      <c r="AX76" s="169"/>
      <c r="AY76" s="167"/>
      <c r="AZ76" s="167"/>
      <c r="BA76" s="167"/>
      <c r="BB76" s="168"/>
      <c r="BC76" s="168"/>
      <c r="BD76" s="168"/>
      <c r="BE76" s="168"/>
      <c r="BF76" s="167"/>
      <c r="BG76" s="167"/>
      <c r="BH76" s="167"/>
      <c r="BI76" s="167"/>
      <c r="BJ76" s="167"/>
      <c r="BK76" s="167"/>
      <c r="BL76" s="167"/>
      <c r="BM76" s="167"/>
      <c r="BN76" s="168"/>
      <c r="BO76" s="168"/>
      <c r="BP76" s="168"/>
      <c r="BQ76" s="168"/>
      <c r="BR76" s="167">
        <v>2500</v>
      </c>
      <c r="BS76" s="167">
        <v>2500</v>
      </c>
      <c r="BT76" s="167"/>
      <c r="BU76" s="167"/>
      <c r="BV76" s="147">
        <f t="shared" si="30"/>
        <v>0</v>
      </c>
      <c r="BW76" s="147">
        <f t="shared" si="31"/>
        <v>0</v>
      </c>
      <c r="BX76" s="128"/>
      <c r="CD76" s="327"/>
      <c r="CE76" s="327"/>
      <c r="CF76" s="328"/>
      <c r="CH76" s="332"/>
      <c r="CI76" s="332"/>
    </row>
    <row r="77" spans="1:87" s="113" customFormat="1" ht="27.95" hidden="1" customHeight="1" outlineLevel="1">
      <c r="A77" s="106">
        <v>2</v>
      </c>
      <c r="B77" s="193" t="s">
        <v>41</v>
      </c>
      <c r="C77" s="129" t="s">
        <v>40</v>
      </c>
      <c r="D77" s="129"/>
      <c r="E77" s="129"/>
      <c r="F77" s="129" t="s">
        <v>39</v>
      </c>
      <c r="G77" s="193"/>
      <c r="H77" s="129"/>
      <c r="I77" s="129"/>
      <c r="J77" s="166"/>
      <c r="K77" s="166"/>
      <c r="L77" s="166"/>
      <c r="M77" s="166"/>
      <c r="N77" s="167">
        <v>3250</v>
      </c>
      <c r="O77" s="167">
        <v>3250</v>
      </c>
      <c r="P77" s="167"/>
      <c r="Q77" s="167"/>
      <c r="R77" s="167"/>
      <c r="S77" s="167"/>
      <c r="T77" s="167"/>
      <c r="U77" s="167"/>
      <c r="V77" s="168"/>
      <c r="W77" s="168"/>
      <c r="X77" s="168"/>
      <c r="Y77" s="168"/>
      <c r="Z77" s="167"/>
      <c r="AA77" s="167"/>
      <c r="AB77" s="167"/>
      <c r="AC77" s="167"/>
      <c r="AD77" s="167"/>
      <c r="AE77" s="167"/>
      <c r="AF77" s="167"/>
      <c r="AG77" s="167"/>
      <c r="AH77" s="167"/>
      <c r="AI77" s="167"/>
      <c r="AJ77" s="167"/>
      <c r="AK77" s="167"/>
      <c r="AL77" s="168"/>
      <c r="AM77" s="168"/>
      <c r="AN77" s="168"/>
      <c r="AO77" s="168"/>
      <c r="AP77" s="168"/>
      <c r="AQ77" s="168"/>
      <c r="AR77" s="168"/>
      <c r="AS77" s="168"/>
      <c r="AT77" s="167"/>
      <c r="AU77" s="167"/>
      <c r="AV77" s="167"/>
      <c r="AW77" s="167"/>
      <c r="AX77" s="169"/>
      <c r="AY77" s="167"/>
      <c r="AZ77" s="167"/>
      <c r="BA77" s="167"/>
      <c r="BB77" s="168"/>
      <c r="BC77" s="168"/>
      <c r="BD77" s="168"/>
      <c r="BE77" s="168"/>
      <c r="BF77" s="167"/>
      <c r="BG77" s="167"/>
      <c r="BH77" s="167"/>
      <c r="BI77" s="167"/>
      <c r="BJ77" s="167"/>
      <c r="BK77" s="167"/>
      <c r="BL77" s="167"/>
      <c r="BM77" s="167"/>
      <c r="BN77" s="168"/>
      <c r="BO77" s="168"/>
      <c r="BP77" s="168"/>
      <c r="BQ77" s="168"/>
      <c r="BR77" s="167">
        <v>3250</v>
      </c>
      <c r="BS77" s="167">
        <v>3250</v>
      </c>
      <c r="BT77" s="167"/>
      <c r="BU77" s="167"/>
      <c r="BV77" s="147">
        <f t="shared" ref="BV77:BV81" si="110">IF(BS77&gt;O77,BS77-O77,0)</f>
        <v>0</v>
      </c>
      <c r="BW77" s="147">
        <f t="shared" ref="BW77:BW81" si="111">IF(BS77&lt;O77,O77-BS77,0)</f>
        <v>0</v>
      </c>
      <c r="BX77" s="128"/>
      <c r="CD77" s="327"/>
      <c r="CE77" s="327"/>
      <c r="CF77" s="328"/>
      <c r="CH77" s="332"/>
      <c r="CI77" s="332"/>
    </row>
    <row r="78" spans="1:87" s="113" customFormat="1" ht="27.95" hidden="1" customHeight="1" outlineLevel="1">
      <c r="A78" s="106">
        <v>3</v>
      </c>
      <c r="B78" s="193" t="s">
        <v>134</v>
      </c>
      <c r="C78" s="129" t="s">
        <v>133</v>
      </c>
      <c r="D78" s="129"/>
      <c r="E78" s="129"/>
      <c r="F78" s="129" t="s">
        <v>98</v>
      </c>
      <c r="G78" s="193"/>
      <c r="H78" s="129"/>
      <c r="I78" s="129"/>
      <c r="J78" s="166"/>
      <c r="K78" s="166"/>
      <c r="L78" s="166"/>
      <c r="M78" s="166"/>
      <c r="N78" s="167">
        <v>1500</v>
      </c>
      <c r="O78" s="167">
        <v>1500</v>
      </c>
      <c r="P78" s="167"/>
      <c r="Q78" s="167"/>
      <c r="R78" s="167"/>
      <c r="S78" s="167"/>
      <c r="T78" s="167"/>
      <c r="U78" s="167"/>
      <c r="V78" s="168"/>
      <c r="W78" s="168"/>
      <c r="X78" s="168"/>
      <c r="Y78" s="168"/>
      <c r="Z78" s="167"/>
      <c r="AA78" s="167"/>
      <c r="AB78" s="167"/>
      <c r="AC78" s="167"/>
      <c r="AD78" s="167"/>
      <c r="AE78" s="167"/>
      <c r="AF78" s="167"/>
      <c r="AG78" s="167"/>
      <c r="AH78" s="167"/>
      <c r="AI78" s="167"/>
      <c r="AJ78" s="167"/>
      <c r="AK78" s="167"/>
      <c r="AL78" s="168"/>
      <c r="AM78" s="168"/>
      <c r="AN78" s="168"/>
      <c r="AO78" s="168"/>
      <c r="AP78" s="168"/>
      <c r="AQ78" s="168"/>
      <c r="AR78" s="168"/>
      <c r="AS78" s="168"/>
      <c r="AT78" s="167"/>
      <c r="AU78" s="167"/>
      <c r="AV78" s="167"/>
      <c r="AW78" s="167"/>
      <c r="AX78" s="169"/>
      <c r="AY78" s="167"/>
      <c r="AZ78" s="167"/>
      <c r="BA78" s="167"/>
      <c r="BB78" s="168"/>
      <c r="BC78" s="168"/>
      <c r="BD78" s="168"/>
      <c r="BE78" s="168"/>
      <c r="BF78" s="167"/>
      <c r="BG78" s="167"/>
      <c r="BH78" s="167"/>
      <c r="BI78" s="167"/>
      <c r="BJ78" s="167"/>
      <c r="BK78" s="167"/>
      <c r="BL78" s="167"/>
      <c r="BM78" s="167"/>
      <c r="BN78" s="168"/>
      <c r="BO78" s="168"/>
      <c r="BP78" s="168"/>
      <c r="BQ78" s="168"/>
      <c r="BR78" s="167">
        <v>1500</v>
      </c>
      <c r="BS78" s="167">
        <v>1500</v>
      </c>
      <c r="BT78" s="167"/>
      <c r="BU78" s="167"/>
      <c r="BV78" s="147">
        <f t="shared" si="110"/>
        <v>0</v>
      </c>
      <c r="BW78" s="147">
        <f t="shared" si="111"/>
        <v>0</v>
      </c>
      <c r="BX78" s="128"/>
      <c r="CD78" s="327"/>
      <c r="CE78" s="327"/>
      <c r="CF78" s="328"/>
      <c r="CH78" s="332"/>
      <c r="CI78" s="332"/>
    </row>
    <row r="79" spans="1:87" s="113" customFormat="1" ht="27.95" hidden="1" customHeight="1" outlineLevel="1">
      <c r="A79" s="106">
        <v>4</v>
      </c>
      <c r="B79" s="193" t="s">
        <v>25</v>
      </c>
      <c r="C79" s="129" t="s">
        <v>24</v>
      </c>
      <c r="D79" s="129"/>
      <c r="E79" s="129"/>
      <c r="F79" s="129" t="s">
        <v>23</v>
      </c>
      <c r="G79" s="193"/>
      <c r="H79" s="129"/>
      <c r="I79" s="129"/>
      <c r="J79" s="166"/>
      <c r="K79" s="166"/>
      <c r="L79" s="166"/>
      <c r="M79" s="166"/>
      <c r="N79" s="167">
        <v>1000</v>
      </c>
      <c r="O79" s="167">
        <v>1000</v>
      </c>
      <c r="P79" s="167"/>
      <c r="Q79" s="167"/>
      <c r="R79" s="167"/>
      <c r="S79" s="167"/>
      <c r="T79" s="167"/>
      <c r="U79" s="167"/>
      <c r="V79" s="168"/>
      <c r="W79" s="168"/>
      <c r="X79" s="168"/>
      <c r="Y79" s="168"/>
      <c r="Z79" s="167"/>
      <c r="AA79" s="167"/>
      <c r="AB79" s="167"/>
      <c r="AC79" s="167"/>
      <c r="AD79" s="167"/>
      <c r="AE79" s="167"/>
      <c r="AF79" s="167"/>
      <c r="AG79" s="167"/>
      <c r="AH79" s="167"/>
      <c r="AI79" s="167"/>
      <c r="AJ79" s="167"/>
      <c r="AK79" s="167"/>
      <c r="AL79" s="168"/>
      <c r="AM79" s="168"/>
      <c r="AN79" s="168"/>
      <c r="AO79" s="168"/>
      <c r="AP79" s="168"/>
      <c r="AQ79" s="168"/>
      <c r="AR79" s="168"/>
      <c r="AS79" s="168"/>
      <c r="AT79" s="167"/>
      <c r="AU79" s="167"/>
      <c r="AV79" s="167"/>
      <c r="AW79" s="167"/>
      <c r="AX79" s="169"/>
      <c r="AY79" s="167"/>
      <c r="AZ79" s="167"/>
      <c r="BA79" s="167"/>
      <c r="BB79" s="168"/>
      <c r="BC79" s="168"/>
      <c r="BD79" s="168"/>
      <c r="BE79" s="168"/>
      <c r="BF79" s="167"/>
      <c r="BG79" s="167"/>
      <c r="BH79" s="167"/>
      <c r="BI79" s="167"/>
      <c r="BJ79" s="167"/>
      <c r="BK79" s="167"/>
      <c r="BL79" s="167"/>
      <c r="BM79" s="167"/>
      <c r="BN79" s="168"/>
      <c r="BO79" s="168"/>
      <c r="BP79" s="168"/>
      <c r="BQ79" s="168"/>
      <c r="BR79" s="167">
        <v>1000</v>
      </c>
      <c r="BS79" s="167">
        <v>1000</v>
      </c>
      <c r="BT79" s="167"/>
      <c r="BU79" s="167"/>
      <c r="BV79" s="147">
        <f t="shared" si="110"/>
        <v>0</v>
      </c>
      <c r="BW79" s="147">
        <f t="shared" si="111"/>
        <v>0</v>
      </c>
      <c r="BX79" s="128"/>
      <c r="CD79" s="327"/>
      <c r="CE79" s="327"/>
      <c r="CF79" s="328"/>
      <c r="CH79" s="332"/>
      <c r="CI79" s="332"/>
    </row>
    <row r="80" spans="1:87" s="113" customFormat="1" ht="27.95" hidden="1" customHeight="1" outlineLevel="1">
      <c r="A80" s="106">
        <v>5</v>
      </c>
      <c r="B80" s="193" t="s">
        <v>29</v>
      </c>
      <c r="C80" s="129" t="s">
        <v>6</v>
      </c>
      <c r="D80" s="129"/>
      <c r="E80" s="129"/>
      <c r="F80" s="129" t="s">
        <v>28</v>
      </c>
      <c r="G80" s="193"/>
      <c r="H80" s="129"/>
      <c r="I80" s="129"/>
      <c r="J80" s="166"/>
      <c r="K80" s="166"/>
      <c r="L80" s="166"/>
      <c r="M80" s="166"/>
      <c r="N80" s="167">
        <v>1250</v>
      </c>
      <c r="O80" s="167">
        <v>1250</v>
      </c>
      <c r="P80" s="167"/>
      <c r="Q80" s="167"/>
      <c r="R80" s="167"/>
      <c r="S80" s="167"/>
      <c r="T80" s="167"/>
      <c r="U80" s="167"/>
      <c r="V80" s="168"/>
      <c r="W80" s="168"/>
      <c r="X80" s="168"/>
      <c r="Y80" s="168"/>
      <c r="Z80" s="167"/>
      <c r="AA80" s="167"/>
      <c r="AB80" s="167"/>
      <c r="AC80" s="167"/>
      <c r="AD80" s="167"/>
      <c r="AE80" s="167"/>
      <c r="AF80" s="167"/>
      <c r="AG80" s="167"/>
      <c r="AH80" s="167"/>
      <c r="AI80" s="167"/>
      <c r="AJ80" s="167"/>
      <c r="AK80" s="167"/>
      <c r="AL80" s="168"/>
      <c r="AM80" s="168"/>
      <c r="AN80" s="168"/>
      <c r="AO80" s="168"/>
      <c r="AP80" s="168"/>
      <c r="AQ80" s="168"/>
      <c r="AR80" s="168"/>
      <c r="AS80" s="168"/>
      <c r="AT80" s="167"/>
      <c r="AU80" s="167"/>
      <c r="AV80" s="167"/>
      <c r="AW80" s="167"/>
      <c r="AX80" s="169"/>
      <c r="AY80" s="167"/>
      <c r="AZ80" s="167"/>
      <c r="BA80" s="167"/>
      <c r="BB80" s="168"/>
      <c r="BC80" s="168"/>
      <c r="BD80" s="168"/>
      <c r="BE80" s="168"/>
      <c r="BF80" s="167"/>
      <c r="BG80" s="167"/>
      <c r="BH80" s="167"/>
      <c r="BI80" s="167"/>
      <c r="BJ80" s="167"/>
      <c r="BK80" s="167"/>
      <c r="BL80" s="167"/>
      <c r="BM80" s="167"/>
      <c r="BN80" s="168"/>
      <c r="BO80" s="168"/>
      <c r="BP80" s="168"/>
      <c r="BQ80" s="168"/>
      <c r="BR80" s="167">
        <v>1250</v>
      </c>
      <c r="BS80" s="167">
        <v>1250</v>
      </c>
      <c r="BT80" s="167"/>
      <c r="BU80" s="167"/>
      <c r="BV80" s="147">
        <f>IF(BS80&gt;O80,BS80-O80,0)</f>
        <v>0</v>
      </c>
      <c r="BW80" s="147">
        <f>IF(BS80&lt;O80,O80-BS80,0)</f>
        <v>0</v>
      </c>
      <c r="BX80" s="128"/>
      <c r="CD80" s="327"/>
      <c r="CE80" s="327"/>
      <c r="CF80" s="328"/>
      <c r="CH80" s="332"/>
      <c r="CI80" s="332"/>
    </row>
    <row r="81" spans="1:87" s="329" customFormat="1" ht="27.95" hidden="1" customHeight="1" outlineLevel="1">
      <c r="A81" s="106">
        <v>6</v>
      </c>
      <c r="B81" s="193" t="s">
        <v>27</v>
      </c>
      <c r="C81" s="129" t="s">
        <v>26</v>
      </c>
      <c r="D81" s="129"/>
      <c r="E81" s="129"/>
      <c r="F81" s="129" t="s">
        <v>35</v>
      </c>
      <c r="G81" s="196"/>
      <c r="H81" s="197"/>
      <c r="I81" s="197"/>
      <c r="J81" s="181"/>
      <c r="K81" s="181"/>
      <c r="L81" s="181"/>
      <c r="M81" s="181"/>
      <c r="N81" s="182">
        <v>500</v>
      </c>
      <c r="O81" s="182">
        <v>500</v>
      </c>
      <c r="P81" s="182"/>
      <c r="Q81" s="167"/>
      <c r="R81" s="167"/>
      <c r="S81" s="167"/>
      <c r="T81" s="167"/>
      <c r="U81" s="167"/>
      <c r="V81" s="168"/>
      <c r="W81" s="168"/>
      <c r="X81" s="168"/>
      <c r="Y81" s="168"/>
      <c r="Z81" s="167"/>
      <c r="AA81" s="167"/>
      <c r="AB81" s="167"/>
      <c r="AC81" s="167"/>
      <c r="AD81" s="167"/>
      <c r="AE81" s="167"/>
      <c r="AF81" s="167"/>
      <c r="AG81" s="167"/>
      <c r="AH81" s="167"/>
      <c r="AI81" s="167"/>
      <c r="AJ81" s="167"/>
      <c r="AK81" s="167"/>
      <c r="AL81" s="168"/>
      <c r="AM81" s="168"/>
      <c r="AN81" s="168"/>
      <c r="AO81" s="168"/>
      <c r="AP81" s="168"/>
      <c r="AQ81" s="168"/>
      <c r="AR81" s="168"/>
      <c r="AS81" s="168"/>
      <c r="AT81" s="167"/>
      <c r="AU81" s="167"/>
      <c r="AV81" s="167"/>
      <c r="AW81" s="167"/>
      <c r="AX81" s="169"/>
      <c r="AY81" s="167"/>
      <c r="AZ81" s="167"/>
      <c r="BA81" s="167"/>
      <c r="BB81" s="168"/>
      <c r="BC81" s="168"/>
      <c r="BD81" s="168"/>
      <c r="BE81" s="168"/>
      <c r="BF81" s="167"/>
      <c r="BG81" s="167"/>
      <c r="BH81" s="167"/>
      <c r="BI81" s="167"/>
      <c r="BJ81" s="167"/>
      <c r="BK81" s="167"/>
      <c r="BL81" s="167"/>
      <c r="BM81" s="167"/>
      <c r="BN81" s="168"/>
      <c r="BO81" s="168"/>
      <c r="BP81" s="168"/>
      <c r="BQ81" s="168"/>
      <c r="BR81" s="167">
        <v>500</v>
      </c>
      <c r="BS81" s="167">
        <v>500</v>
      </c>
      <c r="BT81" s="167"/>
      <c r="BU81" s="182"/>
      <c r="BV81" s="147">
        <f t="shared" si="110"/>
        <v>0</v>
      </c>
      <c r="BW81" s="147">
        <f t="shared" si="111"/>
        <v>0</v>
      </c>
      <c r="BX81" s="200"/>
      <c r="CD81" s="330"/>
      <c r="CE81" s="330"/>
      <c r="CF81" s="331"/>
      <c r="CH81" s="291"/>
      <c r="CI81" s="291"/>
    </row>
    <row r="82" spans="1:87" s="329" customFormat="1" ht="27.95" hidden="1" customHeight="1" outlineLevel="1">
      <c r="A82" s="54" t="s">
        <v>649</v>
      </c>
      <c r="B82" s="333" t="s">
        <v>650</v>
      </c>
      <c r="C82" s="334"/>
      <c r="D82" s="335"/>
      <c r="E82" s="335"/>
      <c r="F82" s="334"/>
      <c r="G82" s="196"/>
      <c r="H82" s="197"/>
      <c r="I82" s="197"/>
      <c r="J82" s="181">
        <f>SUM(J83:J92)</f>
        <v>28460</v>
      </c>
      <c r="K82" s="181">
        <f t="shared" ref="K82:BV82" si="112">SUM(K83:K92)</f>
        <v>1727</v>
      </c>
      <c r="L82" s="181">
        <f t="shared" si="112"/>
        <v>0</v>
      </c>
      <c r="M82" s="181">
        <f t="shared" si="112"/>
        <v>0</v>
      </c>
      <c r="N82" s="182">
        <v>28460</v>
      </c>
      <c r="O82" s="182">
        <v>1727</v>
      </c>
      <c r="P82" s="182">
        <v>0</v>
      </c>
      <c r="Q82" s="182">
        <v>0</v>
      </c>
      <c r="R82" s="182">
        <f t="shared" ref="R82" si="113">SUM(R83:R92)</f>
        <v>0</v>
      </c>
      <c r="S82" s="182">
        <f t="shared" ref="S82" si="114">SUM(S83:S92)</f>
        <v>0</v>
      </c>
      <c r="T82" s="182">
        <f t="shared" ref="T82" si="115">SUM(T83:T92)</f>
        <v>0</v>
      </c>
      <c r="U82" s="182">
        <f t="shared" ref="U82" si="116">SUM(U83:U92)</f>
        <v>0</v>
      </c>
      <c r="V82" s="182">
        <f t="shared" ref="V82" si="117">SUM(V83:V92)</f>
        <v>0</v>
      </c>
      <c r="W82" s="182">
        <f t="shared" ref="W82" si="118">SUM(W83:W92)</f>
        <v>0</v>
      </c>
      <c r="X82" s="182">
        <f t="shared" ref="X82" si="119">SUM(X83:X92)</f>
        <v>0</v>
      </c>
      <c r="Y82" s="182">
        <f t="shared" ref="Y82" si="120">SUM(Y83:Y92)</f>
        <v>0</v>
      </c>
      <c r="Z82" s="182">
        <f t="shared" ref="Z82" si="121">SUM(Z83:Z92)</f>
        <v>0</v>
      </c>
      <c r="AA82" s="182">
        <f t="shared" ref="AA82" si="122">SUM(AA83:AA92)</f>
        <v>0</v>
      </c>
      <c r="AB82" s="182">
        <f t="shared" ref="AB82" si="123">SUM(AB83:AB92)</f>
        <v>0</v>
      </c>
      <c r="AC82" s="182">
        <f t="shared" ref="AC82" si="124">SUM(AC83:AC92)</f>
        <v>0</v>
      </c>
      <c r="AD82" s="182">
        <f t="shared" ref="AD82" si="125">SUM(AD83:AD92)</f>
        <v>0</v>
      </c>
      <c r="AE82" s="182">
        <f t="shared" ref="AE82" si="126">SUM(AE83:AE92)</f>
        <v>0</v>
      </c>
      <c r="AF82" s="182">
        <f t="shared" ref="AF82" si="127">SUM(AF83:AF92)</f>
        <v>0</v>
      </c>
      <c r="AG82" s="182">
        <f t="shared" ref="AG82" si="128">SUM(AG83:AG92)</f>
        <v>0</v>
      </c>
      <c r="AH82" s="182">
        <f t="shared" ref="AH82" si="129">SUM(AH83:AH92)</f>
        <v>0</v>
      </c>
      <c r="AI82" s="182">
        <f t="shared" ref="AI82" si="130">SUM(AI83:AI92)</f>
        <v>0</v>
      </c>
      <c r="AJ82" s="182">
        <f t="shared" ref="AJ82" si="131">SUM(AJ83:AJ92)</f>
        <v>0</v>
      </c>
      <c r="AK82" s="182">
        <f t="shared" ref="AK82" si="132">SUM(AK83:AK92)</f>
        <v>0</v>
      </c>
      <c r="AL82" s="182">
        <f t="shared" ref="AL82" si="133">SUM(AL83:AL92)</f>
        <v>0</v>
      </c>
      <c r="AM82" s="182">
        <f t="shared" ref="AM82" si="134">SUM(AM83:AM92)</f>
        <v>0</v>
      </c>
      <c r="AN82" s="182">
        <f t="shared" ref="AN82" si="135">SUM(AN83:AN92)</f>
        <v>0</v>
      </c>
      <c r="AO82" s="182">
        <f t="shared" ref="AO82" si="136">SUM(AO83:AO92)</f>
        <v>0</v>
      </c>
      <c r="AP82" s="182">
        <f t="shared" ref="AP82" si="137">SUM(AP83:AP92)</f>
        <v>0</v>
      </c>
      <c r="AQ82" s="182">
        <f t="shared" ref="AQ82" si="138">SUM(AQ83:AQ92)</f>
        <v>0</v>
      </c>
      <c r="AR82" s="182">
        <f t="shared" ref="AR82" si="139">SUM(AR83:AR92)</f>
        <v>0</v>
      </c>
      <c r="AS82" s="182">
        <f t="shared" ref="AS82" si="140">SUM(AS83:AS92)</f>
        <v>0</v>
      </c>
      <c r="AT82" s="182">
        <f t="shared" ref="AT82" si="141">SUM(AT83:AT92)</f>
        <v>0</v>
      </c>
      <c r="AU82" s="182">
        <f t="shared" ref="AU82" si="142">SUM(AU83:AU92)</f>
        <v>0</v>
      </c>
      <c r="AV82" s="182">
        <f t="shared" ref="AV82" si="143">SUM(AV83:AV92)</f>
        <v>0</v>
      </c>
      <c r="AW82" s="182">
        <f t="shared" ref="AW82" si="144">SUM(AW83:AW92)</f>
        <v>0</v>
      </c>
      <c r="AX82" s="182">
        <f t="shared" ref="AX82" si="145">SUM(AX83:AX92)</f>
        <v>0</v>
      </c>
      <c r="AY82" s="182">
        <f t="shared" ref="AY82" si="146">SUM(AY83:AY92)</f>
        <v>0</v>
      </c>
      <c r="AZ82" s="182">
        <f t="shared" ref="AZ82" si="147">SUM(AZ83:AZ92)</f>
        <v>0</v>
      </c>
      <c r="BA82" s="182">
        <f t="shared" ref="BA82" si="148">SUM(BA83:BA92)</f>
        <v>0</v>
      </c>
      <c r="BB82" s="182">
        <f t="shared" ref="BB82" si="149">SUM(BB83:BB92)</f>
        <v>0</v>
      </c>
      <c r="BC82" s="182">
        <f t="shared" ref="BC82" si="150">SUM(BC83:BC92)</f>
        <v>0</v>
      </c>
      <c r="BD82" s="182">
        <f t="shared" ref="BD82" si="151">SUM(BD83:BD92)</f>
        <v>0</v>
      </c>
      <c r="BE82" s="182">
        <f t="shared" ref="BE82" si="152">SUM(BE83:BE92)</f>
        <v>0</v>
      </c>
      <c r="BF82" s="182">
        <f t="shared" ref="BF82" si="153">SUM(BF83:BF92)</f>
        <v>0</v>
      </c>
      <c r="BG82" s="182">
        <f t="shared" ref="BG82" si="154">SUM(BG83:BG92)</f>
        <v>0</v>
      </c>
      <c r="BH82" s="182">
        <f t="shared" ref="BH82" si="155">SUM(BH83:BH92)</f>
        <v>0</v>
      </c>
      <c r="BI82" s="182">
        <f t="shared" ref="BI82" si="156">SUM(BI83:BI92)</f>
        <v>0</v>
      </c>
      <c r="BJ82" s="182">
        <f t="shared" ref="BJ82" si="157">SUM(BJ83:BJ92)</f>
        <v>0</v>
      </c>
      <c r="BK82" s="182">
        <f t="shared" ref="BK82" si="158">SUM(BK83:BK92)</f>
        <v>0</v>
      </c>
      <c r="BL82" s="182">
        <f t="shared" ref="BL82" si="159">SUM(BL83:BL92)</f>
        <v>0</v>
      </c>
      <c r="BM82" s="182">
        <f t="shared" ref="BM82" si="160">SUM(BM83:BM92)</f>
        <v>0</v>
      </c>
      <c r="BN82" s="182">
        <f t="shared" ref="BN82" si="161">SUM(BN83:BN92)</f>
        <v>0</v>
      </c>
      <c r="BO82" s="182">
        <f t="shared" ref="BO82" si="162">SUM(BO83:BO92)</f>
        <v>0</v>
      </c>
      <c r="BP82" s="182">
        <f t="shared" ref="BP82" si="163">SUM(BP83:BP92)</f>
        <v>0</v>
      </c>
      <c r="BQ82" s="182">
        <f t="shared" ref="BQ82" si="164">SUM(BQ83:BQ92)</f>
        <v>0</v>
      </c>
      <c r="BR82" s="182">
        <f t="shared" ref="BR82" si="165">SUM(BR83:BR92)</f>
        <v>28460</v>
      </c>
      <c r="BS82" s="182">
        <f t="shared" si="112"/>
        <v>1687</v>
      </c>
      <c r="BT82" s="182">
        <f t="shared" si="112"/>
        <v>0</v>
      </c>
      <c r="BU82" s="182">
        <f t="shared" si="112"/>
        <v>0</v>
      </c>
      <c r="BV82" s="182">
        <f t="shared" si="112"/>
        <v>0</v>
      </c>
      <c r="BW82" s="181">
        <f t="shared" ref="BW82" si="166">SUM(BW83:BW92)</f>
        <v>40</v>
      </c>
      <c r="BX82" s="200"/>
      <c r="CD82" s="330"/>
      <c r="CE82" s="330"/>
      <c r="CF82" s="331"/>
      <c r="CH82" s="291"/>
      <c r="CI82" s="291"/>
    </row>
    <row r="83" spans="1:87" s="329" customFormat="1" ht="27.95" hidden="1" customHeight="1" outlineLevel="1">
      <c r="A83" s="106">
        <v>1</v>
      </c>
      <c r="B83" s="193" t="s">
        <v>135</v>
      </c>
      <c r="C83" s="129" t="s">
        <v>31</v>
      </c>
      <c r="D83" s="129"/>
      <c r="E83" s="129"/>
      <c r="F83" s="129" t="s">
        <v>30</v>
      </c>
      <c r="G83" s="196"/>
      <c r="H83" s="197"/>
      <c r="I83" s="197"/>
      <c r="J83" s="166">
        <v>660</v>
      </c>
      <c r="K83" s="166">
        <v>33</v>
      </c>
      <c r="L83" s="181"/>
      <c r="M83" s="181"/>
      <c r="N83" s="167">
        <v>660</v>
      </c>
      <c r="O83" s="167">
        <v>33</v>
      </c>
      <c r="P83" s="182"/>
      <c r="Q83" s="182"/>
      <c r="R83" s="182"/>
      <c r="S83" s="182"/>
      <c r="T83" s="182"/>
      <c r="U83" s="182"/>
      <c r="V83" s="198"/>
      <c r="W83" s="198"/>
      <c r="X83" s="198"/>
      <c r="Y83" s="198"/>
      <c r="Z83" s="182"/>
      <c r="AA83" s="182"/>
      <c r="AB83" s="182"/>
      <c r="AC83" s="182"/>
      <c r="AD83" s="182"/>
      <c r="AE83" s="182"/>
      <c r="AF83" s="182"/>
      <c r="AG83" s="182"/>
      <c r="AH83" s="182"/>
      <c r="AI83" s="182"/>
      <c r="AJ83" s="182"/>
      <c r="AK83" s="182"/>
      <c r="AL83" s="198"/>
      <c r="AM83" s="198"/>
      <c r="AN83" s="198"/>
      <c r="AO83" s="198"/>
      <c r="AP83" s="198"/>
      <c r="AQ83" s="198"/>
      <c r="AR83" s="198"/>
      <c r="AS83" s="198"/>
      <c r="AT83" s="182"/>
      <c r="AU83" s="182"/>
      <c r="AV83" s="182"/>
      <c r="AW83" s="182"/>
      <c r="AX83" s="199"/>
      <c r="AY83" s="182"/>
      <c r="AZ83" s="182"/>
      <c r="BA83" s="182"/>
      <c r="BB83" s="198"/>
      <c r="BC83" s="198"/>
      <c r="BD83" s="198"/>
      <c r="BE83" s="198"/>
      <c r="BF83" s="182"/>
      <c r="BG83" s="182"/>
      <c r="BH83" s="182"/>
      <c r="BI83" s="182"/>
      <c r="BJ83" s="182"/>
      <c r="BK83" s="182"/>
      <c r="BL83" s="182"/>
      <c r="BM83" s="182"/>
      <c r="BN83" s="198"/>
      <c r="BO83" s="198"/>
      <c r="BP83" s="198"/>
      <c r="BQ83" s="198"/>
      <c r="BR83" s="167">
        <v>660</v>
      </c>
      <c r="BS83" s="167">
        <v>33</v>
      </c>
      <c r="BT83" s="182"/>
      <c r="BU83" s="182"/>
      <c r="BV83" s="147">
        <f t="shared" ref="BV83:BV92" si="167">IF(BS83&gt;O83,BS83-O83,0)</f>
        <v>0</v>
      </c>
      <c r="BW83" s="147">
        <f t="shared" ref="BW83:BW92" si="168">IF(BS83&lt;O83,O83-BS83,0)</f>
        <v>0</v>
      </c>
      <c r="BX83" s="200"/>
      <c r="CD83" s="330"/>
      <c r="CE83" s="330"/>
      <c r="CF83" s="331"/>
      <c r="CH83" s="291"/>
      <c r="CI83" s="291"/>
    </row>
    <row r="84" spans="1:87" s="329" customFormat="1" ht="27.95" hidden="1" customHeight="1" outlineLevel="1">
      <c r="A84" s="10">
        <v>2</v>
      </c>
      <c r="B84" s="193" t="s">
        <v>41</v>
      </c>
      <c r="C84" s="129" t="s">
        <v>40</v>
      </c>
      <c r="D84" s="129"/>
      <c r="E84" s="129"/>
      <c r="F84" s="129" t="s">
        <v>39</v>
      </c>
      <c r="G84" s="196"/>
      <c r="H84" s="197"/>
      <c r="I84" s="197"/>
      <c r="J84" s="166">
        <v>3860</v>
      </c>
      <c r="K84" s="166">
        <v>193</v>
      </c>
      <c r="L84" s="181"/>
      <c r="M84" s="181"/>
      <c r="N84" s="167">
        <v>3860</v>
      </c>
      <c r="O84" s="167">
        <v>193</v>
      </c>
      <c r="P84" s="182"/>
      <c r="Q84" s="182"/>
      <c r="R84" s="182"/>
      <c r="S84" s="182"/>
      <c r="T84" s="182"/>
      <c r="U84" s="182"/>
      <c r="V84" s="198"/>
      <c r="W84" s="198"/>
      <c r="X84" s="198"/>
      <c r="Y84" s="198"/>
      <c r="Z84" s="182"/>
      <c r="AA84" s="182"/>
      <c r="AB84" s="182"/>
      <c r="AC84" s="182"/>
      <c r="AD84" s="182"/>
      <c r="AE84" s="182"/>
      <c r="AF84" s="182"/>
      <c r="AG84" s="182"/>
      <c r="AH84" s="182"/>
      <c r="AI84" s="182"/>
      <c r="AJ84" s="182"/>
      <c r="AK84" s="182"/>
      <c r="AL84" s="198"/>
      <c r="AM84" s="198"/>
      <c r="AN84" s="198"/>
      <c r="AO84" s="198"/>
      <c r="AP84" s="198"/>
      <c r="AQ84" s="198"/>
      <c r="AR84" s="198"/>
      <c r="AS84" s="198"/>
      <c r="AT84" s="182"/>
      <c r="AU84" s="182"/>
      <c r="AV84" s="182"/>
      <c r="AW84" s="182"/>
      <c r="AX84" s="199"/>
      <c r="AY84" s="182"/>
      <c r="AZ84" s="182"/>
      <c r="BA84" s="182"/>
      <c r="BB84" s="198"/>
      <c r="BC84" s="198"/>
      <c r="BD84" s="198"/>
      <c r="BE84" s="198"/>
      <c r="BF84" s="182"/>
      <c r="BG84" s="182"/>
      <c r="BH84" s="182"/>
      <c r="BI84" s="182"/>
      <c r="BJ84" s="182"/>
      <c r="BK84" s="182"/>
      <c r="BL84" s="182"/>
      <c r="BM84" s="182"/>
      <c r="BN84" s="198"/>
      <c r="BO84" s="198"/>
      <c r="BP84" s="198"/>
      <c r="BQ84" s="198"/>
      <c r="BR84" s="167">
        <v>3860</v>
      </c>
      <c r="BS84" s="167">
        <v>153</v>
      </c>
      <c r="BT84" s="182"/>
      <c r="BU84" s="182"/>
      <c r="BV84" s="147">
        <f t="shared" si="167"/>
        <v>0</v>
      </c>
      <c r="BW84" s="147">
        <f t="shared" si="168"/>
        <v>40</v>
      </c>
      <c r="BX84" s="200"/>
      <c r="CD84" s="330"/>
      <c r="CE84" s="330"/>
      <c r="CF84" s="331"/>
      <c r="CH84" s="291"/>
      <c r="CI84" s="291"/>
    </row>
    <row r="85" spans="1:87" s="329" customFormat="1" ht="27.95" hidden="1" customHeight="1" outlineLevel="1">
      <c r="A85" s="106">
        <v>3</v>
      </c>
      <c r="B85" s="193" t="s">
        <v>134</v>
      </c>
      <c r="C85" s="129" t="s">
        <v>133</v>
      </c>
      <c r="D85" s="129"/>
      <c r="E85" s="129"/>
      <c r="F85" s="129" t="s">
        <v>98</v>
      </c>
      <c r="G85" s="196"/>
      <c r="H85" s="197"/>
      <c r="I85" s="197"/>
      <c r="J85" s="166">
        <v>1260</v>
      </c>
      <c r="K85" s="166">
        <v>153</v>
      </c>
      <c r="L85" s="181"/>
      <c r="M85" s="181"/>
      <c r="N85" s="167">
        <v>1260</v>
      </c>
      <c r="O85" s="167">
        <v>153</v>
      </c>
      <c r="P85" s="182"/>
      <c r="Q85" s="182"/>
      <c r="R85" s="182"/>
      <c r="S85" s="182"/>
      <c r="T85" s="182"/>
      <c r="U85" s="182"/>
      <c r="V85" s="198"/>
      <c r="W85" s="198"/>
      <c r="X85" s="198"/>
      <c r="Y85" s="198"/>
      <c r="Z85" s="182"/>
      <c r="AA85" s="182"/>
      <c r="AB85" s="182"/>
      <c r="AC85" s="182"/>
      <c r="AD85" s="182"/>
      <c r="AE85" s="182"/>
      <c r="AF85" s="182"/>
      <c r="AG85" s="182"/>
      <c r="AH85" s="182"/>
      <c r="AI85" s="182"/>
      <c r="AJ85" s="182"/>
      <c r="AK85" s="182"/>
      <c r="AL85" s="198"/>
      <c r="AM85" s="198"/>
      <c r="AN85" s="198"/>
      <c r="AO85" s="198"/>
      <c r="AP85" s="198"/>
      <c r="AQ85" s="198"/>
      <c r="AR85" s="198"/>
      <c r="AS85" s="198"/>
      <c r="AT85" s="182"/>
      <c r="AU85" s="182"/>
      <c r="AV85" s="182"/>
      <c r="AW85" s="182"/>
      <c r="AX85" s="199"/>
      <c r="AY85" s="182"/>
      <c r="AZ85" s="182"/>
      <c r="BA85" s="182"/>
      <c r="BB85" s="198"/>
      <c r="BC85" s="198"/>
      <c r="BD85" s="198"/>
      <c r="BE85" s="198"/>
      <c r="BF85" s="182"/>
      <c r="BG85" s="182"/>
      <c r="BH85" s="182"/>
      <c r="BI85" s="182"/>
      <c r="BJ85" s="182"/>
      <c r="BK85" s="182"/>
      <c r="BL85" s="182"/>
      <c r="BM85" s="182"/>
      <c r="BN85" s="198"/>
      <c r="BO85" s="198"/>
      <c r="BP85" s="198"/>
      <c r="BQ85" s="198"/>
      <c r="BR85" s="167">
        <v>1260</v>
      </c>
      <c r="BS85" s="167">
        <v>153</v>
      </c>
      <c r="BT85" s="182"/>
      <c r="BU85" s="182"/>
      <c r="BV85" s="147">
        <f t="shared" si="167"/>
        <v>0</v>
      </c>
      <c r="BW85" s="147">
        <f t="shared" si="168"/>
        <v>0</v>
      </c>
      <c r="BX85" s="200"/>
      <c r="CD85" s="330"/>
      <c r="CE85" s="330"/>
      <c r="CF85" s="331"/>
      <c r="CH85" s="291"/>
      <c r="CI85" s="291"/>
    </row>
    <row r="86" spans="1:87" s="329" customFormat="1" ht="27.95" hidden="1" customHeight="1" outlineLevel="1">
      <c r="A86" s="10">
        <v>4</v>
      </c>
      <c r="B86" s="193" t="s">
        <v>132</v>
      </c>
      <c r="C86" s="129" t="s">
        <v>131</v>
      </c>
      <c r="D86" s="129"/>
      <c r="E86" s="129"/>
      <c r="F86" s="129" t="s">
        <v>81</v>
      </c>
      <c r="G86" s="196"/>
      <c r="H86" s="197"/>
      <c r="I86" s="197"/>
      <c r="J86" s="166">
        <v>6480</v>
      </c>
      <c r="K86" s="166">
        <v>480</v>
      </c>
      <c r="L86" s="181"/>
      <c r="M86" s="181"/>
      <c r="N86" s="167">
        <v>6480</v>
      </c>
      <c r="O86" s="167">
        <v>480</v>
      </c>
      <c r="P86" s="182"/>
      <c r="Q86" s="182"/>
      <c r="R86" s="182"/>
      <c r="S86" s="182"/>
      <c r="T86" s="182"/>
      <c r="U86" s="182"/>
      <c r="V86" s="198"/>
      <c r="W86" s="198"/>
      <c r="X86" s="198"/>
      <c r="Y86" s="198"/>
      <c r="Z86" s="182"/>
      <c r="AA86" s="182"/>
      <c r="AB86" s="182"/>
      <c r="AC86" s="182"/>
      <c r="AD86" s="182"/>
      <c r="AE86" s="182"/>
      <c r="AF86" s="182"/>
      <c r="AG86" s="182"/>
      <c r="AH86" s="182"/>
      <c r="AI86" s="182"/>
      <c r="AJ86" s="182"/>
      <c r="AK86" s="182"/>
      <c r="AL86" s="198"/>
      <c r="AM86" s="198"/>
      <c r="AN86" s="198"/>
      <c r="AO86" s="198"/>
      <c r="AP86" s="198"/>
      <c r="AQ86" s="198"/>
      <c r="AR86" s="198"/>
      <c r="AS86" s="198"/>
      <c r="AT86" s="182"/>
      <c r="AU86" s="182"/>
      <c r="AV86" s="182"/>
      <c r="AW86" s="182"/>
      <c r="AX86" s="199"/>
      <c r="AY86" s="182"/>
      <c r="AZ86" s="182"/>
      <c r="BA86" s="182"/>
      <c r="BB86" s="198"/>
      <c r="BC86" s="198"/>
      <c r="BD86" s="198"/>
      <c r="BE86" s="198"/>
      <c r="BF86" s="182"/>
      <c r="BG86" s="182"/>
      <c r="BH86" s="182"/>
      <c r="BI86" s="182"/>
      <c r="BJ86" s="182"/>
      <c r="BK86" s="182"/>
      <c r="BL86" s="182"/>
      <c r="BM86" s="182"/>
      <c r="BN86" s="198"/>
      <c r="BO86" s="198"/>
      <c r="BP86" s="198"/>
      <c r="BQ86" s="198"/>
      <c r="BR86" s="167">
        <v>6480</v>
      </c>
      <c r="BS86" s="167">
        <v>480</v>
      </c>
      <c r="BT86" s="182"/>
      <c r="BU86" s="182"/>
      <c r="BV86" s="147">
        <f t="shared" si="167"/>
        <v>0</v>
      </c>
      <c r="BW86" s="147">
        <f t="shared" si="168"/>
        <v>0</v>
      </c>
      <c r="BX86" s="200"/>
      <c r="CD86" s="330"/>
      <c r="CE86" s="330"/>
      <c r="CF86" s="331"/>
      <c r="CH86" s="291"/>
      <c r="CI86" s="291"/>
    </row>
    <row r="87" spans="1:87" s="329" customFormat="1" ht="27.95" hidden="1" customHeight="1" outlineLevel="1">
      <c r="A87" s="106">
        <v>5</v>
      </c>
      <c r="B87" s="193" t="s">
        <v>25</v>
      </c>
      <c r="C87" s="129" t="s">
        <v>24</v>
      </c>
      <c r="D87" s="129"/>
      <c r="E87" s="129"/>
      <c r="F87" s="129" t="s">
        <v>23</v>
      </c>
      <c r="G87" s="196"/>
      <c r="H87" s="197"/>
      <c r="I87" s="197"/>
      <c r="J87" s="166">
        <v>1360</v>
      </c>
      <c r="K87" s="166">
        <v>68</v>
      </c>
      <c r="L87" s="181"/>
      <c r="M87" s="181"/>
      <c r="N87" s="167">
        <v>1360</v>
      </c>
      <c r="O87" s="167">
        <v>68</v>
      </c>
      <c r="P87" s="182"/>
      <c r="Q87" s="182"/>
      <c r="R87" s="182"/>
      <c r="S87" s="182"/>
      <c r="T87" s="182"/>
      <c r="U87" s="182"/>
      <c r="V87" s="198"/>
      <c r="W87" s="198"/>
      <c r="X87" s="198"/>
      <c r="Y87" s="198"/>
      <c r="Z87" s="182"/>
      <c r="AA87" s="182"/>
      <c r="AB87" s="182"/>
      <c r="AC87" s="182"/>
      <c r="AD87" s="182"/>
      <c r="AE87" s="182"/>
      <c r="AF87" s="182"/>
      <c r="AG87" s="182"/>
      <c r="AH87" s="182"/>
      <c r="AI87" s="182"/>
      <c r="AJ87" s="182"/>
      <c r="AK87" s="182"/>
      <c r="AL87" s="198"/>
      <c r="AM87" s="198"/>
      <c r="AN87" s="198"/>
      <c r="AO87" s="198"/>
      <c r="AP87" s="198"/>
      <c r="AQ87" s="198"/>
      <c r="AR87" s="198"/>
      <c r="AS87" s="198"/>
      <c r="AT87" s="182"/>
      <c r="AU87" s="182"/>
      <c r="AV87" s="182"/>
      <c r="AW87" s="182"/>
      <c r="AX87" s="199"/>
      <c r="AY87" s="182"/>
      <c r="AZ87" s="182"/>
      <c r="BA87" s="182"/>
      <c r="BB87" s="198"/>
      <c r="BC87" s="198"/>
      <c r="BD87" s="198"/>
      <c r="BE87" s="198"/>
      <c r="BF87" s="182"/>
      <c r="BG87" s="182"/>
      <c r="BH87" s="182"/>
      <c r="BI87" s="182"/>
      <c r="BJ87" s="182"/>
      <c r="BK87" s="182"/>
      <c r="BL87" s="182"/>
      <c r="BM87" s="182"/>
      <c r="BN87" s="198"/>
      <c r="BO87" s="198"/>
      <c r="BP87" s="198"/>
      <c r="BQ87" s="198"/>
      <c r="BR87" s="167">
        <v>1360</v>
      </c>
      <c r="BS87" s="167">
        <v>68</v>
      </c>
      <c r="BT87" s="182"/>
      <c r="BU87" s="182"/>
      <c r="BV87" s="147">
        <f t="shared" si="167"/>
        <v>0</v>
      </c>
      <c r="BW87" s="147">
        <f t="shared" si="168"/>
        <v>0</v>
      </c>
      <c r="BX87" s="200"/>
      <c r="CD87" s="330"/>
      <c r="CE87" s="330"/>
      <c r="CF87" s="331"/>
      <c r="CH87" s="291"/>
      <c r="CI87" s="291"/>
    </row>
    <row r="88" spans="1:87" s="329" customFormat="1" ht="27.95" hidden="1" customHeight="1" outlineLevel="1">
      <c r="A88" s="10">
        <v>6</v>
      </c>
      <c r="B88" s="193" t="s">
        <v>38</v>
      </c>
      <c r="C88" s="129" t="s">
        <v>37</v>
      </c>
      <c r="D88" s="129"/>
      <c r="E88" s="129"/>
      <c r="F88" s="129" t="s">
        <v>36</v>
      </c>
      <c r="G88" s="196"/>
      <c r="H88" s="197"/>
      <c r="I88" s="197"/>
      <c r="J88" s="166">
        <v>8120</v>
      </c>
      <c r="K88" s="166">
        <v>406</v>
      </c>
      <c r="L88" s="181"/>
      <c r="M88" s="181"/>
      <c r="N88" s="167">
        <v>8120</v>
      </c>
      <c r="O88" s="167">
        <v>406</v>
      </c>
      <c r="P88" s="182"/>
      <c r="Q88" s="182"/>
      <c r="R88" s="182"/>
      <c r="S88" s="182"/>
      <c r="T88" s="182"/>
      <c r="U88" s="182"/>
      <c r="V88" s="198"/>
      <c r="W88" s="198"/>
      <c r="X88" s="198"/>
      <c r="Y88" s="198"/>
      <c r="Z88" s="182"/>
      <c r="AA88" s="182"/>
      <c r="AB88" s="182"/>
      <c r="AC88" s="182"/>
      <c r="AD88" s="182"/>
      <c r="AE88" s="182"/>
      <c r="AF88" s="182"/>
      <c r="AG88" s="182"/>
      <c r="AH88" s="182"/>
      <c r="AI88" s="182"/>
      <c r="AJ88" s="182"/>
      <c r="AK88" s="182"/>
      <c r="AL88" s="198"/>
      <c r="AM88" s="198"/>
      <c r="AN88" s="198"/>
      <c r="AO88" s="198"/>
      <c r="AP88" s="198"/>
      <c r="AQ88" s="198"/>
      <c r="AR88" s="198"/>
      <c r="AS88" s="198"/>
      <c r="AT88" s="182"/>
      <c r="AU88" s="182"/>
      <c r="AV88" s="182"/>
      <c r="AW88" s="182"/>
      <c r="AX88" s="199"/>
      <c r="AY88" s="182"/>
      <c r="AZ88" s="182"/>
      <c r="BA88" s="182"/>
      <c r="BB88" s="198"/>
      <c r="BC88" s="198"/>
      <c r="BD88" s="198"/>
      <c r="BE88" s="198"/>
      <c r="BF88" s="182"/>
      <c r="BG88" s="182"/>
      <c r="BH88" s="182"/>
      <c r="BI88" s="182"/>
      <c r="BJ88" s="182"/>
      <c r="BK88" s="182"/>
      <c r="BL88" s="182"/>
      <c r="BM88" s="182"/>
      <c r="BN88" s="198"/>
      <c r="BO88" s="198"/>
      <c r="BP88" s="198"/>
      <c r="BQ88" s="198"/>
      <c r="BR88" s="167">
        <v>8120</v>
      </c>
      <c r="BS88" s="167">
        <v>406</v>
      </c>
      <c r="BT88" s="182"/>
      <c r="BU88" s="182"/>
      <c r="BV88" s="147">
        <f t="shared" si="167"/>
        <v>0</v>
      </c>
      <c r="BW88" s="147">
        <f t="shared" si="168"/>
        <v>0</v>
      </c>
      <c r="BX88" s="200"/>
      <c r="CD88" s="330"/>
      <c r="CE88" s="330"/>
      <c r="CF88" s="331"/>
      <c r="CH88" s="291"/>
      <c r="CI88" s="291"/>
    </row>
    <row r="89" spans="1:87" s="329" customFormat="1" ht="27.95" hidden="1" customHeight="1" outlineLevel="1">
      <c r="A89" s="106">
        <v>7</v>
      </c>
      <c r="B89" s="193" t="s">
        <v>29</v>
      </c>
      <c r="C89" s="129" t="s">
        <v>6</v>
      </c>
      <c r="D89" s="129"/>
      <c r="E89" s="129"/>
      <c r="F89" s="129" t="s">
        <v>28</v>
      </c>
      <c r="G89" s="196"/>
      <c r="H89" s="197"/>
      <c r="I89" s="197"/>
      <c r="J89" s="166">
        <v>3200</v>
      </c>
      <c r="K89" s="166">
        <v>160</v>
      </c>
      <c r="L89" s="181"/>
      <c r="M89" s="181"/>
      <c r="N89" s="167">
        <v>3200</v>
      </c>
      <c r="O89" s="167">
        <v>160</v>
      </c>
      <c r="P89" s="182"/>
      <c r="Q89" s="182"/>
      <c r="R89" s="182"/>
      <c r="S89" s="182"/>
      <c r="T89" s="182"/>
      <c r="U89" s="182"/>
      <c r="V89" s="198"/>
      <c r="W89" s="198"/>
      <c r="X89" s="198"/>
      <c r="Y89" s="198"/>
      <c r="Z89" s="182"/>
      <c r="AA89" s="182"/>
      <c r="AB89" s="182"/>
      <c r="AC89" s="182"/>
      <c r="AD89" s="182"/>
      <c r="AE89" s="182"/>
      <c r="AF89" s="182"/>
      <c r="AG89" s="182"/>
      <c r="AH89" s="182"/>
      <c r="AI89" s="182"/>
      <c r="AJ89" s="182"/>
      <c r="AK89" s="182"/>
      <c r="AL89" s="198"/>
      <c r="AM89" s="198"/>
      <c r="AN89" s="198"/>
      <c r="AO89" s="198"/>
      <c r="AP89" s="198"/>
      <c r="AQ89" s="198"/>
      <c r="AR89" s="198"/>
      <c r="AS89" s="198"/>
      <c r="AT89" s="182"/>
      <c r="AU89" s="182"/>
      <c r="AV89" s="182"/>
      <c r="AW89" s="182"/>
      <c r="AX89" s="199"/>
      <c r="AY89" s="182"/>
      <c r="AZ89" s="182"/>
      <c r="BA89" s="182"/>
      <c r="BB89" s="198"/>
      <c r="BC89" s="198"/>
      <c r="BD89" s="198"/>
      <c r="BE89" s="198"/>
      <c r="BF89" s="182"/>
      <c r="BG89" s="182"/>
      <c r="BH89" s="182"/>
      <c r="BI89" s="182"/>
      <c r="BJ89" s="182"/>
      <c r="BK89" s="182"/>
      <c r="BL89" s="182"/>
      <c r="BM89" s="182"/>
      <c r="BN89" s="198"/>
      <c r="BO89" s="198"/>
      <c r="BP89" s="198"/>
      <c r="BQ89" s="198"/>
      <c r="BR89" s="167">
        <v>3200</v>
      </c>
      <c r="BS89" s="167">
        <v>160</v>
      </c>
      <c r="BT89" s="182"/>
      <c r="BU89" s="182"/>
      <c r="BV89" s="147">
        <f t="shared" si="167"/>
        <v>0</v>
      </c>
      <c r="BW89" s="147">
        <f t="shared" si="168"/>
        <v>0</v>
      </c>
      <c r="BX89" s="200"/>
      <c r="CD89" s="330"/>
      <c r="CE89" s="330"/>
      <c r="CF89" s="331"/>
      <c r="CH89" s="291"/>
      <c r="CI89" s="291"/>
    </row>
    <row r="90" spans="1:87" s="329" customFormat="1" ht="27.95" hidden="1" customHeight="1" outlineLevel="1">
      <c r="A90" s="10">
        <v>8</v>
      </c>
      <c r="B90" s="193" t="s">
        <v>130</v>
      </c>
      <c r="C90" s="129" t="s">
        <v>16</v>
      </c>
      <c r="D90" s="129"/>
      <c r="E90" s="129"/>
      <c r="F90" s="129" t="s">
        <v>8</v>
      </c>
      <c r="G90" s="196"/>
      <c r="H90" s="197"/>
      <c r="I90" s="197"/>
      <c r="J90" s="166">
        <v>20</v>
      </c>
      <c r="K90" s="166">
        <v>1</v>
      </c>
      <c r="L90" s="181"/>
      <c r="M90" s="181"/>
      <c r="N90" s="167">
        <v>20</v>
      </c>
      <c r="O90" s="167">
        <v>1</v>
      </c>
      <c r="P90" s="182"/>
      <c r="Q90" s="182"/>
      <c r="R90" s="182"/>
      <c r="S90" s="182"/>
      <c r="T90" s="182"/>
      <c r="U90" s="182"/>
      <c r="V90" s="198"/>
      <c r="W90" s="198"/>
      <c r="X90" s="198"/>
      <c r="Y90" s="198"/>
      <c r="Z90" s="182"/>
      <c r="AA90" s="182"/>
      <c r="AB90" s="182"/>
      <c r="AC90" s="182"/>
      <c r="AD90" s="182"/>
      <c r="AE90" s="182"/>
      <c r="AF90" s="182"/>
      <c r="AG90" s="182"/>
      <c r="AH90" s="182"/>
      <c r="AI90" s="182"/>
      <c r="AJ90" s="182"/>
      <c r="AK90" s="182"/>
      <c r="AL90" s="198"/>
      <c r="AM90" s="198"/>
      <c r="AN90" s="198"/>
      <c r="AO90" s="198"/>
      <c r="AP90" s="198"/>
      <c r="AQ90" s="198"/>
      <c r="AR90" s="198"/>
      <c r="AS90" s="198"/>
      <c r="AT90" s="182"/>
      <c r="AU90" s="182"/>
      <c r="AV90" s="182"/>
      <c r="AW90" s="182"/>
      <c r="AX90" s="199"/>
      <c r="AY90" s="182"/>
      <c r="AZ90" s="182"/>
      <c r="BA90" s="182"/>
      <c r="BB90" s="198"/>
      <c r="BC90" s="198"/>
      <c r="BD90" s="198"/>
      <c r="BE90" s="198"/>
      <c r="BF90" s="182"/>
      <c r="BG90" s="182"/>
      <c r="BH90" s="182"/>
      <c r="BI90" s="182"/>
      <c r="BJ90" s="182"/>
      <c r="BK90" s="182"/>
      <c r="BL90" s="182"/>
      <c r="BM90" s="182"/>
      <c r="BN90" s="198"/>
      <c r="BO90" s="198"/>
      <c r="BP90" s="198"/>
      <c r="BQ90" s="198"/>
      <c r="BR90" s="167">
        <v>20</v>
      </c>
      <c r="BS90" s="167">
        <v>1</v>
      </c>
      <c r="BT90" s="182"/>
      <c r="BU90" s="182"/>
      <c r="BV90" s="147">
        <f t="shared" si="167"/>
        <v>0</v>
      </c>
      <c r="BW90" s="147">
        <f t="shared" si="168"/>
        <v>0</v>
      </c>
      <c r="BX90" s="200"/>
      <c r="CD90" s="330"/>
      <c r="CE90" s="330"/>
      <c r="CF90" s="331"/>
      <c r="CH90" s="291"/>
      <c r="CI90" s="291"/>
    </row>
    <row r="91" spans="1:87" s="329" customFormat="1" ht="27.95" hidden="1" customHeight="1" outlineLevel="1">
      <c r="A91" s="106">
        <v>9</v>
      </c>
      <c r="B91" s="193" t="s">
        <v>27</v>
      </c>
      <c r="C91" s="129" t="s">
        <v>26</v>
      </c>
      <c r="D91" s="129"/>
      <c r="E91" s="129"/>
      <c r="F91" s="129" t="s">
        <v>35</v>
      </c>
      <c r="G91" s="196"/>
      <c r="H91" s="197"/>
      <c r="I91" s="197"/>
      <c r="J91" s="166">
        <v>1640</v>
      </c>
      <c r="K91" s="166">
        <v>140</v>
      </c>
      <c r="L91" s="181"/>
      <c r="M91" s="181"/>
      <c r="N91" s="167">
        <v>1640</v>
      </c>
      <c r="O91" s="167">
        <v>140</v>
      </c>
      <c r="P91" s="182"/>
      <c r="Q91" s="182"/>
      <c r="R91" s="182"/>
      <c r="S91" s="182"/>
      <c r="T91" s="182"/>
      <c r="U91" s="182"/>
      <c r="V91" s="198"/>
      <c r="W91" s="198"/>
      <c r="X91" s="198"/>
      <c r="Y91" s="198"/>
      <c r="Z91" s="182"/>
      <c r="AA91" s="182"/>
      <c r="AB91" s="182"/>
      <c r="AC91" s="182"/>
      <c r="AD91" s="182"/>
      <c r="AE91" s="182"/>
      <c r="AF91" s="182"/>
      <c r="AG91" s="182"/>
      <c r="AH91" s="182"/>
      <c r="AI91" s="182"/>
      <c r="AJ91" s="182"/>
      <c r="AK91" s="182"/>
      <c r="AL91" s="198"/>
      <c r="AM91" s="198"/>
      <c r="AN91" s="198"/>
      <c r="AO91" s="198"/>
      <c r="AP91" s="198"/>
      <c r="AQ91" s="198"/>
      <c r="AR91" s="198"/>
      <c r="AS91" s="198"/>
      <c r="AT91" s="182"/>
      <c r="AU91" s="182"/>
      <c r="AV91" s="182"/>
      <c r="AW91" s="182"/>
      <c r="AX91" s="199"/>
      <c r="AY91" s="182"/>
      <c r="AZ91" s="182"/>
      <c r="BA91" s="182"/>
      <c r="BB91" s="198"/>
      <c r="BC91" s="198"/>
      <c r="BD91" s="198"/>
      <c r="BE91" s="198"/>
      <c r="BF91" s="182"/>
      <c r="BG91" s="182"/>
      <c r="BH91" s="182"/>
      <c r="BI91" s="182"/>
      <c r="BJ91" s="182"/>
      <c r="BK91" s="182"/>
      <c r="BL91" s="182"/>
      <c r="BM91" s="182"/>
      <c r="BN91" s="198"/>
      <c r="BO91" s="198"/>
      <c r="BP91" s="198"/>
      <c r="BQ91" s="198"/>
      <c r="BR91" s="167">
        <v>1640</v>
      </c>
      <c r="BS91" s="167">
        <v>140</v>
      </c>
      <c r="BT91" s="182"/>
      <c r="BU91" s="182"/>
      <c r="BV91" s="147">
        <f t="shared" si="167"/>
        <v>0</v>
      </c>
      <c r="BW91" s="147">
        <f t="shared" si="168"/>
        <v>0</v>
      </c>
      <c r="BX91" s="200"/>
      <c r="CD91" s="330"/>
      <c r="CE91" s="330"/>
      <c r="CF91" s="331"/>
      <c r="CH91" s="291"/>
      <c r="CI91" s="291"/>
    </row>
    <row r="92" spans="1:87" s="329" customFormat="1" ht="27.95" hidden="1" customHeight="1" outlineLevel="1">
      <c r="A92" s="10">
        <v>10</v>
      </c>
      <c r="B92" s="193" t="s">
        <v>129</v>
      </c>
      <c r="C92" s="129" t="s">
        <v>12</v>
      </c>
      <c r="D92" s="129"/>
      <c r="E92" s="129"/>
      <c r="F92" s="129" t="s">
        <v>11</v>
      </c>
      <c r="G92" s="196"/>
      <c r="H92" s="197"/>
      <c r="I92" s="197"/>
      <c r="J92" s="166">
        <v>1860</v>
      </c>
      <c r="K92" s="166">
        <v>93</v>
      </c>
      <c r="L92" s="181"/>
      <c r="M92" s="181"/>
      <c r="N92" s="167">
        <v>1860</v>
      </c>
      <c r="O92" s="167">
        <v>93</v>
      </c>
      <c r="P92" s="182"/>
      <c r="Q92" s="182"/>
      <c r="R92" s="182"/>
      <c r="S92" s="182"/>
      <c r="T92" s="182"/>
      <c r="U92" s="182"/>
      <c r="V92" s="198"/>
      <c r="W92" s="198"/>
      <c r="X92" s="198"/>
      <c r="Y92" s="198"/>
      <c r="Z92" s="182"/>
      <c r="AA92" s="182"/>
      <c r="AB92" s="182"/>
      <c r="AC92" s="182"/>
      <c r="AD92" s="182"/>
      <c r="AE92" s="182"/>
      <c r="AF92" s="182"/>
      <c r="AG92" s="182"/>
      <c r="AH92" s="182"/>
      <c r="AI92" s="182"/>
      <c r="AJ92" s="182"/>
      <c r="AK92" s="182"/>
      <c r="AL92" s="198"/>
      <c r="AM92" s="198"/>
      <c r="AN92" s="198"/>
      <c r="AO92" s="198"/>
      <c r="AP92" s="198"/>
      <c r="AQ92" s="198"/>
      <c r="AR92" s="198"/>
      <c r="AS92" s="198"/>
      <c r="AT92" s="182"/>
      <c r="AU92" s="182"/>
      <c r="AV92" s="182"/>
      <c r="AW92" s="182"/>
      <c r="AX92" s="199"/>
      <c r="AY92" s="182"/>
      <c r="AZ92" s="182"/>
      <c r="BA92" s="182"/>
      <c r="BB92" s="198"/>
      <c r="BC92" s="198"/>
      <c r="BD92" s="198"/>
      <c r="BE92" s="198"/>
      <c r="BF92" s="182"/>
      <c r="BG92" s="182"/>
      <c r="BH92" s="182"/>
      <c r="BI92" s="182"/>
      <c r="BJ92" s="182"/>
      <c r="BK92" s="182"/>
      <c r="BL92" s="182"/>
      <c r="BM92" s="182"/>
      <c r="BN92" s="198"/>
      <c r="BO92" s="198"/>
      <c r="BP92" s="198"/>
      <c r="BQ92" s="198"/>
      <c r="BR92" s="167">
        <v>1860</v>
      </c>
      <c r="BS92" s="167">
        <v>93</v>
      </c>
      <c r="BT92" s="182"/>
      <c r="BU92" s="182"/>
      <c r="BV92" s="147">
        <f t="shared" si="167"/>
        <v>0</v>
      </c>
      <c r="BW92" s="147">
        <f t="shared" si="168"/>
        <v>0</v>
      </c>
      <c r="BX92" s="200"/>
      <c r="CD92" s="330"/>
      <c r="CE92" s="330"/>
      <c r="CF92" s="331"/>
      <c r="CH92" s="291"/>
      <c r="CI92" s="291"/>
    </row>
    <row r="93" spans="1:87" s="339" customFormat="1" ht="27.95" hidden="1" customHeight="1" outlineLevel="1">
      <c r="A93" s="61" t="s">
        <v>651</v>
      </c>
      <c r="B93" s="336" t="s">
        <v>190</v>
      </c>
      <c r="C93" s="337"/>
      <c r="D93" s="338"/>
      <c r="E93" s="338"/>
      <c r="F93" s="337"/>
      <c r="G93" s="201"/>
      <c r="H93" s="202"/>
      <c r="I93" s="202"/>
      <c r="J93" s="192">
        <f t="shared" ref="J93" si="169">SUM(J94:J103)</f>
        <v>0</v>
      </c>
      <c r="K93" s="192">
        <f t="shared" ref="K93" si="170">SUM(K94:K103)</f>
        <v>0</v>
      </c>
      <c r="L93" s="192">
        <f t="shared" ref="L93" si="171">SUM(L94:L103)</f>
        <v>0</v>
      </c>
      <c r="M93" s="192">
        <f t="shared" ref="M93" si="172">SUM(M94:M103)</f>
        <v>0</v>
      </c>
      <c r="N93" s="192">
        <v>154000</v>
      </c>
      <c r="O93" s="192">
        <v>154000</v>
      </c>
      <c r="P93" s="192">
        <v>10000</v>
      </c>
      <c r="Q93" s="192">
        <v>0</v>
      </c>
      <c r="R93" s="192">
        <f t="shared" ref="R93" si="173">SUM(R94:R103)</f>
        <v>0</v>
      </c>
      <c r="S93" s="192">
        <f t="shared" ref="S93" si="174">SUM(S94:S103)</f>
        <v>0</v>
      </c>
      <c r="T93" s="192">
        <f t="shared" ref="T93" si="175">SUM(T94:T103)</f>
        <v>0</v>
      </c>
      <c r="U93" s="192">
        <f t="shared" ref="U93" si="176">SUM(U94:U103)</f>
        <v>0</v>
      </c>
      <c r="V93" s="192">
        <f t="shared" ref="V93" si="177">SUM(V94:V103)</f>
        <v>0</v>
      </c>
      <c r="W93" s="192">
        <f t="shared" ref="W93" si="178">SUM(W94:W103)</f>
        <v>0</v>
      </c>
      <c r="X93" s="192">
        <f t="shared" ref="X93" si="179">SUM(X94:X103)</f>
        <v>0</v>
      </c>
      <c r="Y93" s="192">
        <f t="shared" ref="Y93" si="180">SUM(Y94:Y103)</f>
        <v>0</v>
      </c>
      <c r="Z93" s="192">
        <f t="shared" ref="Z93" si="181">SUM(Z94:Z103)</f>
        <v>0</v>
      </c>
      <c r="AA93" s="192">
        <f t="shared" ref="AA93" si="182">SUM(AA94:AA103)</f>
        <v>0</v>
      </c>
      <c r="AB93" s="192">
        <f t="shared" ref="AB93" si="183">SUM(AB94:AB103)</f>
        <v>0</v>
      </c>
      <c r="AC93" s="192">
        <f t="shared" ref="AC93" si="184">SUM(AC94:AC103)</f>
        <v>0</v>
      </c>
      <c r="AD93" s="192">
        <f t="shared" ref="AD93" si="185">SUM(AD94:AD103)</f>
        <v>0</v>
      </c>
      <c r="AE93" s="192">
        <f t="shared" ref="AE93" si="186">SUM(AE94:AE103)</f>
        <v>0</v>
      </c>
      <c r="AF93" s="192">
        <f t="shared" ref="AF93" si="187">SUM(AF94:AF103)</f>
        <v>0</v>
      </c>
      <c r="AG93" s="192">
        <f t="shared" ref="AG93" si="188">SUM(AG94:AG103)</f>
        <v>0</v>
      </c>
      <c r="AH93" s="192">
        <f t="shared" ref="AH93" si="189">SUM(AH94:AH103)</f>
        <v>0</v>
      </c>
      <c r="AI93" s="192">
        <f t="shared" ref="AI93" si="190">SUM(AI94:AI103)</f>
        <v>0</v>
      </c>
      <c r="AJ93" s="192">
        <f t="shared" ref="AJ93" si="191">SUM(AJ94:AJ103)</f>
        <v>0</v>
      </c>
      <c r="AK93" s="192">
        <f t="shared" ref="AK93" si="192">SUM(AK94:AK103)</f>
        <v>0</v>
      </c>
      <c r="AL93" s="192">
        <f t="shared" ref="AL93" si="193">SUM(AL94:AL103)</f>
        <v>0</v>
      </c>
      <c r="AM93" s="192">
        <f t="shared" ref="AM93" si="194">SUM(AM94:AM103)</f>
        <v>0</v>
      </c>
      <c r="AN93" s="192">
        <f t="shared" ref="AN93" si="195">SUM(AN94:AN103)</f>
        <v>0</v>
      </c>
      <c r="AO93" s="192">
        <f t="shared" ref="AO93" si="196">SUM(AO94:AO103)</f>
        <v>0</v>
      </c>
      <c r="AP93" s="192">
        <f t="shared" ref="AP93" si="197">SUM(AP94:AP103)</f>
        <v>0</v>
      </c>
      <c r="AQ93" s="192">
        <f t="shared" ref="AQ93" si="198">SUM(AQ94:AQ103)</f>
        <v>0</v>
      </c>
      <c r="AR93" s="192">
        <f t="shared" ref="AR93" si="199">SUM(AR94:AR103)</f>
        <v>0</v>
      </c>
      <c r="AS93" s="192">
        <f t="shared" ref="AS93" si="200">SUM(AS94:AS103)</f>
        <v>0</v>
      </c>
      <c r="AT93" s="192">
        <f t="shared" ref="AT93" si="201">SUM(AT94:AT103)</f>
        <v>0</v>
      </c>
      <c r="AU93" s="192">
        <f t="shared" ref="AU93" si="202">SUM(AU94:AU103)</f>
        <v>0</v>
      </c>
      <c r="AV93" s="192">
        <f t="shared" ref="AV93" si="203">SUM(AV94:AV103)</f>
        <v>0</v>
      </c>
      <c r="AW93" s="192">
        <f t="shared" ref="AW93" si="204">SUM(AW94:AW103)</f>
        <v>0</v>
      </c>
      <c r="AX93" s="192">
        <f t="shared" ref="AX93" si="205">SUM(AX94:AX103)</f>
        <v>0</v>
      </c>
      <c r="AY93" s="192">
        <f t="shared" ref="AY93" si="206">SUM(AY94:AY103)</f>
        <v>0</v>
      </c>
      <c r="AZ93" s="192">
        <f t="shared" ref="AZ93" si="207">SUM(AZ94:AZ103)</f>
        <v>0</v>
      </c>
      <c r="BA93" s="192">
        <f t="shared" ref="BA93" si="208">SUM(BA94:BA103)</f>
        <v>0</v>
      </c>
      <c r="BB93" s="192">
        <f t="shared" ref="BB93" si="209">SUM(BB94:BB103)</f>
        <v>0</v>
      </c>
      <c r="BC93" s="192">
        <f t="shared" ref="BC93" si="210">SUM(BC94:BC103)</f>
        <v>0</v>
      </c>
      <c r="BD93" s="192">
        <f t="shared" ref="BD93" si="211">SUM(BD94:BD103)</f>
        <v>0</v>
      </c>
      <c r="BE93" s="192">
        <f t="shared" ref="BE93" si="212">SUM(BE94:BE103)</f>
        <v>0</v>
      </c>
      <c r="BF93" s="192">
        <f t="shared" ref="BF93" si="213">SUM(BF94:BF103)</f>
        <v>0</v>
      </c>
      <c r="BG93" s="192">
        <f t="shared" ref="BG93" si="214">SUM(BG94:BG103)</f>
        <v>0</v>
      </c>
      <c r="BH93" s="192">
        <f t="shared" ref="BH93" si="215">SUM(BH94:BH103)</f>
        <v>0</v>
      </c>
      <c r="BI93" s="192">
        <f t="shared" ref="BI93" si="216">SUM(BI94:BI103)</f>
        <v>0</v>
      </c>
      <c r="BJ93" s="192">
        <f t="shared" ref="BJ93" si="217">SUM(BJ94:BJ103)</f>
        <v>0</v>
      </c>
      <c r="BK93" s="192">
        <f t="shared" ref="BK93" si="218">SUM(BK94:BK103)</f>
        <v>0</v>
      </c>
      <c r="BL93" s="192">
        <f t="shared" ref="BL93" si="219">SUM(BL94:BL103)</f>
        <v>0</v>
      </c>
      <c r="BM93" s="192">
        <f t="shared" ref="BM93" si="220">SUM(BM94:BM103)</f>
        <v>0</v>
      </c>
      <c r="BN93" s="192">
        <f t="shared" ref="BN93" si="221">SUM(BN94:BN103)</f>
        <v>0</v>
      </c>
      <c r="BO93" s="192">
        <f t="shared" ref="BO93" si="222">SUM(BO94:BO103)</f>
        <v>0</v>
      </c>
      <c r="BP93" s="192">
        <f t="shared" ref="BP93" si="223">SUM(BP94:BP103)</f>
        <v>0</v>
      </c>
      <c r="BQ93" s="192">
        <f t="shared" ref="BQ93" si="224">SUM(BQ94:BQ103)</f>
        <v>0</v>
      </c>
      <c r="BR93" s="192">
        <f t="shared" ref="BR93" si="225">SUM(BR94:BR103)</f>
        <v>154000</v>
      </c>
      <c r="BS93" s="192">
        <f t="shared" ref="BS93:BW93" si="226">SUM(BS94:BS103)</f>
        <v>154000</v>
      </c>
      <c r="BT93" s="192">
        <f t="shared" si="226"/>
        <v>10000</v>
      </c>
      <c r="BU93" s="192">
        <f t="shared" si="226"/>
        <v>0</v>
      </c>
      <c r="BV93" s="192">
        <f t="shared" si="226"/>
        <v>0</v>
      </c>
      <c r="BW93" s="192">
        <f t="shared" si="226"/>
        <v>0</v>
      </c>
      <c r="BX93" s="203"/>
      <c r="CD93" s="340"/>
      <c r="CE93" s="340"/>
      <c r="CF93" s="341"/>
      <c r="CH93" s="291"/>
      <c r="CI93" s="291"/>
    </row>
    <row r="94" spans="1:87" ht="27.95" hidden="1" customHeight="1" outlineLevel="1">
      <c r="A94" s="106">
        <v>1</v>
      </c>
      <c r="B94" s="342" t="s">
        <v>135</v>
      </c>
      <c r="C94" s="100" t="s">
        <v>31</v>
      </c>
      <c r="D94" s="100"/>
      <c r="E94" s="100"/>
      <c r="F94" s="107" t="s">
        <v>30</v>
      </c>
      <c r="G94" s="193"/>
      <c r="H94" s="129"/>
      <c r="I94" s="129"/>
      <c r="J94" s="166"/>
      <c r="K94" s="166"/>
      <c r="L94" s="166"/>
      <c r="M94" s="166"/>
      <c r="N94" s="167">
        <v>15000</v>
      </c>
      <c r="O94" s="167">
        <v>15000</v>
      </c>
      <c r="P94" s="167">
        <v>0</v>
      </c>
      <c r="Q94" s="167">
        <v>0</v>
      </c>
      <c r="R94" s="167"/>
      <c r="S94" s="167"/>
      <c r="T94" s="167"/>
      <c r="U94" s="167"/>
      <c r="V94" s="168"/>
      <c r="W94" s="168"/>
      <c r="X94" s="168"/>
      <c r="Y94" s="168"/>
      <c r="Z94" s="167"/>
      <c r="AA94" s="167"/>
      <c r="AB94" s="167"/>
      <c r="AC94" s="167"/>
      <c r="AD94" s="167"/>
      <c r="AE94" s="167"/>
      <c r="AF94" s="167"/>
      <c r="AG94" s="167"/>
      <c r="AH94" s="167"/>
      <c r="AI94" s="167"/>
      <c r="AJ94" s="167"/>
      <c r="AK94" s="167"/>
      <c r="AL94" s="168"/>
      <c r="AM94" s="168"/>
      <c r="AN94" s="168"/>
      <c r="AO94" s="168"/>
      <c r="AP94" s="168"/>
      <c r="AQ94" s="168"/>
      <c r="AR94" s="168"/>
      <c r="AS94" s="168"/>
      <c r="AT94" s="167"/>
      <c r="AU94" s="167"/>
      <c r="AV94" s="167"/>
      <c r="AW94" s="167"/>
      <c r="AX94" s="169"/>
      <c r="AY94" s="167"/>
      <c r="AZ94" s="167"/>
      <c r="BA94" s="167"/>
      <c r="BB94" s="168"/>
      <c r="BC94" s="168"/>
      <c r="BD94" s="168"/>
      <c r="BE94" s="168"/>
      <c r="BF94" s="167"/>
      <c r="BG94" s="167"/>
      <c r="BH94" s="167"/>
      <c r="BI94" s="167"/>
      <c r="BJ94" s="167"/>
      <c r="BK94" s="167"/>
      <c r="BL94" s="167"/>
      <c r="BM94" s="167"/>
      <c r="BN94" s="168"/>
      <c r="BO94" s="168"/>
      <c r="BP94" s="168"/>
      <c r="BQ94" s="168"/>
      <c r="BR94" s="167">
        <v>15000</v>
      </c>
      <c r="BS94" s="167">
        <v>15000</v>
      </c>
      <c r="BT94" s="167">
        <v>0</v>
      </c>
      <c r="BU94" s="167">
        <v>0</v>
      </c>
      <c r="BV94" s="147">
        <f t="shared" ref="BV94" si="227">IF(BS94&gt;O94,BS94-O94,0)</f>
        <v>0</v>
      </c>
      <c r="BW94" s="147">
        <f t="shared" ref="BW94" si="228">IF(BS94&lt;O94,O94-BS94,0)</f>
        <v>0</v>
      </c>
      <c r="BX94" s="128"/>
      <c r="CF94" s="175"/>
      <c r="CH94" s="291"/>
      <c r="CI94" s="291"/>
    </row>
    <row r="95" spans="1:87" ht="27.95" hidden="1" customHeight="1" outlineLevel="1">
      <c r="A95" s="10">
        <v>2</v>
      </c>
      <c r="B95" s="343" t="s">
        <v>652</v>
      </c>
      <c r="C95" s="8" t="s">
        <v>40</v>
      </c>
      <c r="D95" s="100"/>
      <c r="E95" s="100"/>
      <c r="F95" s="7" t="s">
        <v>39</v>
      </c>
      <c r="G95" s="193"/>
      <c r="H95" s="129"/>
      <c r="I95" s="129"/>
      <c r="J95" s="166"/>
      <c r="K95" s="166"/>
      <c r="L95" s="166"/>
      <c r="M95" s="166"/>
      <c r="N95" s="167">
        <v>15000</v>
      </c>
      <c r="O95" s="167">
        <v>15000</v>
      </c>
      <c r="P95" s="167">
        <v>0</v>
      </c>
      <c r="Q95" s="167">
        <v>0</v>
      </c>
      <c r="R95" s="167"/>
      <c r="S95" s="167"/>
      <c r="T95" s="167"/>
      <c r="U95" s="167"/>
      <c r="V95" s="168"/>
      <c r="W95" s="168"/>
      <c r="X95" s="168"/>
      <c r="Y95" s="168"/>
      <c r="Z95" s="167"/>
      <c r="AA95" s="167"/>
      <c r="AB95" s="167"/>
      <c r="AC95" s="167"/>
      <c r="AD95" s="167"/>
      <c r="AE95" s="167"/>
      <c r="AF95" s="167"/>
      <c r="AG95" s="167"/>
      <c r="AH95" s="167"/>
      <c r="AI95" s="167"/>
      <c r="AJ95" s="167"/>
      <c r="AK95" s="167"/>
      <c r="AL95" s="168"/>
      <c r="AM95" s="168"/>
      <c r="AN95" s="168"/>
      <c r="AO95" s="168"/>
      <c r="AP95" s="168"/>
      <c r="AQ95" s="168"/>
      <c r="AR95" s="168"/>
      <c r="AS95" s="168"/>
      <c r="AT95" s="167"/>
      <c r="AU95" s="167"/>
      <c r="AV95" s="167"/>
      <c r="AW95" s="167"/>
      <c r="AX95" s="169"/>
      <c r="AY95" s="167"/>
      <c r="AZ95" s="167"/>
      <c r="BA95" s="167"/>
      <c r="BB95" s="168"/>
      <c r="BC95" s="168"/>
      <c r="BD95" s="168"/>
      <c r="BE95" s="168"/>
      <c r="BF95" s="167"/>
      <c r="BG95" s="167"/>
      <c r="BH95" s="167"/>
      <c r="BI95" s="167"/>
      <c r="BJ95" s="167"/>
      <c r="BK95" s="167"/>
      <c r="BL95" s="167"/>
      <c r="BM95" s="167"/>
      <c r="BN95" s="168"/>
      <c r="BO95" s="168"/>
      <c r="BP95" s="168"/>
      <c r="BQ95" s="168"/>
      <c r="BR95" s="167">
        <v>15000</v>
      </c>
      <c r="BS95" s="167">
        <v>15000</v>
      </c>
      <c r="BT95" s="167">
        <v>0</v>
      </c>
      <c r="BU95" s="167">
        <v>0</v>
      </c>
      <c r="BV95" s="147">
        <f t="shared" ref="BV95:BV103" si="229">IF(BS95&gt;O95,BS95-O95,0)</f>
        <v>0</v>
      </c>
      <c r="BW95" s="147">
        <f t="shared" ref="BW95:BW103" si="230">IF(BS95&lt;O95,O95-BS95,0)</f>
        <v>0</v>
      </c>
      <c r="BX95" s="128"/>
      <c r="CF95" s="175"/>
      <c r="CH95" s="291"/>
      <c r="CI95" s="291"/>
    </row>
    <row r="96" spans="1:87" ht="27.95" hidden="1" customHeight="1" outlineLevel="1">
      <c r="A96" s="106">
        <v>3</v>
      </c>
      <c r="B96" s="343" t="s">
        <v>134</v>
      </c>
      <c r="C96" s="8" t="s">
        <v>133</v>
      </c>
      <c r="D96" s="100"/>
      <c r="E96" s="100"/>
      <c r="F96" s="7" t="s">
        <v>98</v>
      </c>
      <c r="G96" s="193"/>
      <c r="H96" s="129"/>
      <c r="I96" s="129"/>
      <c r="J96" s="166"/>
      <c r="K96" s="166"/>
      <c r="L96" s="166"/>
      <c r="M96" s="166"/>
      <c r="N96" s="167">
        <v>15000</v>
      </c>
      <c r="O96" s="167">
        <v>15000</v>
      </c>
      <c r="P96" s="167">
        <v>0</v>
      </c>
      <c r="Q96" s="167">
        <v>0</v>
      </c>
      <c r="R96" s="167"/>
      <c r="S96" s="167"/>
      <c r="T96" s="167"/>
      <c r="U96" s="167"/>
      <c r="V96" s="168"/>
      <c r="W96" s="168"/>
      <c r="X96" s="168"/>
      <c r="Y96" s="168"/>
      <c r="Z96" s="167"/>
      <c r="AA96" s="167"/>
      <c r="AB96" s="167"/>
      <c r="AC96" s="167"/>
      <c r="AD96" s="167"/>
      <c r="AE96" s="167"/>
      <c r="AF96" s="167"/>
      <c r="AG96" s="167"/>
      <c r="AH96" s="167"/>
      <c r="AI96" s="167"/>
      <c r="AJ96" s="167"/>
      <c r="AK96" s="167"/>
      <c r="AL96" s="168"/>
      <c r="AM96" s="168"/>
      <c r="AN96" s="168"/>
      <c r="AO96" s="168"/>
      <c r="AP96" s="168"/>
      <c r="AQ96" s="168"/>
      <c r="AR96" s="168"/>
      <c r="AS96" s="168"/>
      <c r="AT96" s="167"/>
      <c r="AU96" s="167"/>
      <c r="AV96" s="167"/>
      <c r="AW96" s="167"/>
      <c r="AX96" s="169"/>
      <c r="AY96" s="167"/>
      <c r="AZ96" s="167"/>
      <c r="BA96" s="167"/>
      <c r="BB96" s="168"/>
      <c r="BC96" s="168"/>
      <c r="BD96" s="168"/>
      <c r="BE96" s="168"/>
      <c r="BF96" s="167"/>
      <c r="BG96" s="167"/>
      <c r="BH96" s="167"/>
      <c r="BI96" s="167"/>
      <c r="BJ96" s="167"/>
      <c r="BK96" s="167"/>
      <c r="BL96" s="167"/>
      <c r="BM96" s="167"/>
      <c r="BN96" s="168"/>
      <c r="BO96" s="168"/>
      <c r="BP96" s="168"/>
      <c r="BQ96" s="168"/>
      <c r="BR96" s="167">
        <v>15000</v>
      </c>
      <c r="BS96" s="167">
        <v>15000</v>
      </c>
      <c r="BT96" s="167">
        <v>0</v>
      </c>
      <c r="BU96" s="167">
        <v>0</v>
      </c>
      <c r="BV96" s="147">
        <f t="shared" si="229"/>
        <v>0</v>
      </c>
      <c r="BW96" s="147">
        <f t="shared" si="230"/>
        <v>0</v>
      </c>
      <c r="BX96" s="128"/>
      <c r="CF96" s="175"/>
      <c r="CH96" s="291"/>
      <c r="CI96" s="291"/>
    </row>
    <row r="97" spans="1:87" ht="27.95" hidden="1" customHeight="1" outlineLevel="1">
      <c r="A97" s="10">
        <v>4</v>
      </c>
      <c r="B97" s="343" t="s">
        <v>132</v>
      </c>
      <c r="C97" s="8" t="s">
        <v>131</v>
      </c>
      <c r="D97" s="100"/>
      <c r="E97" s="100"/>
      <c r="F97" s="7" t="s">
        <v>81</v>
      </c>
      <c r="G97" s="193"/>
      <c r="H97" s="129"/>
      <c r="I97" s="129"/>
      <c r="J97" s="166"/>
      <c r="K97" s="166"/>
      <c r="L97" s="166"/>
      <c r="M97" s="166"/>
      <c r="N97" s="167">
        <v>17000</v>
      </c>
      <c r="O97" s="167">
        <v>17000</v>
      </c>
      <c r="P97" s="167">
        <v>0</v>
      </c>
      <c r="Q97" s="167">
        <v>0</v>
      </c>
      <c r="R97" s="167"/>
      <c r="S97" s="167"/>
      <c r="T97" s="167"/>
      <c r="U97" s="167"/>
      <c r="V97" s="168"/>
      <c r="W97" s="168"/>
      <c r="X97" s="168"/>
      <c r="Y97" s="168"/>
      <c r="Z97" s="167"/>
      <c r="AA97" s="167"/>
      <c r="AB97" s="167"/>
      <c r="AC97" s="167"/>
      <c r="AD97" s="167"/>
      <c r="AE97" s="167"/>
      <c r="AF97" s="167"/>
      <c r="AG97" s="167"/>
      <c r="AH97" s="167"/>
      <c r="AI97" s="167"/>
      <c r="AJ97" s="167"/>
      <c r="AK97" s="167"/>
      <c r="AL97" s="168"/>
      <c r="AM97" s="168"/>
      <c r="AN97" s="168"/>
      <c r="AO97" s="168"/>
      <c r="AP97" s="168"/>
      <c r="AQ97" s="168"/>
      <c r="AR97" s="168"/>
      <c r="AS97" s="168"/>
      <c r="AT97" s="167"/>
      <c r="AU97" s="167"/>
      <c r="AV97" s="167"/>
      <c r="AW97" s="167"/>
      <c r="AX97" s="169"/>
      <c r="AY97" s="167"/>
      <c r="AZ97" s="167"/>
      <c r="BA97" s="167"/>
      <c r="BB97" s="168"/>
      <c r="BC97" s="168"/>
      <c r="BD97" s="168"/>
      <c r="BE97" s="168"/>
      <c r="BF97" s="167"/>
      <c r="BG97" s="167"/>
      <c r="BH97" s="167"/>
      <c r="BI97" s="167"/>
      <c r="BJ97" s="167"/>
      <c r="BK97" s="167"/>
      <c r="BL97" s="167"/>
      <c r="BM97" s="167"/>
      <c r="BN97" s="168"/>
      <c r="BO97" s="168"/>
      <c r="BP97" s="168"/>
      <c r="BQ97" s="168"/>
      <c r="BR97" s="167">
        <v>17000</v>
      </c>
      <c r="BS97" s="167">
        <v>17000</v>
      </c>
      <c r="BT97" s="167">
        <v>0</v>
      </c>
      <c r="BU97" s="167">
        <v>0</v>
      </c>
      <c r="BV97" s="147">
        <f t="shared" si="229"/>
        <v>0</v>
      </c>
      <c r="BW97" s="147">
        <f t="shared" si="230"/>
        <v>0</v>
      </c>
      <c r="BX97" s="128"/>
      <c r="CF97" s="175"/>
      <c r="CH97" s="291"/>
      <c r="CI97" s="291"/>
    </row>
    <row r="98" spans="1:87" ht="27.95" hidden="1" customHeight="1" outlineLevel="1">
      <c r="A98" s="106">
        <v>5</v>
      </c>
      <c r="B98" s="343" t="s">
        <v>653</v>
      </c>
      <c r="C98" s="8" t="s">
        <v>24</v>
      </c>
      <c r="D98" s="100"/>
      <c r="E98" s="100"/>
      <c r="F98" s="7" t="s">
        <v>23</v>
      </c>
      <c r="G98" s="193"/>
      <c r="H98" s="129"/>
      <c r="I98" s="129"/>
      <c r="J98" s="166"/>
      <c r="K98" s="166"/>
      <c r="L98" s="166"/>
      <c r="M98" s="166"/>
      <c r="N98" s="167">
        <v>15000</v>
      </c>
      <c r="O98" s="167">
        <v>15000</v>
      </c>
      <c r="P98" s="167">
        <v>0</v>
      </c>
      <c r="Q98" s="167">
        <v>0</v>
      </c>
      <c r="R98" s="167"/>
      <c r="S98" s="167"/>
      <c r="T98" s="167"/>
      <c r="U98" s="167"/>
      <c r="V98" s="168"/>
      <c r="W98" s="168"/>
      <c r="X98" s="168"/>
      <c r="Y98" s="168"/>
      <c r="Z98" s="167"/>
      <c r="AA98" s="167"/>
      <c r="AB98" s="167"/>
      <c r="AC98" s="167"/>
      <c r="AD98" s="167"/>
      <c r="AE98" s="167"/>
      <c r="AF98" s="167"/>
      <c r="AG98" s="167"/>
      <c r="AH98" s="167"/>
      <c r="AI98" s="167"/>
      <c r="AJ98" s="167"/>
      <c r="AK98" s="167"/>
      <c r="AL98" s="168"/>
      <c r="AM98" s="168"/>
      <c r="AN98" s="168"/>
      <c r="AO98" s="168"/>
      <c r="AP98" s="168"/>
      <c r="AQ98" s="168"/>
      <c r="AR98" s="168"/>
      <c r="AS98" s="168"/>
      <c r="AT98" s="167"/>
      <c r="AU98" s="167"/>
      <c r="AV98" s="167"/>
      <c r="AW98" s="167"/>
      <c r="AX98" s="169"/>
      <c r="AY98" s="167"/>
      <c r="AZ98" s="167"/>
      <c r="BA98" s="167"/>
      <c r="BB98" s="168"/>
      <c r="BC98" s="168"/>
      <c r="BD98" s="168"/>
      <c r="BE98" s="168"/>
      <c r="BF98" s="167"/>
      <c r="BG98" s="167"/>
      <c r="BH98" s="167"/>
      <c r="BI98" s="167"/>
      <c r="BJ98" s="167"/>
      <c r="BK98" s="167"/>
      <c r="BL98" s="167"/>
      <c r="BM98" s="167"/>
      <c r="BN98" s="168"/>
      <c r="BO98" s="168"/>
      <c r="BP98" s="168"/>
      <c r="BQ98" s="168"/>
      <c r="BR98" s="167">
        <v>15000</v>
      </c>
      <c r="BS98" s="167">
        <v>15000</v>
      </c>
      <c r="BT98" s="167">
        <v>0</v>
      </c>
      <c r="BU98" s="167">
        <v>0</v>
      </c>
      <c r="BV98" s="147">
        <f t="shared" si="229"/>
        <v>0</v>
      </c>
      <c r="BW98" s="147">
        <f t="shared" si="230"/>
        <v>0</v>
      </c>
      <c r="BX98" s="128"/>
      <c r="CF98" s="175"/>
      <c r="CH98" s="291"/>
      <c r="CI98" s="291"/>
    </row>
    <row r="99" spans="1:87" ht="27.95" hidden="1" customHeight="1" outlineLevel="1">
      <c r="A99" s="10">
        <v>6</v>
      </c>
      <c r="B99" s="64" t="s">
        <v>38</v>
      </c>
      <c r="C99" s="63" t="s">
        <v>37</v>
      </c>
      <c r="D99" s="105"/>
      <c r="E99" s="105"/>
      <c r="F99" s="62" t="s">
        <v>36</v>
      </c>
      <c r="G99" s="193"/>
      <c r="H99" s="129"/>
      <c r="I99" s="129"/>
      <c r="J99" s="166"/>
      <c r="K99" s="166"/>
      <c r="L99" s="166"/>
      <c r="M99" s="166"/>
      <c r="N99" s="167">
        <v>15000</v>
      </c>
      <c r="O99" s="167">
        <v>15000</v>
      </c>
      <c r="P99" s="167">
        <v>0</v>
      </c>
      <c r="Q99" s="167">
        <v>0</v>
      </c>
      <c r="R99" s="167"/>
      <c r="S99" s="167"/>
      <c r="T99" s="167"/>
      <c r="U99" s="167"/>
      <c r="V99" s="168"/>
      <c r="W99" s="168"/>
      <c r="X99" s="168"/>
      <c r="Y99" s="168"/>
      <c r="Z99" s="167"/>
      <c r="AA99" s="167"/>
      <c r="AB99" s="167"/>
      <c r="AC99" s="167"/>
      <c r="AD99" s="167"/>
      <c r="AE99" s="167"/>
      <c r="AF99" s="167"/>
      <c r="AG99" s="167"/>
      <c r="AH99" s="167"/>
      <c r="AI99" s="167"/>
      <c r="AJ99" s="167"/>
      <c r="AK99" s="167"/>
      <c r="AL99" s="168"/>
      <c r="AM99" s="168"/>
      <c r="AN99" s="168"/>
      <c r="AO99" s="168"/>
      <c r="AP99" s="168"/>
      <c r="AQ99" s="168"/>
      <c r="AR99" s="168"/>
      <c r="AS99" s="168"/>
      <c r="AT99" s="167"/>
      <c r="AU99" s="167"/>
      <c r="AV99" s="167"/>
      <c r="AW99" s="167"/>
      <c r="AX99" s="169"/>
      <c r="AY99" s="167"/>
      <c r="AZ99" s="167"/>
      <c r="BA99" s="167"/>
      <c r="BB99" s="168"/>
      <c r="BC99" s="168"/>
      <c r="BD99" s="168"/>
      <c r="BE99" s="168"/>
      <c r="BF99" s="167"/>
      <c r="BG99" s="167"/>
      <c r="BH99" s="167"/>
      <c r="BI99" s="167"/>
      <c r="BJ99" s="167"/>
      <c r="BK99" s="167"/>
      <c r="BL99" s="167"/>
      <c r="BM99" s="167"/>
      <c r="BN99" s="168"/>
      <c r="BO99" s="168"/>
      <c r="BP99" s="168"/>
      <c r="BQ99" s="168"/>
      <c r="BR99" s="167">
        <v>15000</v>
      </c>
      <c r="BS99" s="167">
        <v>15000</v>
      </c>
      <c r="BT99" s="167">
        <v>0</v>
      </c>
      <c r="BU99" s="167">
        <v>0</v>
      </c>
      <c r="BV99" s="147">
        <f t="shared" si="229"/>
        <v>0</v>
      </c>
      <c r="BW99" s="147">
        <f t="shared" si="230"/>
        <v>0</v>
      </c>
      <c r="BX99" s="128"/>
      <c r="CF99" s="175"/>
      <c r="CH99" s="291"/>
      <c r="CI99" s="291"/>
    </row>
    <row r="100" spans="1:87" ht="27.95" hidden="1" customHeight="1" outlineLevel="1">
      <c r="A100" s="106">
        <v>7</v>
      </c>
      <c r="B100" s="64" t="s">
        <v>29</v>
      </c>
      <c r="C100" s="8" t="s">
        <v>6</v>
      </c>
      <c r="D100" s="100"/>
      <c r="E100" s="100"/>
      <c r="F100" s="188" t="s">
        <v>28</v>
      </c>
      <c r="G100" s="193"/>
      <c r="H100" s="129"/>
      <c r="I100" s="129"/>
      <c r="J100" s="166"/>
      <c r="K100" s="166"/>
      <c r="L100" s="166"/>
      <c r="M100" s="166"/>
      <c r="N100" s="167">
        <v>15000</v>
      </c>
      <c r="O100" s="167">
        <v>15000</v>
      </c>
      <c r="P100" s="167">
        <v>10000</v>
      </c>
      <c r="Q100" s="167">
        <v>0</v>
      </c>
      <c r="R100" s="167"/>
      <c r="S100" s="167"/>
      <c r="T100" s="167"/>
      <c r="U100" s="167"/>
      <c r="V100" s="168"/>
      <c r="W100" s="168"/>
      <c r="X100" s="168"/>
      <c r="Y100" s="168"/>
      <c r="Z100" s="167"/>
      <c r="AA100" s="167"/>
      <c r="AB100" s="167"/>
      <c r="AC100" s="167"/>
      <c r="AD100" s="167"/>
      <c r="AE100" s="167"/>
      <c r="AF100" s="167"/>
      <c r="AG100" s="167"/>
      <c r="AH100" s="167"/>
      <c r="AI100" s="167"/>
      <c r="AJ100" s="167"/>
      <c r="AK100" s="167"/>
      <c r="AL100" s="168"/>
      <c r="AM100" s="168"/>
      <c r="AN100" s="168"/>
      <c r="AO100" s="168"/>
      <c r="AP100" s="168"/>
      <c r="AQ100" s="168"/>
      <c r="AR100" s="168"/>
      <c r="AS100" s="168"/>
      <c r="AT100" s="167"/>
      <c r="AU100" s="167"/>
      <c r="AV100" s="167"/>
      <c r="AW100" s="167"/>
      <c r="AX100" s="169"/>
      <c r="AY100" s="167"/>
      <c r="AZ100" s="167"/>
      <c r="BA100" s="167"/>
      <c r="BB100" s="168"/>
      <c r="BC100" s="168"/>
      <c r="BD100" s="168"/>
      <c r="BE100" s="168"/>
      <c r="BF100" s="167"/>
      <c r="BG100" s="167"/>
      <c r="BH100" s="167"/>
      <c r="BI100" s="167"/>
      <c r="BJ100" s="167"/>
      <c r="BK100" s="167"/>
      <c r="BL100" s="167"/>
      <c r="BM100" s="167"/>
      <c r="BN100" s="168"/>
      <c r="BO100" s="168"/>
      <c r="BP100" s="168"/>
      <c r="BQ100" s="168"/>
      <c r="BR100" s="167">
        <v>15000</v>
      </c>
      <c r="BS100" s="167">
        <v>15000</v>
      </c>
      <c r="BT100" s="167">
        <v>10000</v>
      </c>
      <c r="BU100" s="167">
        <v>0</v>
      </c>
      <c r="BV100" s="147">
        <f t="shared" si="229"/>
        <v>0</v>
      </c>
      <c r="BW100" s="147">
        <f t="shared" si="230"/>
        <v>0</v>
      </c>
      <c r="BX100" s="128"/>
      <c r="CF100" s="175"/>
      <c r="CH100" s="291"/>
      <c r="CI100" s="291"/>
    </row>
    <row r="101" spans="1:87" ht="27.95" hidden="1" customHeight="1" outlineLevel="1">
      <c r="A101" s="10">
        <v>8</v>
      </c>
      <c r="B101" s="343" t="s">
        <v>654</v>
      </c>
      <c r="C101" s="8" t="s">
        <v>16</v>
      </c>
      <c r="D101" s="100"/>
      <c r="E101" s="100"/>
      <c r="F101" s="7" t="s">
        <v>8</v>
      </c>
      <c r="G101" s="193"/>
      <c r="H101" s="129"/>
      <c r="I101" s="129"/>
      <c r="J101" s="166"/>
      <c r="K101" s="166"/>
      <c r="L101" s="166"/>
      <c r="M101" s="166"/>
      <c r="N101" s="167">
        <v>15000</v>
      </c>
      <c r="O101" s="167">
        <v>15000</v>
      </c>
      <c r="P101" s="167">
        <v>0</v>
      </c>
      <c r="Q101" s="167">
        <v>0</v>
      </c>
      <c r="R101" s="167"/>
      <c r="S101" s="167"/>
      <c r="T101" s="167"/>
      <c r="U101" s="167"/>
      <c r="V101" s="168"/>
      <c r="W101" s="168"/>
      <c r="X101" s="168"/>
      <c r="Y101" s="168"/>
      <c r="Z101" s="167"/>
      <c r="AA101" s="167"/>
      <c r="AB101" s="167"/>
      <c r="AC101" s="167"/>
      <c r="AD101" s="167"/>
      <c r="AE101" s="167"/>
      <c r="AF101" s="167"/>
      <c r="AG101" s="167"/>
      <c r="AH101" s="167"/>
      <c r="AI101" s="167"/>
      <c r="AJ101" s="167"/>
      <c r="AK101" s="167"/>
      <c r="AL101" s="168"/>
      <c r="AM101" s="168"/>
      <c r="AN101" s="168"/>
      <c r="AO101" s="168"/>
      <c r="AP101" s="168"/>
      <c r="AQ101" s="168"/>
      <c r="AR101" s="168"/>
      <c r="AS101" s="168"/>
      <c r="AT101" s="167"/>
      <c r="AU101" s="167"/>
      <c r="AV101" s="167"/>
      <c r="AW101" s="167"/>
      <c r="AX101" s="169"/>
      <c r="AY101" s="167"/>
      <c r="AZ101" s="167"/>
      <c r="BA101" s="167"/>
      <c r="BB101" s="168"/>
      <c r="BC101" s="168"/>
      <c r="BD101" s="168"/>
      <c r="BE101" s="168"/>
      <c r="BF101" s="167"/>
      <c r="BG101" s="167"/>
      <c r="BH101" s="167"/>
      <c r="BI101" s="167"/>
      <c r="BJ101" s="167"/>
      <c r="BK101" s="167"/>
      <c r="BL101" s="167"/>
      <c r="BM101" s="167"/>
      <c r="BN101" s="168"/>
      <c r="BO101" s="168"/>
      <c r="BP101" s="168"/>
      <c r="BQ101" s="168"/>
      <c r="BR101" s="167">
        <v>15000</v>
      </c>
      <c r="BS101" s="167">
        <v>15000</v>
      </c>
      <c r="BT101" s="167">
        <v>0</v>
      </c>
      <c r="BU101" s="167">
        <v>0</v>
      </c>
      <c r="BV101" s="147">
        <f t="shared" si="229"/>
        <v>0</v>
      </c>
      <c r="BW101" s="147">
        <f t="shared" si="230"/>
        <v>0</v>
      </c>
      <c r="BX101" s="128"/>
      <c r="CF101" s="175"/>
      <c r="CH101" s="291"/>
      <c r="CI101" s="291"/>
    </row>
    <row r="102" spans="1:87" ht="27.95" hidden="1" customHeight="1" outlineLevel="1">
      <c r="A102" s="106">
        <v>9</v>
      </c>
      <c r="B102" s="103" t="s">
        <v>27</v>
      </c>
      <c r="C102" s="100" t="s">
        <v>26</v>
      </c>
      <c r="D102" s="100"/>
      <c r="E102" s="100"/>
      <c r="F102" s="189" t="s">
        <v>642</v>
      </c>
      <c r="G102" s="193"/>
      <c r="H102" s="129"/>
      <c r="I102" s="129"/>
      <c r="J102" s="166"/>
      <c r="K102" s="166"/>
      <c r="L102" s="166"/>
      <c r="M102" s="166"/>
      <c r="N102" s="167">
        <v>15000</v>
      </c>
      <c r="O102" s="167">
        <v>15000</v>
      </c>
      <c r="P102" s="167">
        <v>0</v>
      </c>
      <c r="Q102" s="167">
        <v>0</v>
      </c>
      <c r="R102" s="167"/>
      <c r="S102" s="167"/>
      <c r="T102" s="167"/>
      <c r="U102" s="167"/>
      <c r="V102" s="168"/>
      <c r="W102" s="168"/>
      <c r="X102" s="168"/>
      <c r="Y102" s="168"/>
      <c r="Z102" s="167"/>
      <c r="AA102" s="167"/>
      <c r="AB102" s="167"/>
      <c r="AC102" s="167"/>
      <c r="AD102" s="167"/>
      <c r="AE102" s="167"/>
      <c r="AF102" s="167"/>
      <c r="AG102" s="167"/>
      <c r="AH102" s="167"/>
      <c r="AI102" s="167"/>
      <c r="AJ102" s="167"/>
      <c r="AK102" s="167"/>
      <c r="AL102" s="168"/>
      <c r="AM102" s="168"/>
      <c r="AN102" s="168"/>
      <c r="AO102" s="168"/>
      <c r="AP102" s="168"/>
      <c r="AQ102" s="168"/>
      <c r="AR102" s="168"/>
      <c r="AS102" s="168"/>
      <c r="AT102" s="167"/>
      <c r="AU102" s="167"/>
      <c r="AV102" s="167"/>
      <c r="AW102" s="167"/>
      <c r="AX102" s="169"/>
      <c r="AY102" s="167"/>
      <c r="AZ102" s="167"/>
      <c r="BA102" s="167"/>
      <c r="BB102" s="168"/>
      <c r="BC102" s="168"/>
      <c r="BD102" s="168"/>
      <c r="BE102" s="168"/>
      <c r="BF102" s="167"/>
      <c r="BG102" s="167"/>
      <c r="BH102" s="167"/>
      <c r="BI102" s="167"/>
      <c r="BJ102" s="167"/>
      <c r="BK102" s="167"/>
      <c r="BL102" s="167"/>
      <c r="BM102" s="167"/>
      <c r="BN102" s="168"/>
      <c r="BO102" s="168"/>
      <c r="BP102" s="168"/>
      <c r="BQ102" s="168"/>
      <c r="BR102" s="167">
        <v>15000</v>
      </c>
      <c r="BS102" s="167">
        <v>15000</v>
      </c>
      <c r="BT102" s="167">
        <v>0</v>
      </c>
      <c r="BU102" s="167">
        <v>0</v>
      </c>
      <c r="BV102" s="147">
        <f t="shared" si="229"/>
        <v>0</v>
      </c>
      <c r="BW102" s="147">
        <f t="shared" si="230"/>
        <v>0</v>
      </c>
      <c r="BX102" s="128"/>
      <c r="CF102" s="175"/>
      <c r="CH102" s="291"/>
      <c r="CI102" s="291"/>
    </row>
    <row r="103" spans="1:87" ht="27.95" hidden="1" customHeight="1" outlineLevel="1">
      <c r="A103" s="10">
        <v>10</v>
      </c>
      <c r="B103" s="343" t="s">
        <v>129</v>
      </c>
      <c r="C103" s="8" t="s">
        <v>12</v>
      </c>
      <c r="D103" s="100"/>
      <c r="E103" s="100"/>
      <c r="F103" s="7" t="s">
        <v>11</v>
      </c>
      <c r="G103" s="193"/>
      <c r="H103" s="129"/>
      <c r="I103" s="129"/>
      <c r="J103" s="166"/>
      <c r="K103" s="166"/>
      <c r="L103" s="166"/>
      <c r="M103" s="166"/>
      <c r="N103" s="167">
        <v>17000</v>
      </c>
      <c r="O103" s="167">
        <v>17000</v>
      </c>
      <c r="P103" s="167">
        <v>0</v>
      </c>
      <c r="Q103" s="167">
        <v>0</v>
      </c>
      <c r="R103" s="167"/>
      <c r="S103" s="167"/>
      <c r="T103" s="167"/>
      <c r="U103" s="167"/>
      <c r="V103" s="168"/>
      <c r="W103" s="168"/>
      <c r="X103" s="168"/>
      <c r="Y103" s="168"/>
      <c r="Z103" s="167"/>
      <c r="AA103" s="167"/>
      <c r="AB103" s="167"/>
      <c r="AC103" s="167"/>
      <c r="AD103" s="167"/>
      <c r="AE103" s="167"/>
      <c r="AF103" s="167"/>
      <c r="AG103" s="167"/>
      <c r="AH103" s="167"/>
      <c r="AI103" s="167"/>
      <c r="AJ103" s="167"/>
      <c r="AK103" s="167"/>
      <c r="AL103" s="168"/>
      <c r="AM103" s="168"/>
      <c r="AN103" s="168"/>
      <c r="AO103" s="168"/>
      <c r="AP103" s="168"/>
      <c r="AQ103" s="168"/>
      <c r="AR103" s="168"/>
      <c r="AS103" s="168"/>
      <c r="AT103" s="167"/>
      <c r="AU103" s="167"/>
      <c r="AV103" s="167"/>
      <c r="AW103" s="167"/>
      <c r="AX103" s="169"/>
      <c r="AY103" s="167"/>
      <c r="AZ103" s="167"/>
      <c r="BA103" s="167"/>
      <c r="BB103" s="168"/>
      <c r="BC103" s="168"/>
      <c r="BD103" s="168"/>
      <c r="BE103" s="168"/>
      <c r="BF103" s="167"/>
      <c r="BG103" s="167"/>
      <c r="BH103" s="167"/>
      <c r="BI103" s="167"/>
      <c r="BJ103" s="167"/>
      <c r="BK103" s="167"/>
      <c r="BL103" s="167"/>
      <c r="BM103" s="167"/>
      <c r="BN103" s="168"/>
      <c r="BO103" s="168"/>
      <c r="BP103" s="168"/>
      <c r="BQ103" s="168"/>
      <c r="BR103" s="167">
        <v>17000</v>
      </c>
      <c r="BS103" s="167">
        <v>17000</v>
      </c>
      <c r="BT103" s="167">
        <v>0</v>
      </c>
      <c r="BU103" s="167">
        <v>0</v>
      </c>
      <c r="BV103" s="147">
        <f t="shared" si="229"/>
        <v>0</v>
      </c>
      <c r="BW103" s="147">
        <f t="shared" si="230"/>
        <v>0</v>
      </c>
      <c r="BX103" s="128"/>
      <c r="CF103" s="175"/>
      <c r="CH103" s="291"/>
      <c r="CI103" s="291"/>
    </row>
    <row r="104" spans="1:87" ht="27.95" customHeight="1" collapsed="1">
      <c r="A104" s="54" t="s">
        <v>533</v>
      </c>
      <c r="B104" s="76" t="s">
        <v>532</v>
      </c>
      <c r="C104" s="76"/>
      <c r="D104" s="122"/>
      <c r="E104" s="122"/>
      <c r="F104" s="76"/>
      <c r="G104" s="77"/>
      <c r="H104" s="76"/>
      <c r="I104" s="76"/>
      <c r="J104" s="11">
        <f t="shared" ref="J104:M104" si="231">SUM(J105:J105)</f>
        <v>235500</v>
      </c>
      <c r="K104" s="11">
        <f t="shared" si="231"/>
        <v>180450</v>
      </c>
      <c r="L104" s="11">
        <f t="shared" si="231"/>
        <v>0</v>
      </c>
      <c r="M104" s="11">
        <f t="shared" si="231"/>
        <v>0</v>
      </c>
      <c r="N104" s="144">
        <f t="shared" ref="N104:BR104" si="232">SUM(N105:N105)</f>
        <v>77700</v>
      </c>
      <c r="O104" s="144">
        <f t="shared" si="232"/>
        <v>59400</v>
      </c>
      <c r="P104" s="144">
        <f t="shared" si="232"/>
        <v>0</v>
      </c>
      <c r="Q104" s="144">
        <f t="shared" si="232"/>
        <v>0</v>
      </c>
      <c r="R104" s="144">
        <f t="shared" si="232"/>
        <v>77700</v>
      </c>
      <c r="S104" s="144">
        <f t="shared" si="232"/>
        <v>59400</v>
      </c>
      <c r="T104" s="144">
        <f t="shared" si="232"/>
        <v>0</v>
      </c>
      <c r="U104" s="144">
        <f t="shared" si="232"/>
        <v>0</v>
      </c>
      <c r="V104" s="144">
        <f t="shared" si="232"/>
        <v>77700</v>
      </c>
      <c r="W104" s="144">
        <f t="shared" si="232"/>
        <v>59400</v>
      </c>
      <c r="X104" s="144">
        <f t="shared" si="232"/>
        <v>0</v>
      </c>
      <c r="Y104" s="144">
        <f t="shared" si="232"/>
        <v>0</v>
      </c>
      <c r="Z104" s="144">
        <f t="shared" si="232"/>
        <v>30700</v>
      </c>
      <c r="AA104" s="144">
        <f t="shared" si="232"/>
        <v>30700</v>
      </c>
      <c r="AB104" s="144">
        <f t="shared" si="232"/>
        <v>0</v>
      </c>
      <c r="AC104" s="144">
        <f t="shared" si="232"/>
        <v>0</v>
      </c>
      <c r="AD104" s="144">
        <f t="shared" si="232"/>
        <v>30700</v>
      </c>
      <c r="AE104" s="144">
        <f t="shared" si="232"/>
        <v>30700</v>
      </c>
      <c r="AF104" s="144">
        <f t="shared" si="232"/>
        <v>0</v>
      </c>
      <c r="AG104" s="144">
        <f t="shared" si="232"/>
        <v>0</v>
      </c>
      <c r="AH104" s="144">
        <f t="shared" si="232"/>
        <v>47000</v>
      </c>
      <c r="AI104" s="144">
        <f t="shared" si="232"/>
        <v>28700</v>
      </c>
      <c r="AJ104" s="144">
        <f t="shared" si="232"/>
        <v>0</v>
      </c>
      <c r="AK104" s="144">
        <f t="shared" si="232"/>
        <v>0</v>
      </c>
      <c r="AL104" s="144">
        <f t="shared" si="232"/>
        <v>0</v>
      </c>
      <c r="AM104" s="144">
        <f t="shared" si="232"/>
        <v>0</v>
      </c>
      <c r="AN104" s="144">
        <f t="shared" si="232"/>
        <v>0</v>
      </c>
      <c r="AO104" s="144">
        <f t="shared" si="232"/>
        <v>0</v>
      </c>
      <c r="AP104" s="144">
        <f t="shared" si="232"/>
        <v>0</v>
      </c>
      <c r="AQ104" s="144">
        <f t="shared" si="232"/>
        <v>0</v>
      </c>
      <c r="AR104" s="144">
        <f t="shared" si="232"/>
        <v>0</v>
      </c>
      <c r="AS104" s="144">
        <f t="shared" si="232"/>
        <v>0</v>
      </c>
      <c r="AT104" s="144">
        <f t="shared" si="232"/>
        <v>47000</v>
      </c>
      <c r="AU104" s="144">
        <f t="shared" si="232"/>
        <v>28700</v>
      </c>
      <c r="AV104" s="144">
        <f t="shared" si="232"/>
        <v>0</v>
      </c>
      <c r="AW104" s="144">
        <f t="shared" si="232"/>
        <v>0</v>
      </c>
      <c r="AX104" s="144">
        <f t="shared" si="232"/>
        <v>0</v>
      </c>
      <c r="AY104" s="144">
        <f t="shared" si="232"/>
        <v>0</v>
      </c>
      <c r="AZ104" s="144">
        <f t="shared" si="232"/>
        <v>0</v>
      </c>
      <c r="BA104" s="144">
        <f t="shared" si="232"/>
        <v>0</v>
      </c>
      <c r="BB104" s="144">
        <f t="shared" si="232"/>
        <v>0</v>
      </c>
      <c r="BC104" s="144">
        <f t="shared" si="232"/>
        <v>0</v>
      </c>
      <c r="BD104" s="144">
        <f t="shared" si="232"/>
        <v>0</v>
      </c>
      <c r="BE104" s="144">
        <f t="shared" si="232"/>
        <v>0</v>
      </c>
      <c r="BF104" s="144">
        <f t="shared" si="232"/>
        <v>0</v>
      </c>
      <c r="BG104" s="144">
        <f t="shared" si="232"/>
        <v>0</v>
      </c>
      <c r="BH104" s="144">
        <f t="shared" si="232"/>
        <v>0</v>
      </c>
      <c r="BI104" s="144">
        <f t="shared" si="232"/>
        <v>0</v>
      </c>
      <c r="BJ104" s="144">
        <f t="shared" si="232"/>
        <v>0</v>
      </c>
      <c r="BK104" s="144">
        <f t="shared" si="232"/>
        <v>0</v>
      </c>
      <c r="BL104" s="144">
        <f t="shared" si="232"/>
        <v>0</v>
      </c>
      <c r="BM104" s="144">
        <f t="shared" si="232"/>
        <v>0</v>
      </c>
      <c r="BN104" s="144">
        <f t="shared" si="232"/>
        <v>0</v>
      </c>
      <c r="BO104" s="144">
        <f t="shared" si="232"/>
        <v>0</v>
      </c>
      <c r="BP104" s="144">
        <f t="shared" si="232"/>
        <v>0</v>
      </c>
      <c r="BQ104" s="144">
        <f t="shared" si="232"/>
        <v>0</v>
      </c>
      <c r="BR104" s="144">
        <f t="shared" si="232"/>
        <v>77700</v>
      </c>
      <c r="BS104" s="144">
        <f t="shared" ref="BS104:BU104" si="233">SUM(BS105:BS105)</f>
        <v>59400</v>
      </c>
      <c r="BT104" s="144">
        <f t="shared" si="233"/>
        <v>0</v>
      </c>
      <c r="BU104" s="144">
        <f t="shared" si="233"/>
        <v>0</v>
      </c>
      <c r="BV104" s="144">
        <f t="shared" ref="BV104:BW104" si="234">SUM(BV105:BV105)</f>
        <v>0</v>
      </c>
      <c r="BW104" s="144">
        <f t="shared" si="234"/>
        <v>0</v>
      </c>
      <c r="BX104" s="11"/>
      <c r="CF104" s="175" t="e">
        <f>BW104-#REF!</f>
        <v>#REF!</v>
      </c>
      <c r="CH104" s="291"/>
      <c r="CI104" s="291"/>
    </row>
    <row r="105" spans="1:87" ht="41.25" customHeight="1">
      <c r="A105" s="10">
        <v>1</v>
      </c>
      <c r="B105" s="9" t="s">
        <v>531</v>
      </c>
      <c r="C105" s="8" t="s">
        <v>165</v>
      </c>
      <c r="D105" s="100"/>
      <c r="E105" s="100"/>
      <c r="F105" s="8" t="s">
        <v>118</v>
      </c>
      <c r="G105" s="9"/>
      <c r="H105" s="8"/>
      <c r="I105" s="8"/>
      <c r="J105" s="6">
        <v>235500</v>
      </c>
      <c r="K105" s="6">
        <v>180450</v>
      </c>
      <c r="L105" s="6"/>
      <c r="M105" s="6"/>
      <c r="N105" s="167">
        <v>77700</v>
      </c>
      <c r="O105" s="167">
        <v>59400</v>
      </c>
      <c r="P105" s="167">
        <v>0</v>
      </c>
      <c r="Q105" s="167">
        <v>0</v>
      </c>
      <c r="R105" s="146">
        <v>77700</v>
      </c>
      <c r="S105" s="146">
        <v>59400</v>
      </c>
      <c r="T105" s="146"/>
      <c r="U105" s="146"/>
      <c r="V105" s="1">
        <f t="shared" ref="V105:Y105" si="235">Z105+AH105+AX105</f>
        <v>77700</v>
      </c>
      <c r="W105" s="1">
        <f t="shared" si="235"/>
        <v>59400</v>
      </c>
      <c r="X105" s="1">
        <f t="shared" si="235"/>
        <v>0</v>
      </c>
      <c r="Y105" s="1">
        <f t="shared" si="235"/>
        <v>0</v>
      </c>
      <c r="Z105" s="146">
        <v>30700</v>
      </c>
      <c r="AA105" s="146">
        <v>30700</v>
      </c>
      <c r="AB105" s="146"/>
      <c r="AC105" s="146"/>
      <c r="AD105" s="146">
        <v>30700</v>
      </c>
      <c r="AE105" s="146">
        <v>30700</v>
      </c>
      <c r="AF105" s="146"/>
      <c r="AG105" s="146"/>
      <c r="AH105" s="146">
        <v>47000</v>
      </c>
      <c r="AI105" s="146">
        <v>28700</v>
      </c>
      <c r="AJ105" s="146"/>
      <c r="AK105" s="146"/>
      <c r="AL105" s="1">
        <f>Z105-AD105</f>
        <v>0</v>
      </c>
      <c r="AM105" s="1">
        <f>AA105-AE105</f>
        <v>0</v>
      </c>
      <c r="AN105" s="1"/>
      <c r="AO105" s="1"/>
      <c r="AP105" s="1"/>
      <c r="AQ105" s="1"/>
      <c r="AR105" s="1"/>
      <c r="AS105" s="1"/>
      <c r="AT105" s="146">
        <v>47000</v>
      </c>
      <c r="AU105" s="146">
        <v>28700</v>
      </c>
      <c r="AV105" s="146"/>
      <c r="AW105" s="146"/>
      <c r="AX105" s="148"/>
      <c r="AY105" s="148"/>
      <c r="AZ105" s="146"/>
      <c r="BA105" s="146"/>
      <c r="BB105" s="1">
        <f>AH105-AT105</f>
        <v>0</v>
      </c>
      <c r="BC105" s="1">
        <f>AI105-AU105</f>
        <v>0</v>
      </c>
      <c r="BD105" s="1"/>
      <c r="BE105" s="1"/>
      <c r="BF105" s="146">
        <f t="shared" si="26"/>
        <v>0</v>
      </c>
      <c r="BG105" s="146">
        <f t="shared" si="27"/>
        <v>0</v>
      </c>
      <c r="BH105" s="146"/>
      <c r="BI105" s="146"/>
      <c r="BJ105" s="146">
        <f t="shared" si="28"/>
        <v>0</v>
      </c>
      <c r="BK105" s="146">
        <f t="shared" si="29"/>
        <v>0</v>
      </c>
      <c r="BL105" s="146"/>
      <c r="BM105" s="146"/>
      <c r="BN105" s="1">
        <f t="shared" ref="BN105:BQ105" si="236">N105-V105</f>
        <v>0</v>
      </c>
      <c r="BO105" s="1">
        <f t="shared" si="236"/>
        <v>0</v>
      </c>
      <c r="BP105" s="1">
        <f t="shared" si="236"/>
        <v>0</v>
      </c>
      <c r="BQ105" s="1">
        <f t="shared" si="236"/>
        <v>0</v>
      </c>
      <c r="BR105" s="167">
        <v>77700</v>
      </c>
      <c r="BS105" s="167">
        <v>59400</v>
      </c>
      <c r="BT105" s="167">
        <v>0</v>
      </c>
      <c r="BU105" s="167">
        <v>0</v>
      </c>
      <c r="BV105" s="147">
        <f t="shared" si="30"/>
        <v>0</v>
      </c>
      <c r="BW105" s="146">
        <f t="shared" si="31"/>
        <v>0</v>
      </c>
      <c r="BX105" s="41"/>
      <c r="BZ105" s="45" t="s">
        <v>602</v>
      </c>
      <c r="CA105" s="45" t="s">
        <v>589</v>
      </c>
      <c r="CB105" s="45" t="s">
        <v>591</v>
      </c>
      <c r="CF105" s="175" t="e">
        <f>BW105-#REF!</f>
        <v>#REF!</v>
      </c>
      <c r="CH105" s="291"/>
      <c r="CI105" s="291"/>
    </row>
    <row r="106" spans="1:87" ht="27.95" customHeight="1">
      <c r="A106" s="54" t="s">
        <v>530</v>
      </c>
      <c r="B106" s="76" t="s">
        <v>529</v>
      </c>
      <c r="C106" s="76"/>
      <c r="D106" s="122"/>
      <c r="E106" s="122"/>
      <c r="F106" s="76"/>
      <c r="G106" s="77"/>
      <c r="H106" s="76"/>
      <c r="I106" s="76"/>
      <c r="J106" s="11">
        <f t="shared" ref="J106:BR106" si="237">J107+J141+J144</f>
        <v>7027314.2407829994</v>
      </c>
      <c r="K106" s="11">
        <f t="shared" si="237"/>
        <v>137765.30300000001</v>
      </c>
      <c r="L106" s="11">
        <f t="shared" si="237"/>
        <v>968944.09980700002</v>
      </c>
      <c r="M106" s="11">
        <f t="shared" si="237"/>
        <v>67524.307000000001</v>
      </c>
      <c r="N106" s="144">
        <f t="shared" si="237"/>
        <v>223312.97849399998</v>
      </c>
      <c r="O106" s="144">
        <f t="shared" si="237"/>
        <v>223312.97549400001</v>
      </c>
      <c r="P106" s="144">
        <f t="shared" si="237"/>
        <v>31632.429999999997</v>
      </c>
      <c r="Q106" s="144">
        <f t="shared" si="237"/>
        <v>145824.01639400001</v>
      </c>
      <c r="R106" s="144">
        <f t="shared" si="237"/>
        <v>221778.72899399998</v>
      </c>
      <c r="S106" s="144">
        <f t="shared" si="237"/>
        <v>221285.334994</v>
      </c>
      <c r="T106" s="144">
        <f t="shared" si="237"/>
        <v>31632.429999999997</v>
      </c>
      <c r="U106" s="144">
        <f t="shared" si="237"/>
        <v>145824.01639400001</v>
      </c>
      <c r="V106" s="144">
        <f t="shared" si="237"/>
        <v>195543.462394</v>
      </c>
      <c r="W106" s="144">
        <f t="shared" si="237"/>
        <v>195543.462394</v>
      </c>
      <c r="X106" s="144">
        <f t="shared" si="237"/>
        <v>31632.429999999997</v>
      </c>
      <c r="Y106" s="144">
        <f t="shared" si="237"/>
        <v>145824.019394</v>
      </c>
      <c r="Z106" s="144">
        <f t="shared" si="237"/>
        <v>119822.04339399998</v>
      </c>
      <c r="AA106" s="144">
        <f t="shared" si="237"/>
        <v>119822.04339399998</v>
      </c>
      <c r="AB106" s="144">
        <f t="shared" si="237"/>
        <v>25556.729999999996</v>
      </c>
      <c r="AC106" s="144">
        <f t="shared" si="237"/>
        <v>86661.367394000001</v>
      </c>
      <c r="AD106" s="144">
        <f t="shared" si="237"/>
        <v>118224.36384699999</v>
      </c>
      <c r="AE106" s="144">
        <f t="shared" si="237"/>
        <v>118224.36384699999</v>
      </c>
      <c r="AF106" s="144">
        <f t="shared" si="237"/>
        <v>0</v>
      </c>
      <c r="AG106" s="144">
        <f t="shared" si="237"/>
        <v>0</v>
      </c>
      <c r="AH106" s="144">
        <f t="shared" si="237"/>
        <v>63029.031000000003</v>
      </c>
      <c r="AI106" s="144">
        <f t="shared" si="237"/>
        <v>63029.031000000003</v>
      </c>
      <c r="AJ106" s="144">
        <f t="shared" si="237"/>
        <v>6075.7</v>
      </c>
      <c r="AK106" s="144">
        <f t="shared" si="237"/>
        <v>52492.652000000002</v>
      </c>
      <c r="AL106" s="144">
        <f t="shared" si="237"/>
        <v>1597.6795470000025</v>
      </c>
      <c r="AM106" s="144">
        <f t="shared" si="237"/>
        <v>1597.6795470000025</v>
      </c>
      <c r="AN106" s="144">
        <f t="shared" si="237"/>
        <v>0</v>
      </c>
      <c r="AO106" s="144">
        <f t="shared" si="237"/>
        <v>0</v>
      </c>
      <c r="AP106" s="144">
        <f t="shared" si="237"/>
        <v>265.07810800000112</v>
      </c>
      <c r="AQ106" s="144">
        <f t="shared" si="237"/>
        <v>265.07810800000112</v>
      </c>
      <c r="AR106" s="144">
        <f t="shared" si="237"/>
        <v>0</v>
      </c>
      <c r="AS106" s="144">
        <f t="shared" si="237"/>
        <v>0</v>
      </c>
      <c r="AT106" s="144">
        <f t="shared" si="237"/>
        <v>62461.565449000002</v>
      </c>
      <c r="AU106" s="144">
        <f t="shared" si="237"/>
        <v>62461.565449000002</v>
      </c>
      <c r="AV106" s="144">
        <f t="shared" si="237"/>
        <v>0</v>
      </c>
      <c r="AW106" s="144">
        <f t="shared" si="237"/>
        <v>0</v>
      </c>
      <c r="AX106" s="144">
        <f t="shared" si="237"/>
        <v>12692.387999999999</v>
      </c>
      <c r="AY106" s="144">
        <f t="shared" si="237"/>
        <v>12692.387999999999</v>
      </c>
      <c r="AZ106" s="144">
        <f t="shared" si="237"/>
        <v>0</v>
      </c>
      <c r="BA106" s="144">
        <f t="shared" si="237"/>
        <v>6670</v>
      </c>
      <c r="BB106" s="144">
        <f t="shared" si="237"/>
        <v>567.46555100000046</v>
      </c>
      <c r="BC106" s="144">
        <f t="shared" si="237"/>
        <v>567.46555100000046</v>
      </c>
      <c r="BD106" s="144">
        <f t="shared" si="237"/>
        <v>0</v>
      </c>
      <c r="BE106" s="144">
        <f t="shared" si="237"/>
        <v>0</v>
      </c>
      <c r="BF106" s="144">
        <f t="shared" si="237"/>
        <v>567.46555100000046</v>
      </c>
      <c r="BG106" s="144">
        <f t="shared" si="237"/>
        <v>567.46555100000046</v>
      </c>
      <c r="BH106" s="144">
        <f t="shared" si="237"/>
        <v>0</v>
      </c>
      <c r="BI106" s="144">
        <f t="shared" si="237"/>
        <v>0</v>
      </c>
      <c r="BJ106" s="144">
        <f t="shared" si="237"/>
        <v>12692.387999999999</v>
      </c>
      <c r="BK106" s="144">
        <f t="shared" si="237"/>
        <v>12692.387999999999</v>
      </c>
      <c r="BL106" s="144">
        <f t="shared" si="237"/>
        <v>0</v>
      </c>
      <c r="BM106" s="144">
        <f t="shared" si="237"/>
        <v>0</v>
      </c>
      <c r="BN106" s="144">
        <f t="shared" si="237"/>
        <v>27769.516100000001</v>
      </c>
      <c r="BO106" s="144">
        <f t="shared" si="237"/>
        <v>27769.5131</v>
      </c>
      <c r="BP106" s="144">
        <f t="shared" si="237"/>
        <v>0</v>
      </c>
      <c r="BQ106" s="144">
        <f t="shared" si="237"/>
        <v>-3.0000000001564331E-3</v>
      </c>
      <c r="BR106" s="144">
        <f t="shared" si="237"/>
        <v>223312.97849399998</v>
      </c>
      <c r="BS106" s="144">
        <f t="shared" ref="BS106:BW106" si="238">BS107+BS141+BS144</f>
        <v>223312.97549400001</v>
      </c>
      <c r="BT106" s="144">
        <f t="shared" si="238"/>
        <v>31632.429999999997</v>
      </c>
      <c r="BU106" s="144">
        <f t="shared" si="238"/>
        <v>145824.01639400001</v>
      </c>
      <c r="BV106" s="144">
        <f t="shared" si="238"/>
        <v>0</v>
      </c>
      <c r="BW106" s="144">
        <f t="shared" si="238"/>
        <v>0</v>
      </c>
      <c r="BX106" s="11"/>
      <c r="CF106" s="175" t="e">
        <f>BW106-#REF!</f>
        <v>#REF!</v>
      </c>
      <c r="CH106" s="291"/>
      <c r="CI106" s="291"/>
    </row>
    <row r="107" spans="1:87" ht="27.95" customHeight="1">
      <c r="A107" s="54" t="s">
        <v>69</v>
      </c>
      <c r="B107" s="76" t="s">
        <v>528</v>
      </c>
      <c r="C107" s="76"/>
      <c r="D107" s="122"/>
      <c r="E107" s="122"/>
      <c r="F107" s="76"/>
      <c r="G107" s="77"/>
      <c r="H107" s="76"/>
      <c r="I107" s="344"/>
      <c r="J107" s="11">
        <f t="shared" ref="J107:M107" si="239">SUM(J108:J140)</f>
        <v>6926438.2407829994</v>
      </c>
      <c r="K107" s="11">
        <f t="shared" si="239"/>
        <v>135296.30300000001</v>
      </c>
      <c r="L107" s="11">
        <f t="shared" si="239"/>
        <v>933886.09446699999</v>
      </c>
      <c r="M107" s="11">
        <f t="shared" si="239"/>
        <v>67524.307000000001</v>
      </c>
      <c r="N107" s="144">
        <f t="shared" ref="N107:BR107" si="240">SUM(N108:N140)</f>
        <v>160683.04939399997</v>
      </c>
      <c r="O107" s="144">
        <f t="shared" si="240"/>
        <v>160683.046394</v>
      </c>
      <c r="P107" s="144">
        <f t="shared" si="240"/>
        <v>31632.429999999997</v>
      </c>
      <c r="Q107" s="144">
        <f t="shared" si="240"/>
        <v>128354.616394</v>
      </c>
      <c r="R107" s="144">
        <f t="shared" si="240"/>
        <v>160683.04939399997</v>
      </c>
      <c r="S107" s="144">
        <f t="shared" si="240"/>
        <v>160683.046394</v>
      </c>
      <c r="T107" s="144">
        <f t="shared" si="240"/>
        <v>31632.429999999997</v>
      </c>
      <c r="U107" s="144">
        <f t="shared" si="240"/>
        <v>128354.616394</v>
      </c>
      <c r="V107" s="144">
        <f t="shared" si="240"/>
        <v>160683.046394</v>
      </c>
      <c r="W107" s="144">
        <f t="shared" si="240"/>
        <v>160683.046394</v>
      </c>
      <c r="X107" s="144">
        <f t="shared" si="240"/>
        <v>31632.429999999997</v>
      </c>
      <c r="Y107" s="144">
        <f t="shared" si="240"/>
        <v>128354.61939400001</v>
      </c>
      <c r="Z107" s="144">
        <f t="shared" si="240"/>
        <v>110444.69439399999</v>
      </c>
      <c r="AA107" s="144">
        <f t="shared" si="240"/>
        <v>110444.69439399999</v>
      </c>
      <c r="AB107" s="144">
        <f t="shared" si="240"/>
        <v>25556.729999999996</v>
      </c>
      <c r="AC107" s="144">
        <f t="shared" si="240"/>
        <v>84191.967394000007</v>
      </c>
      <c r="AD107" s="144">
        <f t="shared" si="240"/>
        <v>110031.16795499998</v>
      </c>
      <c r="AE107" s="144">
        <f t="shared" si="240"/>
        <v>110031.16795499998</v>
      </c>
      <c r="AF107" s="144">
        <f t="shared" si="240"/>
        <v>0</v>
      </c>
      <c r="AG107" s="144">
        <f t="shared" si="240"/>
        <v>0</v>
      </c>
      <c r="AH107" s="144">
        <f t="shared" si="240"/>
        <v>43568.351999999999</v>
      </c>
      <c r="AI107" s="144">
        <f t="shared" si="240"/>
        <v>43568.351999999999</v>
      </c>
      <c r="AJ107" s="144">
        <f t="shared" si="240"/>
        <v>6075.7</v>
      </c>
      <c r="AK107" s="144">
        <f t="shared" si="240"/>
        <v>37492.652000000002</v>
      </c>
      <c r="AL107" s="144">
        <f t="shared" si="240"/>
        <v>413.52643900000351</v>
      </c>
      <c r="AM107" s="144">
        <f t="shared" si="240"/>
        <v>413.52643900000351</v>
      </c>
      <c r="AN107" s="144">
        <f t="shared" si="240"/>
        <v>0</v>
      </c>
      <c r="AO107" s="144">
        <f t="shared" si="240"/>
        <v>0</v>
      </c>
      <c r="AP107" s="144">
        <f t="shared" si="240"/>
        <v>0</v>
      </c>
      <c r="AQ107" s="144">
        <f t="shared" si="240"/>
        <v>0</v>
      </c>
      <c r="AR107" s="144">
        <f t="shared" si="240"/>
        <v>0</v>
      </c>
      <c r="AS107" s="144">
        <f t="shared" si="240"/>
        <v>0</v>
      </c>
      <c r="AT107" s="144">
        <f t="shared" si="240"/>
        <v>43014.193117000003</v>
      </c>
      <c r="AU107" s="144">
        <f t="shared" si="240"/>
        <v>43014.193117000003</v>
      </c>
      <c r="AV107" s="144">
        <f t="shared" si="240"/>
        <v>0</v>
      </c>
      <c r="AW107" s="144">
        <f t="shared" si="240"/>
        <v>0</v>
      </c>
      <c r="AX107" s="144">
        <f t="shared" si="240"/>
        <v>6670</v>
      </c>
      <c r="AY107" s="144">
        <f t="shared" si="240"/>
        <v>6670</v>
      </c>
      <c r="AZ107" s="144">
        <f t="shared" si="240"/>
        <v>0</v>
      </c>
      <c r="BA107" s="144">
        <f t="shared" si="240"/>
        <v>6670</v>
      </c>
      <c r="BB107" s="144">
        <f t="shared" si="240"/>
        <v>554.15888300000029</v>
      </c>
      <c r="BC107" s="144">
        <f t="shared" si="240"/>
        <v>554.15888300000029</v>
      </c>
      <c r="BD107" s="144">
        <f t="shared" si="240"/>
        <v>0</v>
      </c>
      <c r="BE107" s="144">
        <f t="shared" si="240"/>
        <v>0</v>
      </c>
      <c r="BF107" s="144">
        <f t="shared" si="240"/>
        <v>554.15888300000029</v>
      </c>
      <c r="BG107" s="144">
        <f t="shared" si="240"/>
        <v>554.15888300000029</v>
      </c>
      <c r="BH107" s="144">
        <f t="shared" si="240"/>
        <v>0</v>
      </c>
      <c r="BI107" s="144">
        <f t="shared" si="240"/>
        <v>0</v>
      </c>
      <c r="BJ107" s="144">
        <f t="shared" si="240"/>
        <v>6670</v>
      </c>
      <c r="BK107" s="144">
        <f t="shared" si="240"/>
        <v>6670</v>
      </c>
      <c r="BL107" s="144">
        <f t="shared" si="240"/>
        <v>0</v>
      </c>
      <c r="BM107" s="144">
        <f t="shared" si="240"/>
        <v>0</v>
      </c>
      <c r="BN107" s="144">
        <f t="shared" si="240"/>
        <v>3.0000000001564331E-3</v>
      </c>
      <c r="BO107" s="144">
        <f t="shared" si="240"/>
        <v>0</v>
      </c>
      <c r="BP107" s="144">
        <f t="shared" si="240"/>
        <v>0</v>
      </c>
      <c r="BQ107" s="144">
        <f t="shared" si="240"/>
        <v>-3.0000000001564331E-3</v>
      </c>
      <c r="BR107" s="144">
        <f t="shared" si="240"/>
        <v>160683.04939399997</v>
      </c>
      <c r="BS107" s="144">
        <f t="shared" ref="BS107:BW107" si="241">SUM(BS108:BS140)</f>
        <v>160683.046394</v>
      </c>
      <c r="BT107" s="144">
        <f t="shared" si="241"/>
        <v>31632.429999999997</v>
      </c>
      <c r="BU107" s="144">
        <f t="shared" si="241"/>
        <v>128354.616394</v>
      </c>
      <c r="BV107" s="144">
        <f t="shared" si="241"/>
        <v>0</v>
      </c>
      <c r="BW107" s="144">
        <f t="shared" si="241"/>
        <v>0</v>
      </c>
      <c r="BX107" s="11"/>
      <c r="CF107" s="175" t="e">
        <f>BW107-#REF!</f>
        <v>#REF!</v>
      </c>
      <c r="CH107" s="291"/>
      <c r="CI107" s="291"/>
    </row>
    <row r="108" spans="1:87" ht="27.95" customHeight="1">
      <c r="A108" s="10">
        <v>1</v>
      </c>
      <c r="B108" s="9" t="s">
        <v>527</v>
      </c>
      <c r="C108" s="8" t="s">
        <v>184</v>
      </c>
      <c r="D108" s="100"/>
      <c r="E108" s="100"/>
      <c r="F108" s="8" t="s">
        <v>35</v>
      </c>
      <c r="G108" s="9"/>
      <c r="H108" s="8"/>
      <c r="I108" s="96" t="s">
        <v>526</v>
      </c>
      <c r="J108" s="41">
        <v>134458</v>
      </c>
      <c r="K108" s="6">
        <v>0</v>
      </c>
      <c r="L108" s="6">
        <v>751</v>
      </c>
      <c r="M108" s="6">
        <v>751</v>
      </c>
      <c r="N108" s="167">
        <v>731.52700000000004</v>
      </c>
      <c r="O108" s="167">
        <v>731.52700000000004</v>
      </c>
      <c r="P108" s="167">
        <v>0</v>
      </c>
      <c r="Q108" s="167">
        <v>731.52700000000004</v>
      </c>
      <c r="R108" s="146">
        <v>731.52700000000004</v>
      </c>
      <c r="S108" s="146">
        <v>731.52700000000004</v>
      </c>
      <c r="T108" s="146"/>
      <c r="U108" s="146">
        <v>731.52700000000004</v>
      </c>
      <c r="V108" s="1">
        <f t="shared" ref="V108:V140" si="242">Z108+AH108+AX108</f>
        <v>731.52700000000004</v>
      </c>
      <c r="W108" s="1">
        <f t="shared" ref="W108:W140" si="243">AA108+AI108+AY108</f>
        <v>731.52700000000004</v>
      </c>
      <c r="X108" s="1">
        <f t="shared" ref="X108:X140" si="244">AB108+AJ108+AZ108</f>
        <v>0</v>
      </c>
      <c r="Y108" s="1">
        <f t="shared" ref="Y108:Y140" si="245">AC108+AK108+BA108</f>
        <v>731.52700000000004</v>
      </c>
      <c r="Z108" s="146">
        <v>731.52700000000004</v>
      </c>
      <c r="AA108" s="146">
        <v>731.52700000000004</v>
      </c>
      <c r="AB108" s="146"/>
      <c r="AC108" s="146">
        <v>731.52700000000004</v>
      </c>
      <c r="AD108" s="146">
        <v>731.52700000000004</v>
      </c>
      <c r="AE108" s="146">
        <v>731.52700000000004</v>
      </c>
      <c r="AF108" s="146"/>
      <c r="AG108" s="146"/>
      <c r="AH108" s="146"/>
      <c r="AI108" s="146"/>
      <c r="AJ108" s="146"/>
      <c r="AK108" s="146"/>
      <c r="AL108" s="1">
        <f t="shared" ref="AL108:AL140" si="246">Z108-AD108</f>
        <v>0</v>
      </c>
      <c r="AM108" s="1">
        <f t="shared" ref="AM108:AM140" si="247">AA108-AE108</f>
        <v>0</v>
      </c>
      <c r="AN108" s="1"/>
      <c r="AO108" s="1"/>
      <c r="AP108" s="1"/>
      <c r="AQ108" s="1"/>
      <c r="AR108" s="1"/>
      <c r="AS108" s="1"/>
      <c r="AT108" s="146">
        <v>0</v>
      </c>
      <c r="AU108" s="146">
        <v>0</v>
      </c>
      <c r="AV108" s="146"/>
      <c r="AW108" s="146"/>
      <c r="AX108" s="148">
        <f>AY108</f>
        <v>0</v>
      </c>
      <c r="AY108" s="146"/>
      <c r="AZ108" s="146"/>
      <c r="BA108" s="146"/>
      <c r="BB108" s="1">
        <f t="shared" ref="BB108:BB140" si="248">AH108-AT108</f>
        <v>0</v>
      </c>
      <c r="BC108" s="1">
        <f t="shared" ref="BC108:BC140" si="249">AI108-AU108</f>
        <v>0</v>
      </c>
      <c r="BD108" s="1"/>
      <c r="BE108" s="1"/>
      <c r="BF108" s="146">
        <f t="shared" si="26"/>
        <v>0</v>
      </c>
      <c r="BG108" s="146">
        <f t="shared" si="27"/>
        <v>0</v>
      </c>
      <c r="BH108" s="146"/>
      <c r="BI108" s="146"/>
      <c r="BJ108" s="146">
        <f t="shared" si="28"/>
        <v>0</v>
      </c>
      <c r="BK108" s="146">
        <f t="shared" si="29"/>
        <v>0</v>
      </c>
      <c r="BL108" s="146"/>
      <c r="BM108" s="146"/>
      <c r="BN108" s="1">
        <f t="shared" ref="BN108:BN140" si="250">N108-V108</f>
        <v>0</v>
      </c>
      <c r="BO108" s="1">
        <f t="shared" ref="BO108:BO140" si="251">O108-W108</f>
        <v>0</v>
      </c>
      <c r="BP108" s="1">
        <f t="shared" ref="BP108:BP140" si="252">P108-X108</f>
        <v>0</v>
      </c>
      <c r="BQ108" s="1">
        <f t="shared" ref="BQ108:BQ140" si="253">Q108-Y108</f>
        <v>0</v>
      </c>
      <c r="BR108" s="167">
        <v>731.52700000000004</v>
      </c>
      <c r="BS108" s="167">
        <v>731.52700000000004</v>
      </c>
      <c r="BT108" s="167">
        <v>0</v>
      </c>
      <c r="BU108" s="167">
        <v>731.52700000000004</v>
      </c>
      <c r="BV108" s="146">
        <f t="shared" si="30"/>
        <v>0</v>
      </c>
      <c r="BW108" s="146">
        <f t="shared" si="31"/>
        <v>0</v>
      </c>
      <c r="BX108" s="11"/>
      <c r="BZ108" s="45" t="s">
        <v>143</v>
      </c>
      <c r="CA108" s="45" t="s">
        <v>589</v>
      </c>
      <c r="CB108" s="45" t="s">
        <v>592</v>
      </c>
      <c r="CC108" s="45" t="s">
        <v>593</v>
      </c>
      <c r="CF108" s="175" t="e">
        <f>BW108-#REF!</f>
        <v>#REF!</v>
      </c>
      <c r="CH108" s="291"/>
      <c r="CI108" s="291"/>
    </row>
    <row r="109" spans="1:87" ht="38.25">
      <c r="A109" s="10">
        <v>2</v>
      </c>
      <c r="B109" s="92" t="s">
        <v>525</v>
      </c>
      <c r="C109" s="8" t="s">
        <v>246</v>
      </c>
      <c r="D109" s="100"/>
      <c r="E109" s="100"/>
      <c r="F109" s="8" t="s">
        <v>81</v>
      </c>
      <c r="G109" s="9"/>
      <c r="H109" s="8"/>
      <c r="I109" s="96" t="s">
        <v>524</v>
      </c>
      <c r="J109" s="91">
        <v>841135.15378299996</v>
      </c>
      <c r="K109" s="6"/>
      <c r="L109" s="6">
        <v>0</v>
      </c>
      <c r="M109" s="6">
        <v>0</v>
      </c>
      <c r="N109" s="167">
        <v>6670</v>
      </c>
      <c r="O109" s="167">
        <v>6670</v>
      </c>
      <c r="P109" s="167">
        <v>0</v>
      </c>
      <c r="Q109" s="167">
        <v>6670</v>
      </c>
      <c r="R109" s="146">
        <v>6670</v>
      </c>
      <c r="S109" s="146">
        <v>6670</v>
      </c>
      <c r="T109" s="146"/>
      <c r="U109" s="146">
        <v>6670</v>
      </c>
      <c r="V109" s="1">
        <f t="shared" si="242"/>
        <v>6670</v>
      </c>
      <c r="W109" s="1">
        <f t="shared" si="243"/>
        <v>6670</v>
      </c>
      <c r="X109" s="1">
        <f t="shared" si="244"/>
        <v>0</v>
      </c>
      <c r="Y109" s="1">
        <f t="shared" si="245"/>
        <v>6670</v>
      </c>
      <c r="Z109" s="146"/>
      <c r="AA109" s="146"/>
      <c r="AB109" s="146"/>
      <c r="AC109" s="146"/>
      <c r="AD109" s="146"/>
      <c r="AE109" s="146"/>
      <c r="AF109" s="146"/>
      <c r="AG109" s="146"/>
      <c r="AH109" s="146">
        <v>4500</v>
      </c>
      <c r="AI109" s="146">
        <v>4500</v>
      </c>
      <c r="AJ109" s="146"/>
      <c r="AK109" s="146">
        <v>4500</v>
      </c>
      <c r="AL109" s="1">
        <f t="shared" si="246"/>
        <v>0</v>
      </c>
      <c r="AM109" s="1">
        <f t="shared" si="247"/>
        <v>0</v>
      </c>
      <c r="AN109" s="1"/>
      <c r="AO109" s="1"/>
      <c r="AP109" s="1"/>
      <c r="AQ109" s="1"/>
      <c r="AR109" s="1"/>
      <c r="AS109" s="1"/>
      <c r="AT109" s="146">
        <v>4500</v>
      </c>
      <c r="AU109" s="146">
        <v>4500</v>
      </c>
      <c r="AV109" s="146"/>
      <c r="AW109" s="146"/>
      <c r="AX109" s="148">
        <v>2170</v>
      </c>
      <c r="AY109" s="146">
        <v>2170</v>
      </c>
      <c r="AZ109" s="146"/>
      <c r="BA109" s="146">
        <v>2170</v>
      </c>
      <c r="BB109" s="1">
        <f t="shared" si="248"/>
        <v>0</v>
      </c>
      <c r="BC109" s="1">
        <f t="shared" si="249"/>
        <v>0</v>
      </c>
      <c r="BD109" s="1"/>
      <c r="BE109" s="1"/>
      <c r="BF109" s="146">
        <f t="shared" ref="BF109:BF178" si="254">BB109</f>
        <v>0</v>
      </c>
      <c r="BG109" s="146">
        <f t="shared" ref="BG109:BG178" si="255">BC109</f>
        <v>0</v>
      </c>
      <c r="BH109" s="146"/>
      <c r="BI109" s="146"/>
      <c r="BJ109" s="146">
        <f t="shared" ref="BJ109:BJ178" si="256">AX109</f>
        <v>2170</v>
      </c>
      <c r="BK109" s="146">
        <f t="shared" ref="BK109:BK178" si="257">AY109</f>
        <v>2170</v>
      </c>
      <c r="BL109" s="146"/>
      <c r="BM109" s="146"/>
      <c r="BN109" s="1">
        <f t="shared" si="250"/>
        <v>0</v>
      </c>
      <c r="BO109" s="1">
        <f t="shared" si="251"/>
        <v>0</v>
      </c>
      <c r="BP109" s="1">
        <f t="shared" si="252"/>
        <v>0</v>
      </c>
      <c r="BQ109" s="1">
        <f t="shared" si="253"/>
        <v>0</v>
      </c>
      <c r="BR109" s="167">
        <v>6670</v>
      </c>
      <c r="BS109" s="167">
        <v>6670</v>
      </c>
      <c r="BT109" s="167">
        <v>0</v>
      </c>
      <c r="BU109" s="167">
        <v>6670</v>
      </c>
      <c r="BV109" s="146">
        <f t="shared" ref="BV109:BV179" si="258">IF(BS109&gt;O109,BS109-O109,0)</f>
        <v>0</v>
      </c>
      <c r="BW109" s="146">
        <f t="shared" ref="BW109:BW179" si="259">IF(BS109&lt;O109,O109-BS109,0)</f>
        <v>0</v>
      </c>
      <c r="BX109" s="41"/>
      <c r="BZ109" s="45" t="s">
        <v>602</v>
      </c>
      <c r="CA109" s="45" t="s">
        <v>589</v>
      </c>
      <c r="CB109" s="45" t="s">
        <v>595</v>
      </c>
      <c r="CF109" s="175" t="e">
        <f>BW109-#REF!</f>
        <v>#REF!</v>
      </c>
      <c r="CH109" s="291"/>
      <c r="CI109" s="291"/>
    </row>
    <row r="110" spans="1:87" ht="27.95" customHeight="1">
      <c r="A110" s="10">
        <v>3</v>
      </c>
      <c r="B110" s="92" t="s">
        <v>523</v>
      </c>
      <c r="C110" s="8" t="s">
        <v>37</v>
      </c>
      <c r="D110" s="100"/>
      <c r="E110" s="100"/>
      <c r="F110" s="68" t="s">
        <v>36</v>
      </c>
      <c r="G110" s="9"/>
      <c r="H110" s="8"/>
      <c r="I110" s="96" t="s">
        <v>522</v>
      </c>
      <c r="J110" s="41">
        <v>214321</v>
      </c>
      <c r="K110" s="6"/>
      <c r="L110" s="6">
        <v>0</v>
      </c>
      <c r="M110" s="6">
        <v>0</v>
      </c>
      <c r="N110" s="167">
        <v>2034</v>
      </c>
      <c r="O110" s="167">
        <v>2034</v>
      </c>
      <c r="P110" s="167">
        <v>0</v>
      </c>
      <c r="Q110" s="167">
        <v>2034</v>
      </c>
      <c r="R110" s="146">
        <v>2034</v>
      </c>
      <c r="S110" s="146">
        <v>2034</v>
      </c>
      <c r="T110" s="146"/>
      <c r="U110" s="146">
        <v>2034</v>
      </c>
      <c r="V110" s="1">
        <f t="shared" si="242"/>
        <v>2034</v>
      </c>
      <c r="W110" s="1">
        <f t="shared" si="243"/>
        <v>2034</v>
      </c>
      <c r="X110" s="1">
        <f t="shared" si="244"/>
        <v>0</v>
      </c>
      <c r="Y110" s="1">
        <f t="shared" si="245"/>
        <v>2034</v>
      </c>
      <c r="Z110" s="146"/>
      <c r="AA110" s="146"/>
      <c r="AB110" s="146"/>
      <c r="AC110" s="146"/>
      <c r="AD110" s="146"/>
      <c r="AE110" s="146"/>
      <c r="AF110" s="146"/>
      <c r="AG110" s="146"/>
      <c r="AH110" s="146">
        <v>2034</v>
      </c>
      <c r="AI110" s="146">
        <v>2034</v>
      </c>
      <c r="AJ110" s="146"/>
      <c r="AK110" s="146">
        <v>2034</v>
      </c>
      <c r="AL110" s="1">
        <f t="shared" si="246"/>
        <v>0</v>
      </c>
      <c r="AM110" s="1">
        <f t="shared" si="247"/>
        <v>0</v>
      </c>
      <c r="AN110" s="1"/>
      <c r="AO110" s="1"/>
      <c r="AP110" s="1"/>
      <c r="AQ110" s="1"/>
      <c r="AR110" s="1"/>
      <c r="AS110" s="1"/>
      <c r="AT110" s="146">
        <v>2015.8109999999999</v>
      </c>
      <c r="AU110" s="146">
        <v>2015.8109999999999</v>
      </c>
      <c r="AV110" s="146"/>
      <c r="AW110" s="146"/>
      <c r="AX110" s="148">
        <f t="shared" ref="AX110:AX140" si="260">AY110</f>
        <v>0</v>
      </c>
      <c r="AY110" s="146"/>
      <c r="AZ110" s="146"/>
      <c r="BA110" s="146"/>
      <c r="BB110" s="1">
        <f t="shared" si="248"/>
        <v>18.189000000000078</v>
      </c>
      <c r="BC110" s="1">
        <f t="shared" si="249"/>
        <v>18.189000000000078</v>
      </c>
      <c r="BD110" s="1"/>
      <c r="BE110" s="1"/>
      <c r="BF110" s="146">
        <f t="shared" si="254"/>
        <v>18.189000000000078</v>
      </c>
      <c r="BG110" s="146">
        <f t="shared" si="255"/>
        <v>18.189000000000078</v>
      </c>
      <c r="BH110" s="146"/>
      <c r="BI110" s="146"/>
      <c r="BJ110" s="146">
        <f t="shared" si="256"/>
        <v>0</v>
      </c>
      <c r="BK110" s="146">
        <f t="shared" si="257"/>
        <v>0</v>
      </c>
      <c r="BL110" s="146"/>
      <c r="BM110" s="146"/>
      <c r="BN110" s="1">
        <f t="shared" si="250"/>
        <v>0</v>
      </c>
      <c r="BO110" s="1">
        <f t="shared" si="251"/>
        <v>0</v>
      </c>
      <c r="BP110" s="1">
        <f t="shared" si="252"/>
        <v>0</v>
      </c>
      <c r="BQ110" s="1">
        <f t="shared" si="253"/>
        <v>0</v>
      </c>
      <c r="BR110" s="167">
        <v>2034</v>
      </c>
      <c r="BS110" s="167">
        <v>2034</v>
      </c>
      <c r="BT110" s="167">
        <v>0</v>
      </c>
      <c r="BU110" s="167">
        <v>2034</v>
      </c>
      <c r="BV110" s="146">
        <f t="shared" si="258"/>
        <v>0</v>
      </c>
      <c r="BW110" s="146">
        <f t="shared" si="259"/>
        <v>0</v>
      </c>
      <c r="BX110" s="41"/>
      <c r="BZ110" s="45" t="s">
        <v>602</v>
      </c>
      <c r="CA110" s="45" t="s">
        <v>589</v>
      </c>
      <c r="CB110" s="45" t="s">
        <v>595</v>
      </c>
      <c r="CF110" s="175" t="e">
        <f>BW110-#REF!</f>
        <v>#REF!</v>
      </c>
      <c r="CH110" s="291"/>
      <c r="CI110" s="291"/>
    </row>
    <row r="111" spans="1:87" ht="27.95" customHeight="1">
      <c r="A111" s="10">
        <v>4</v>
      </c>
      <c r="B111" s="14" t="s">
        <v>521</v>
      </c>
      <c r="C111" s="68" t="s">
        <v>152</v>
      </c>
      <c r="D111" s="121"/>
      <c r="E111" s="121"/>
      <c r="F111" s="8" t="s">
        <v>23</v>
      </c>
      <c r="G111" s="9"/>
      <c r="H111" s="9"/>
      <c r="I111" s="96" t="s">
        <v>520</v>
      </c>
      <c r="J111" s="14">
        <v>590052</v>
      </c>
      <c r="K111" s="6"/>
      <c r="L111" s="6">
        <v>1400</v>
      </c>
      <c r="M111" s="6">
        <v>0</v>
      </c>
      <c r="N111" s="167">
        <v>399.11900000000003</v>
      </c>
      <c r="O111" s="167">
        <v>399.11900000000003</v>
      </c>
      <c r="P111" s="167">
        <v>0</v>
      </c>
      <c r="Q111" s="167">
        <v>399.11900000000003</v>
      </c>
      <c r="R111" s="146">
        <v>399.11900000000003</v>
      </c>
      <c r="S111" s="146">
        <v>399.11900000000003</v>
      </c>
      <c r="T111" s="146"/>
      <c r="U111" s="146">
        <v>399.11900000000003</v>
      </c>
      <c r="V111" s="1">
        <f t="shared" si="242"/>
        <v>399.11900000000003</v>
      </c>
      <c r="W111" s="1">
        <f t="shared" si="243"/>
        <v>399.11900000000003</v>
      </c>
      <c r="X111" s="1">
        <f t="shared" si="244"/>
        <v>0</v>
      </c>
      <c r="Y111" s="1">
        <f t="shared" si="245"/>
        <v>399.11900000000003</v>
      </c>
      <c r="Z111" s="146"/>
      <c r="AA111" s="146"/>
      <c r="AB111" s="146"/>
      <c r="AC111" s="146"/>
      <c r="AD111" s="146"/>
      <c r="AE111" s="146"/>
      <c r="AF111" s="146"/>
      <c r="AG111" s="146"/>
      <c r="AH111" s="146">
        <v>399.11900000000003</v>
      </c>
      <c r="AI111" s="146">
        <v>399.11900000000003</v>
      </c>
      <c r="AJ111" s="146"/>
      <c r="AK111" s="146">
        <v>399.11900000000003</v>
      </c>
      <c r="AL111" s="1">
        <f t="shared" si="246"/>
        <v>0</v>
      </c>
      <c r="AM111" s="1">
        <f t="shared" si="247"/>
        <v>0</v>
      </c>
      <c r="AN111" s="1"/>
      <c r="AO111" s="1"/>
      <c r="AP111" s="1"/>
      <c r="AQ111" s="1"/>
      <c r="AR111" s="1"/>
      <c r="AS111" s="1"/>
      <c r="AT111" s="146">
        <v>399.11900000000003</v>
      </c>
      <c r="AU111" s="146">
        <v>399.11900000000003</v>
      </c>
      <c r="AV111" s="146"/>
      <c r="AW111" s="146"/>
      <c r="AX111" s="148">
        <f t="shared" si="260"/>
        <v>0</v>
      </c>
      <c r="AY111" s="146"/>
      <c r="AZ111" s="146"/>
      <c r="BA111" s="146"/>
      <c r="BB111" s="1">
        <f t="shared" si="248"/>
        <v>0</v>
      </c>
      <c r="BC111" s="1">
        <f t="shared" si="249"/>
        <v>0</v>
      </c>
      <c r="BD111" s="1"/>
      <c r="BE111" s="1"/>
      <c r="BF111" s="146">
        <f t="shared" si="254"/>
        <v>0</v>
      </c>
      <c r="BG111" s="146">
        <f t="shared" si="255"/>
        <v>0</v>
      </c>
      <c r="BH111" s="146"/>
      <c r="BI111" s="146"/>
      <c r="BJ111" s="146">
        <f t="shared" si="256"/>
        <v>0</v>
      </c>
      <c r="BK111" s="146">
        <f t="shared" si="257"/>
        <v>0</v>
      </c>
      <c r="BL111" s="146"/>
      <c r="BM111" s="146"/>
      <c r="BN111" s="1">
        <f t="shared" si="250"/>
        <v>0</v>
      </c>
      <c r="BO111" s="1">
        <f t="shared" si="251"/>
        <v>0</v>
      </c>
      <c r="BP111" s="1">
        <f t="shared" si="252"/>
        <v>0</v>
      </c>
      <c r="BQ111" s="1">
        <f t="shared" si="253"/>
        <v>0</v>
      </c>
      <c r="BR111" s="167">
        <v>399.11900000000003</v>
      </c>
      <c r="BS111" s="167">
        <v>399.11900000000003</v>
      </c>
      <c r="BT111" s="167">
        <v>0</v>
      </c>
      <c r="BU111" s="167">
        <v>399.11900000000003</v>
      </c>
      <c r="BV111" s="146">
        <f t="shared" si="258"/>
        <v>0</v>
      </c>
      <c r="BW111" s="146">
        <f t="shared" si="259"/>
        <v>0</v>
      </c>
      <c r="BX111" s="6"/>
      <c r="BZ111" s="45" t="s">
        <v>602</v>
      </c>
      <c r="CA111" s="45" t="s">
        <v>589</v>
      </c>
      <c r="CB111" s="45" t="s">
        <v>595</v>
      </c>
      <c r="CF111" s="175" t="e">
        <f>BW111-#REF!</f>
        <v>#REF!</v>
      </c>
      <c r="CH111" s="291"/>
      <c r="CI111" s="291"/>
    </row>
    <row r="112" spans="1:87" ht="27.95" customHeight="1">
      <c r="A112" s="10">
        <v>5</v>
      </c>
      <c r="B112" s="14" t="s">
        <v>519</v>
      </c>
      <c r="C112" s="68" t="s">
        <v>152</v>
      </c>
      <c r="D112" s="121"/>
      <c r="E112" s="121"/>
      <c r="F112" s="8" t="s">
        <v>23</v>
      </c>
      <c r="G112" s="9"/>
      <c r="H112" s="9"/>
      <c r="I112" s="96" t="s">
        <v>518</v>
      </c>
      <c r="J112" s="91">
        <v>819888</v>
      </c>
      <c r="K112" s="6"/>
      <c r="L112" s="6">
        <v>1650</v>
      </c>
      <c r="M112" s="6">
        <v>0</v>
      </c>
      <c r="N112" s="167">
        <v>2347.0300000000002</v>
      </c>
      <c r="O112" s="167">
        <v>2347.0300000000002</v>
      </c>
      <c r="P112" s="167">
        <v>0</v>
      </c>
      <c r="Q112" s="167">
        <v>2347.0300000000002</v>
      </c>
      <c r="R112" s="146">
        <v>2347.0300000000002</v>
      </c>
      <c r="S112" s="146">
        <v>2347.0300000000002</v>
      </c>
      <c r="T112" s="146"/>
      <c r="U112" s="146">
        <v>2347.0300000000002</v>
      </c>
      <c r="V112" s="1">
        <f t="shared" si="242"/>
        <v>2347.0300000000002</v>
      </c>
      <c r="W112" s="1">
        <f t="shared" si="243"/>
        <v>2347.0300000000002</v>
      </c>
      <c r="X112" s="1">
        <f t="shared" si="244"/>
        <v>0</v>
      </c>
      <c r="Y112" s="1">
        <f t="shared" si="245"/>
        <v>2347.0300000000002</v>
      </c>
      <c r="Z112" s="146"/>
      <c r="AA112" s="146"/>
      <c r="AB112" s="146"/>
      <c r="AC112" s="146"/>
      <c r="AD112" s="146"/>
      <c r="AE112" s="146"/>
      <c r="AF112" s="146"/>
      <c r="AG112" s="146"/>
      <c r="AH112" s="146">
        <v>2347.0300000000002</v>
      </c>
      <c r="AI112" s="146">
        <v>2347.0300000000002</v>
      </c>
      <c r="AJ112" s="146"/>
      <c r="AK112" s="146">
        <v>2347.0300000000002</v>
      </c>
      <c r="AL112" s="1">
        <f t="shared" si="246"/>
        <v>0</v>
      </c>
      <c r="AM112" s="1">
        <f t="shared" si="247"/>
        <v>0</v>
      </c>
      <c r="AN112" s="1"/>
      <c r="AO112" s="1"/>
      <c r="AP112" s="1"/>
      <c r="AQ112" s="1"/>
      <c r="AR112" s="1"/>
      <c r="AS112" s="1"/>
      <c r="AT112" s="146">
        <v>2347</v>
      </c>
      <c r="AU112" s="146">
        <v>2347</v>
      </c>
      <c r="AV112" s="146"/>
      <c r="AW112" s="146"/>
      <c r="AX112" s="148">
        <f t="shared" si="260"/>
        <v>0</v>
      </c>
      <c r="AY112" s="146"/>
      <c r="AZ112" s="146"/>
      <c r="BA112" s="146"/>
      <c r="BB112" s="1">
        <f t="shared" si="248"/>
        <v>3.0000000000200089E-2</v>
      </c>
      <c r="BC112" s="1">
        <f t="shared" si="249"/>
        <v>3.0000000000200089E-2</v>
      </c>
      <c r="BD112" s="1"/>
      <c r="BE112" s="1"/>
      <c r="BF112" s="146">
        <f t="shared" si="254"/>
        <v>3.0000000000200089E-2</v>
      </c>
      <c r="BG112" s="146">
        <f t="shared" si="255"/>
        <v>3.0000000000200089E-2</v>
      </c>
      <c r="BH112" s="146"/>
      <c r="BI112" s="146"/>
      <c r="BJ112" s="146">
        <f t="shared" si="256"/>
        <v>0</v>
      </c>
      <c r="BK112" s="146">
        <f t="shared" si="257"/>
        <v>0</v>
      </c>
      <c r="BL112" s="146"/>
      <c r="BM112" s="146"/>
      <c r="BN112" s="1">
        <f t="shared" si="250"/>
        <v>0</v>
      </c>
      <c r="BO112" s="1">
        <f t="shared" si="251"/>
        <v>0</v>
      </c>
      <c r="BP112" s="1">
        <f t="shared" si="252"/>
        <v>0</v>
      </c>
      <c r="BQ112" s="1">
        <f t="shared" si="253"/>
        <v>0</v>
      </c>
      <c r="BR112" s="167">
        <v>2347.0300000000002</v>
      </c>
      <c r="BS112" s="167">
        <v>2347.0300000000002</v>
      </c>
      <c r="BT112" s="167">
        <v>0</v>
      </c>
      <c r="BU112" s="167">
        <v>2347.0300000000002</v>
      </c>
      <c r="BV112" s="146">
        <f t="shared" si="258"/>
        <v>0</v>
      </c>
      <c r="BW112" s="146">
        <f t="shared" si="259"/>
        <v>0</v>
      </c>
      <c r="BX112" s="6"/>
      <c r="BZ112" s="45" t="s">
        <v>602</v>
      </c>
      <c r="CA112" s="45" t="s">
        <v>589</v>
      </c>
      <c r="CB112" s="45" t="s">
        <v>595</v>
      </c>
      <c r="CF112" s="175" t="e">
        <f>BW112-#REF!</f>
        <v>#REF!</v>
      </c>
      <c r="CH112" s="291"/>
      <c r="CI112" s="291"/>
    </row>
    <row r="113" spans="1:87" ht="27.95" customHeight="1">
      <c r="A113" s="10">
        <v>6</v>
      </c>
      <c r="B113" s="14" t="s">
        <v>517</v>
      </c>
      <c r="C113" s="68" t="s">
        <v>152</v>
      </c>
      <c r="D113" s="121"/>
      <c r="E113" s="121"/>
      <c r="F113" s="8" t="s">
        <v>23</v>
      </c>
      <c r="G113" s="9"/>
      <c r="H113" s="9"/>
      <c r="I113" s="68" t="s">
        <v>516</v>
      </c>
      <c r="J113" s="14">
        <v>73448</v>
      </c>
      <c r="K113" s="6"/>
      <c r="L113" s="6">
        <v>685.8</v>
      </c>
      <c r="M113" s="6">
        <v>0</v>
      </c>
      <c r="N113" s="167">
        <v>905.4</v>
      </c>
      <c r="O113" s="167">
        <v>905.4</v>
      </c>
      <c r="P113" s="167">
        <v>0</v>
      </c>
      <c r="Q113" s="167">
        <v>905.4</v>
      </c>
      <c r="R113" s="146">
        <v>905.4</v>
      </c>
      <c r="S113" s="146">
        <v>905.4</v>
      </c>
      <c r="T113" s="146"/>
      <c r="U113" s="146">
        <v>905.4</v>
      </c>
      <c r="V113" s="1">
        <f t="shared" si="242"/>
        <v>905.4</v>
      </c>
      <c r="W113" s="1">
        <f t="shared" si="243"/>
        <v>905.4</v>
      </c>
      <c r="X113" s="1">
        <f t="shared" si="244"/>
        <v>0</v>
      </c>
      <c r="Y113" s="1">
        <f t="shared" si="245"/>
        <v>905.4</v>
      </c>
      <c r="Z113" s="146"/>
      <c r="AA113" s="146"/>
      <c r="AB113" s="146"/>
      <c r="AC113" s="146"/>
      <c r="AD113" s="146"/>
      <c r="AE113" s="146"/>
      <c r="AF113" s="146"/>
      <c r="AG113" s="146"/>
      <c r="AH113" s="146">
        <v>905.4</v>
      </c>
      <c r="AI113" s="146">
        <v>905.4</v>
      </c>
      <c r="AJ113" s="146"/>
      <c r="AK113" s="146">
        <v>905.4</v>
      </c>
      <c r="AL113" s="1">
        <f t="shared" si="246"/>
        <v>0</v>
      </c>
      <c r="AM113" s="1">
        <f t="shared" si="247"/>
        <v>0</v>
      </c>
      <c r="AN113" s="1"/>
      <c r="AO113" s="1"/>
      <c r="AP113" s="1"/>
      <c r="AQ113" s="1"/>
      <c r="AR113" s="1"/>
      <c r="AS113" s="1"/>
      <c r="AT113" s="146">
        <v>905</v>
      </c>
      <c r="AU113" s="146">
        <v>905</v>
      </c>
      <c r="AV113" s="146"/>
      <c r="AW113" s="146"/>
      <c r="AX113" s="148">
        <f t="shared" si="260"/>
        <v>0</v>
      </c>
      <c r="AY113" s="146"/>
      <c r="AZ113" s="146"/>
      <c r="BA113" s="146"/>
      <c r="BB113" s="1">
        <f t="shared" si="248"/>
        <v>0.39999999999997726</v>
      </c>
      <c r="BC113" s="1">
        <f t="shared" si="249"/>
        <v>0.39999999999997726</v>
      </c>
      <c r="BD113" s="1"/>
      <c r="BE113" s="1"/>
      <c r="BF113" s="146">
        <f t="shared" si="254"/>
        <v>0.39999999999997726</v>
      </c>
      <c r="BG113" s="146">
        <f t="shared" si="255"/>
        <v>0.39999999999997726</v>
      </c>
      <c r="BH113" s="146"/>
      <c r="BI113" s="146"/>
      <c r="BJ113" s="146">
        <f t="shared" si="256"/>
        <v>0</v>
      </c>
      <c r="BK113" s="146">
        <f t="shared" si="257"/>
        <v>0</v>
      </c>
      <c r="BL113" s="146"/>
      <c r="BM113" s="146"/>
      <c r="BN113" s="1">
        <f t="shared" si="250"/>
        <v>0</v>
      </c>
      <c r="BO113" s="1">
        <f t="shared" si="251"/>
        <v>0</v>
      </c>
      <c r="BP113" s="1">
        <f t="shared" si="252"/>
        <v>0</v>
      </c>
      <c r="BQ113" s="1">
        <f t="shared" si="253"/>
        <v>0</v>
      </c>
      <c r="BR113" s="167">
        <v>905.4</v>
      </c>
      <c r="BS113" s="167">
        <v>905.4</v>
      </c>
      <c r="BT113" s="167">
        <v>0</v>
      </c>
      <c r="BU113" s="167">
        <v>905.4</v>
      </c>
      <c r="BV113" s="146">
        <f t="shared" si="258"/>
        <v>0</v>
      </c>
      <c r="BW113" s="146">
        <f t="shared" si="259"/>
        <v>0</v>
      </c>
      <c r="BX113" s="6"/>
      <c r="BZ113" s="45" t="s">
        <v>602</v>
      </c>
      <c r="CA113" s="45" t="s">
        <v>589</v>
      </c>
      <c r="CB113" s="45" t="s">
        <v>595</v>
      </c>
      <c r="CF113" s="175" t="e">
        <f>BW113-#REF!</f>
        <v>#REF!</v>
      </c>
      <c r="CH113" s="291"/>
      <c r="CI113" s="291"/>
    </row>
    <row r="114" spans="1:87" ht="27.95" customHeight="1">
      <c r="A114" s="10">
        <v>7</v>
      </c>
      <c r="B114" s="14" t="s">
        <v>515</v>
      </c>
      <c r="C114" s="68" t="s">
        <v>152</v>
      </c>
      <c r="D114" s="121"/>
      <c r="E114" s="121"/>
      <c r="F114" s="8" t="s">
        <v>23</v>
      </c>
      <c r="G114" s="9"/>
      <c r="H114" s="9"/>
      <c r="I114" s="68" t="s">
        <v>514</v>
      </c>
      <c r="J114" s="14">
        <v>490426.08</v>
      </c>
      <c r="K114" s="6"/>
      <c r="L114" s="6">
        <v>0</v>
      </c>
      <c r="M114" s="6">
        <v>0</v>
      </c>
      <c r="N114" s="167">
        <v>1187.0889999999999</v>
      </c>
      <c r="O114" s="167">
        <v>1187.0889999999999</v>
      </c>
      <c r="P114" s="167">
        <v>0</v>
      </c>
      <c r="Q114" s="167">
        <v>1187.0889999999999</v>
      </c>
      <c r="R114" s="146">
        <v>1187.0889999999999</v>
      </c>
      <c r="S114" s="146">
        <v>1187.0889999999999</v>
      </c>
      <c r="T114" s="146"/>
      <c r="U114" s="146">
        <v>1187.0889999999999</v>
      </c>
      <c r="V114" s="1">
        <f t="shared" si="242"/>
        <v>1187.0889999999999</v>
      </c>
      <c r="W114" s="1">
        <f t="shared" si="243"/>
        <v>1187.0889999999999</v>
      </c>
      <c r="X114" s="1">
        <f t="shared" si="244"/>
        <v>0</v>
      </c>
      <c r="Y114" s="1">
        <f t="shared" si="245"/>
        <v>1187.0889999999999</v>
      </c>
      <c r="Z114" s="146"/>
      <c r="AA114" s="146"/>
      <c r="AB114" s="146"/>
      <c r="AC114" s="146"/>
      <c r="AD114" s="146"/>
      <c r="AE114" s="146"/>
      <c r="AF114" s="146"/>
      <c r="AG114" s="146"/>
      <c r="AH114" s="146">
        <v>1187.0889999999999</v>
      </c>
      <c r="AI114" s="146">
        <v>1187.0889999999999</v>
      </c>
      <c r="AJ114" s="146"/>
      <c r="AK114" s="146">
        <v>1187.0889999999999</v>
      </c>
      <c r="AL114" s="1">
        <f t="shared" si="246"/>
        <v>0</v>
      </c>
      <c r="AM114" s="1">
        <f t="shared" si="247"/>
        <v>0</v>
      </c>
      <c r="AN114" s="1"/>
      <c r="AO114" s="1"/>
      <c r="AP114" s="1"/>
      <c r="AQ114" s="1"/>
      <c r="AR114" s="1"/>
      <c r="AS114" s="1"/>
      <c r="AT114" s="146">
        <v>1187.0889999999999</v>
      </c>
      <c r="AU114" s="146">
        <v>1187.0889999999999</v>
      </c>
      <c r="AV114" s="146"/>
      <c r="AW114" s="146"/>
      <c r="AX114" s="148">
        <f t="shared" si="260"/>
        <v>0</v>
      </c>
      <c r="AY114" s="146"/>
      <c r="AZ114" s="146"/>
      <c r="BA114" s="146"/>
      <c r="BB114" s="1">
        <f t="shared" si="248"/>
        <v>0</v>
      </c>
      <c r="BC114" s="1">
        <f t="shared" si="249"/>
        <v>0</v>
      </c>
      <c r="BD114" s="1"/>
      <c r="BE114" s="1"/>
      <c r="BF114" s="146">
        <f t="shared" si="254"/>
        <v>0</v>
      </c>
      <c r="BG114" s="146">
        <f t="shared" si="255"/>
        <v>0</v>
      </c>
      <c r="BH114" s="146"/>
      <c r="BI114" s="146"/>
      <c r="BJ114" s="146">
        <f t="shared" si="256"/>
        <v>0</v>
      </c>
      <c r="BK114" s="146">
        <f t="shared" si="257"/>
        <v>0</v>
      </c>
      <c r="BL114" s="146"/>
      <c r="BM114" s="146"/>
      <c r="BN114" s="1">
        <f t="shared" si="250"/>
        <v>0</v>
      </c>
      <c r="BO114" s="1">
        <f t="shared" si="251"/>
        <v>0</v>
      </c>
      <c r="BP114" s="1">
        <f t="shared" si="252"/>
        <v>0</v>
      </c>
      <c r="BQ114" s="1">
        <f t="shared" si="253"/>
        <v>0</v>
      </c>
      <c r="BR114" s="167">
        <v>1187.0889999999999</v>
      </c>
      <c r="BS114" s="167">
        <v>1187.0889999999999</v>
      </c>
      <c r="BT114" s="167">
        <v>0</v>
      </c>
      <c r="BU114" s="167">
        <v>1187.0889999999999</v>
      </c>
      <c r="BV114" s="146">
        <f t="shared" si="258"/>
        <v>0</v>
      </c>
      <c r="BW114" s="146">
        <f t="shared" si="259"/>
        <v>0</v>
      </c>
      <c r="BX114" s="6"/>
      <c r="BZ114" s="45" t="s">
        <v>602</v>
      </c>
      <c r="CA114" s="45" t="s">
        <v>589</v>
      </c>
      <c r="CB114" s="45" t="s">
        <v>595</v>
      </c>
      <c r="CF114" s="175" t="e">
        <f>BW114-#REF!</f>
        <v>#REF!</v>
      </c>
      <c r="CH114" s="291"/>
      <c r="CI114" s="291"/>
    </row>
    <row r="115" spans="1:87" ht="27.95" customHeight="1">
      <c r="A115" s="10">
        <v>8</v>
      </c>
      <c r="B115" s="14" t="s">
        <v>513</v>
      </c>
      <c r="C115" s="68" t="s">
        <v>152</v>
      </c>
      <c r="D115" s="121"/>
      <c r="E115" s="121"/>
      <c r="F115" s="8" t="s">
        <v>23</v>
      </c>
      <c r="G115" s="9"/>
      <c r="H115" s="9"/>
      <c r="I115" s="68" t="s">
        <v>512</v>
      </c>
      <c r="J115" s="14">
        <v>20619</v>
      </c>
      <c r="K115" s="6"/>
      <c r="L115" s="6">
        <v>300</v>
      </c>
      <c r="M115" s="6">
        <v>0</v>
      </c>
      <c r="N115" s="167">
        <v>71.05</v>
      </c>
      <c r="O115" s="167">
        <v>71.05</v>
      </c>
      <c r="P115" s="167">
        <v>0</v>
      </c>
      <c r="Q115" s="167">
        <v>71.05</v>
      </c>
      <c r="R115" s="146">
        <v>71.05</v>
      </c>
      <c r="S115" s="146">
        <v>71.05</v>
      </c>
      <c r="T115" s="146"/>
      <c r="U115" s="146">
        <v>71.05</v>
      </c>
      <c r="V115" s="1">
        <f t="shared" si="242"/>
        <v>71.05</v>
      </c>
      <c r="W115" s="1">
        <f t="shared" si="243"/>
        <v>71.05</v>
      </c>
      <c r="X115" s="1">
        <f t="shared" si="244"/>
        <v>0</v>
      </c>
      <c r="Y115" s="1">
        <f t="shared" si="245"/>
        <v>71.05</v>
      </c>
      <c r="Z115" s="146"/>
      <c r="AA115" s="146"/>
      <c r="AB115" s="146"/>
      <c r="AC115" s="146"/>
      <c r="AD115" s="146"/>
      <c r="AE115" s="146"/>
      <c r="AF115" s="146"/>
      <c r="AG115" s="146"/>
      <c r="AH115" s="146">
        <v>71.05</v>
      </c>
      <c r="AI115" s="146">
        <v>71.05</v>
      </c>
      <c r="AJ115" s="146"/>
      <c r="AK115" s="146">
        <v>71.05</v>
      </c>
      <c r="AL115" s="1">
        <f t="shared" si="246"/>
        <v>0</v>
      </c>
      <c r="AM115" s="1">
        <f t="shared" si="247"/>
        <v>0</v>
      </c>
      <c r="AN115" s="1"/>
      <c r="AO115" s="1"/>
      <c r="AP115" s="1"/>
      <c r="AQ115" s="1"/>
      <c r="AR115" s="1"/>
      <c r="AS115" s="1"/>
      <c r="AT115" s="146">
        <v>71</v>
      </c>
      <c r="AU115" s="146">
        <v>71</v>
      </c>
      <c r="AV115" s="146"/>
      <c r="AW115" s="146"/>
      <c r="AX115" s="148">
        <f t="shared" si="260"/>
        <v>0</v>
      </c>
      <c r="AY115" s="146"/>
      <c r="AZ115" s="146"/>
      <c r="BA115" s="146"/>
      <c r="BB115" s="1">
        <f t="shared" si="248"/>
        <v>4.9999999999997158E-2</v>
      </c>
      <c r="BC115" s="1">
        <f t="shared" si="249"/>
        <v>4.9999999999997158E-2</v>
      </c>
      <c r="BD115" s="1"/>
      <c r="BE115" s="1"/>
      <c r="BF115" s="146">
        <f t="shared" si="254"/>
        <v>4.9999999999997158E-2</v>
      </c>
      <c r="BG115" s="146">
        <f t="shared" si="255"/>
        <v>4.9999999999997158E-2</v>
      </c>
      <c r="BH115" s="146"/>
      <c r="BI115" s="146"/>
      <c r="BJ115" s="146">
        <f t="shared" si="256"/>
        <v>0</v>
      </c>
      <c r="BK115" s="146">
        <f t="shared" si="257"/>
        <v>0</v>
      </c>
      <c r="BL115" s="146"/>
      <c r="BM115" s="146"/>
      <c r="BN115" s="1">
        <f t="shared" si="250"/>
        <v>0</v>
      </c>
      <c r="BO115" s="1">
        <f t="shared" si="251"/>
        <v>0</v>
      </c>
      <c r="BP115" s="1">
        <f t="shared" si="252"/>
        <v>0</v>
      </c>
      <c r="BQ115" s="1">
        <f t="shared" si="253"/>
        <v>0</v>
      </c>
      <c r="BR115" s="167">
        <v>71.05</v>
      </c>
      <c r="BS115" s="167">
        <v>71.05</v>
      </c>
      <c r="BT115" s="167">
        <v>0</v>
      </c>
      <c r="BU115" s="167">
        <v>71.05</v>
      </c>
      <c r="BV115" s="146">
        <f t="shared" si="258"/>
        <v>0</v>
      </c>
      <c r="BW115" s="146">
        <f t="shared" si="259"/>
        <v>0</v>
      </c>
      <c r="BX115" s="6"/>
      <c r="BZ115" s="45" t="s">
        <v>602</v>
      </c>
      <c r="CA115" s="45" t="s">
        <v>589</v>
      </c>
      <c r="CB115" s="45" t="s">
        <v>595</v>
      </c>
      <c r="CF115" s="175" t="e">
        <f>BW115-#REF!</f>
        <v>#REF!</v>
      </c>
      <c r="CH115" s="291"/>
      <c r="CI115" s="291"/>
    </row>
    <row r="116" spans="1:87" ht="27.95" customHeight="1">
      <c r="A116" s="10">
        <v>9</v>
      </c>
      <c r="B116" s="14" t="s">
        <v>511</v>
      </c>
      <c r="C116" s="68" t="s">
        <v>152</v>
      </c>
      <c r="D116" s="121"/>
      <c r="E116" s="121"/>
      <c r="F116" s="8" t="s">
        <v>23</v>
      </c>
      <c r="G116" s="9"/>
      <c r="H116" s="9"/>
      <c r="I116" s="68" t="s">
        <v>510</v>
      </c>
      <c r="J116" s="14">
        <v>42803</v>
      </c>
      <c r="K116" s="6"/>
      <c r="L116" s="6">
        <v>0</v>
      </c>
      <c r="M116" s="6">
        <v>0</v>
      </c>
      <c r="N116" s="167">
        <v>338.66699999999992</v>
      </c>
      <c r="O116" s="167">
        <v>338.66699999999992</v>
      </c>
      <c r="P116" s="167">
        <v>0</v>
      </c>
      <c r="Q116" s="167">
        <v>338.66699999999992</v>
      </c>
      <c r="R116" s="146">
        <v>338.66699999999992</v>
      </c>
      <c r="S116" s="146">
        <v>338.66699999999992</v>
      </c>
      <c r="T116" s="146"/>
      <c r="U116" s="146">
        <v>338.66699999999992</v>
      </c>
      <c r="V116" s="1">
        <f t="shared" si="242"/>
        <v>338.66699999999992</v>
      </c>
      <c r="W116" s="1">
        <f t="shared" si="243"/>
        <v>338.66699999999992</v>
      </c>
      <c r="X116" s="1">
        <f t="shared" si="244"/>
        <v>0</v>
      </c>
      <c r="Y116" s="1">
        <f t="shared" si="245"/>
        <v>338.66699999999992</v>
      </c>
      <c r="Z116" s="146"/>
      <c r="AA116" s="146"/>
      <c r="AB116" s="146"/>
      <c r="AC116" s="146"/>
      <c r="AD116" s="146"/>
      <c r="AE116" s="146"/>
      <c r="AF116" s="146"/>
      <c r="AG116" s="146"/>
      <c r="AH116" s="146">
        <v>338.66699999999992</v>
      </c>
      <c r="AI116" s="146">
        <v>338.66699999999992</v>
      </c>
      <c r="AJ116" s="146"/>
      <c r="AK116" s="146">
        <v>338.66699999999992</v>
      </c>
      <c r="AL116" s="1">
        <f t="shared" si="246"/>
        <v>0</v>
      </c>
      <c r="AM116" s="1">
        <f t="shared" si="247"/>
        <v>0</v>
      </c>
      <c r="AN116" s="1"/>
      <c r="AO116" s="1"/>
      <c r="AP116" s="1"/>
      <c r="AQ116" s="1"/>
      <c r="AR116" s="1"/>
      <c r="AS116" s="1"/>
      <c r="AT116" s="146">
        <v>338.66699999999992</v>
      </c>
      <c r="AU116" s="146">
        <v>338.66699999999992</v>
      </c>
      <c r="AV116" s="146"/>
      <c r="AW116" s="146"/>
      <c r="AX116" s="148">
        <f t="shared" si="260"/>
        <v>0</v>
      </c>
      <c r="AY116" s="146"/>
      <c r="AZ116" s="146"/>
      <c r="BA116" s="146"/>
      <c r="BB116" s="1">
        <f t="shared" si="248"/>
        <v>0</v>
      </c>
      <c r="BC116" s="1">
        <f t="shared" si="249"/>
        <v>0</v>
      </c>
      <c r="BD116" s="1"/>
      <c r="BE116" s="1"/>
      <c r="BF116" s="146">
        <f t="shared" si="254"/>
        <v>0</v>
      </c>
      <c r="BG116" s="146">
        <f t="shared" si="255"/>
        <v>0</v>
      </c>
      <c r="BH116" s="146"/>
      <c r="BI116" s="146"/>
      <c r="BJ116" s="146">
        <f t="shared" si="256"/>
        <v>0</v>
      </c>
      <c r="BK116" s="146">
        <f t="shared" si="257"/>
        <v>0</v>
      </c>
      <c r="BL116" s="146"/>
      <c r="BM116" s="146"/>
      <c r="BN116" s="1">
        <f t="shared" si="250"/>
        <v>0</v>
      </c>
      <c r="BO116" s="1">
        <f t="shared" si="251"/>
        <v>0</v>
      </c>
      <c r="BP116" s="1">
        <f t="shared" si="252"/>
        <v>0</v>
      </c>
      <c r="BQ116" s="1">
        <f t="shared" si="253"/>
        <v>0</v>
      </c>
      <c r="BR116" s="167">
        <v>338.66699999999992</v>
      </c>
      <c r="BS116" s="167">
        <v>338.66699999999992</v>
      </c>
      <c r="BT116" s="167">
        <v>0</v>
      </c>
      <c r="BU116" s="167">
        <v>338.66699999999992</v>
      </c>
      <c r="BV116" s="146">
        <f t="shared" si="258"/>
        <v>0</v>
      </c>
      <c r="BW116" s="146">
        <f t="shared" si="259"/>
        <v>0</v>
      </c>
      <c r="BX116" s="6"/>
      <c r="BZ116" s="45" t="s">
        <v>602</v>
      </c>
      <c r="CA116" s="45" t="s">
        <v>589</v>
      </c>
      <c r="CB116" s="45" t="s">
        <v>595</v>
      </c>
      <c r="CF116" s="175" t="e">
        <f>BW116-#REF!</f>
        <v>#REF!</v>
      </c>
      <c r="CH116" s="291"/>
      <c r="CI116" s="291"/>
    </row>
    <row r="117" spans="1:87" ht="27.95" customHeight="1">
      <c r="A117" s="10">
        <v>10</v>
      </c>
      <c r="B117" s="92" t="s">
        <v>509</v>
      </c>
      <c r="C117" s="53" t="s">
        <v>133</v>
      </c>
      <c r="D117" s="108"/>
      <c r="E117" s="108"/>
      <c r="F117" s="67" t="s">
        <v>98</v>
      </c>
      <c r="G117" s="65"/>
      <c r="H117" s="53"/>
      <c r="I117" s="53" t="s">
        <v>508</v>
      </c>
      <c r="J117" s="41">
        <v>116904</v>
      </c>
      <c r="K117" s="6"/>
      <c r="L117" s="6">
        <v>778</v>
      </c>
      <c r="M117" s="6">
        <v>0</v>
      </c>
      <c r="N117" s="167">
        <v>126.681</v>
      </c>
      <c r="O117" s="167">
        <v>126.681</v>
      </c>
      <c r="P117" s="167">
        <v>0</v>
      </c>
      <c r="Q117" s="167">
        <v>126.681</v>
      </c>
      <c r="R117" s="146">
        <v>126.681</v>
      </c>
      <c r="S117" s="146">
        <v>126.681</v>
      </c>
      <c r="T117" s="146"/>
      <c r="U117" s="146">
        <v>126.681</v>
      </c>
      <c r="V117" s="1">
        <f t="shared" si="242"/>
        <v>126.681</v>
      </c>
      <c r="W117" s="1">
        <f t="shared" si="243"/>
        <v>126.681</v>
      </c>
      <c r="X117" s="1">
        <f t="shared" si="244"/>
        <v>0</v>
      </c>
      <c r="Y117" s="1">
        <f t="shared" si="245"/>
        <v>126.681</v>
      </c>
      <c r="Z117" s="146"/>
      <c r="AA117" s="146"/>
      <c r="AB117" s="146"/>
      <c r="AC117" s="146"/>
      <c r="AD117" s="146"/>
      <c r="AE117" s="146"/>
      <c r="AF117" s="146"/>
      <c r="AG117" s="146"/>
      <c r="AH117" s="146">
        <v>126.681</v>
      </c>
      <c r="AI117" s="146">
        <v>126.681</v>
      </c>
      <c r="AJ117" s="146"/>
      <c r="AK117" s="146">
        <v>126.681</v>
      </c>
      <c r="AL117" s="1">
        <f t="shared" si="246"/>
        <v>0</v>
      </c>
      <c r="AM117" s="1">
        <f t="shared" si="247"/>
        <v>0</v>
      </c>
      <c r="AN117" s="1"/>
      <c r="AO117" s="1"/>
      <c r="AP117" s="1"/>
      <c r="AQ117" s="1"/>
      <c r="AR117" s="1"/>
      <c r="AS117" s="1"/>
      <c r="AT117" s="146">
        <v>126.68</v>
      </c>
      <c r="AU117" s="146">
        <v>126.68</v>
      </c>
      <c r="AV117" s="146"/>
      <c r="AW117" s="146"/>
      <c r="AX117" s="148">
        <f t="shared" si="260"/>
        <v>0</v>
      </c>
      <c r="AY117" s="146"/>
      <c r="AZ117" s="146"/>
      <c r="BA117" s="146"/>
      <c r="BB117" s="1">
        <f t="shared" si="248"/>
        <v>9.9999999999056399E-4</v>
      </c>
      <c r="BC117" s="1">
        <f t="shared" si="249"/>
        <v>9.9999999999056399E-4</v>
      </c>
      <c r="BD117" s="1"/>
      <c r="BE117" s="1"/>
      <c r="BF117" s="146">
        <f t="shared" si="254"/>
        <v>9.9999999999056399E-4</v>
      </c>
      <c r="BG117" s="146">
        <f t="shared" si="255"/>
        <v>9.9999999999056399E-4</v>
      </c>
      <c r="BH117" s="146"/>
      <c r="BI117" s="146"/>
      <c r="BJ117" s="146">
        <f t="shared" si="256"/>
        <v>0</v>
      </c>
      <c r="BK117" s="146">
        <f t="shared" si="257"/>
        <v>0</v>
      </c>
      <c r="BL117" s="146"/>
      <c r="BM117" s="146"/>
      <c r="BN117" s="1">
        <f t="shared" si="250"/>
        <v>0</v>
      </c>
      <c r="BO117" s="1">
        <f t="shared" si="251"/>
        <v>0</v>
      </c>
      <c r="BP117" s="1">
        <f t="shared" si="252"/>
        <v>0</v>
      </c>
      <c r="BQ117" s="1">
        <f t="shared" si="253"/>
        <v>0</v>
      </c>
      <c r="BR117" s="167">
        <v>126.681</v>
      </c>
      <c r="BS117" s="167">
        <v>126.681</v>
      </c>
      <c r="BT117" s="167">
        <v>0</v>
      </c>
      <c r="BU117" s="167">
        <v>126.681</v>
      </c>
      <c r="BV117" s="146">
        <f t="shared" si="258"/>
        <v>0</v>
      </c>
      <c r="BW117" s="146">
        <f t="shared" si="259"/>
        <v>0</v>
      </c>
      <c r="BX117" s="6"/>
      <c r="BZ117" s="45" t="s">
        <v>602</v>
      </c>
      <c r="CA117" s="45" t="s">
        <v>589</v>
      </c>
      <c r="CB117" s="45" t="s">
        <v>595</v>
      </c>
      <c r="CF117" s="175" t="e">
        <f>BW117-#REF!</f>
        <v>#REF!</v>
      </c>
      <c r="CH117" s="291"/>
      <c r="CI117" s="291"/>
    </row>
    <row r="118" spans="1:87" ht="27.95" customHeight="1">
      <c r="A118" s="10">
        <v>11</v>
      </c>
      <c r="B118" s="9" t="s">
        <v>507</v>
      </c>
      <c r="C118" s="8" t="s">
        <v>58</v>
      </c>
      <c r="D118" s="100"/>
      <c r="E118" s="100"/>
      <c r="F118" s="8" t="s">
        <v>30</v>
      </c>
      <c r="G118" s="9"/>
      <c r="H118" s="8"/>
      <c r="I118" s="8" t="s">
        <v>506</v>
      </c>
      <c r="J118" s="41">
        <v>75770</v>
      </c>
      <c r="K118" s="6">
        <v>0</v>
      </c>
      <c r="L118" s="6"/>
      <c r="M118" s="6"/>
      <c r="N118" s="167">
        <v>411.45600000000002</v>
      </c>
      <c r="O118" s="167">
        <v>411.45600000000002</v>
      </c>
      <c r="P118" s="167">
        <v>0</v>
      </c>
      <c r="Q118" s="167">
        <v>411.45600000000002</v>
      </c>
      <c r="R118" s="146">
        <v>411.45600000000002</v>
      </c>
      <c r="S118" s="146">
        <v>411.45600000000002</v>
      </c>
      <c r="T118" s="146"/>
      <c r="U118" s="146">
        <v>411.45600000000002</v>
      </c>
      <c r="V118" s="1">
        <f t="shared" si="242"/>
        <v>411.45600000000002</v>
      </c>
      <c r="W118" s="1">
        <f t="shared" si="243"/>
        <v>411.45600000000002</v>
      </c>
      <c r="X118" s="1">
        <f t="shared" si="244"/>
        <v>0</v>
      </c>
      <c r="Y118" s="1">
        <f t="shared" si="245"/>
        <v>411.45600000000002</v>
      </c>
      <c r="Z118" s="146">
        <v>411.45600000000002</v>
      </c>
      <c r="AA118" s="146">
        <v>411.45600000000002</v>
      </c>
      <c r="AB118" s="146"/>
      <c r="AC118" s="146">
        <v>411.45600000000002</v>
      </c>
      <c r="AD118" s="146">
        <v>411.45600000000002</v>
      </c>
      <c r="AE118" s="146">
        <v>411.45600000000002</v>
      </c>
      <c r="AF118" s="146"/>
      <c r="AG118" s="146"/>
      <c r="AH118" s="146"/>
      <c r="AI118" s="146"/>
      <c r="AJ118" s="146"/>
      <c r="AK118" s="146"/>
      <c r="AL118" s="1">
        <f t="shared" si="246"/>
        <v>0</v>
      </c>
      <c r="AM118" s="1">
        <f t="shared" si="247"/>
        <v>0</v>
      </c>
      <c r="AN118" s="1"/>
      <c r="AO118" s="1"/>
      <c r="AP118" s="1"/>
      <c r="AQ118" s="1"/>
      <c r="AR118" s="1"/>
      <c r="AS118" s="1"/>
      <c r="AT118" s="146">
        <v>0</v>
      </c>
      <c r="AU118" s="146">
        <v>0</v>
      </c>
      <c r="AV118" s="146"/>
      <c r="AW118" s="146"/>
      <c r="AX118" s="148">
        <f t="shared" si="260"/>
        <v>0</v>
      </c>
      <c r="AY118" s="146"/>
      <c r="AZ118" s="146"/>
      <c r="BA118" s="146"/>
      <c r="BB118" s="1">
        <f t="shared" si="248"/>
        <v>0</v>
      </c>
      <c r="BC118" s="1">
        <f t="shared" si="249"/>
        <v>0</v>
      </c>
      <c r="BD118" s="1"/>
      <c r="BE118" s="1"/>
      <c r="BF118" s="146">
        <f t="shared" si="254"/>
        <v>0</v>
      </c>
      <c r="BG118" s="146">
        <f t="shared" si="255"/>
        <v>0</v>
      </c>
      <c r="BH118" s="146"/>
      <c r="BI118" s="146"/>
      <c r="BJ118" s="146">
        <f t="shared" si="256"/>
        <v>0</v>
      </c>
      <c r="BK118" s="146">
        <f t="shared" si="257"/>
        <v>0</v>
      </c>
      <c r="BL118" s="146"/>
      <c r="BM118" s="146"/>
      <c r="BN118" s="1">
        <f t="shared" si="250"/>
        <v>0</v>
      </c>
      <c r="BO118" s="1">
        <f t="shared" si="251"/>
        <v>0</v>
      </c>
      <c r="BP118" s="1">
        <f t="shared" si="252"/>
        <v>0</v>
      </c>
      <c r="BQ118" s="1">
        <f t="shared" si="253"/>
        <v>0</v>
      </c>
      <c r="BR118" s="167">
        <v>411.45600000000002</v>
      </c>
      <c r="BS118" s="167">
        <v>411.45600000000002</v>
      </c>
      <c r="BT118" s="167">
        <v>0</v>
      </c>
      <c r="BU118" s="167">
        <v>411.45600000000002</v>
      </c>
      <c r="BV118" s="146">
        <f t="shared" si="258"/>
        <v>0</v>
      </c>
      <c r="BW118" s="146">
        <f t="shared" si="259"/>
        <v>0</v>
      </c>
      <c r="BX118" s="11"/>
      <c r="BZ118" s="45" t="s">
        <v>602</v>
      </c>
      <c r="CA118" s="45" t="s">
        <v>589</v>
      </c>
      <c r="CB118" s="45" t="s">
        <v>595</v>
      </c>
      <c r="CF118" s="175" t="e">
        <f>BW118-#REF!</f>
        <v>#REF!</v>
      </c>
      <c r="CH118" s="291"/>
      <c r="CI118" s="291"/>
    </row>
    <row r="119" spans="1:87" ht="38.25">
      <c r="A119" s="10">
        <v>12</v>
      </c>
      <c r="B119" s="65" t="s">
        <v>505</v>
      </c>
      <c r="C119" s="53" t="s">
        <v>26</v>
      </c>
      <c r="D119" s="108"/>
      <c r="E119" s="108"/>
      <c r="F119" s="67" t="s">
        <v>35</v>
      </c>
      <c r="G119" s="65"/>
      <c r="H119" s="53"/>
      <c r="I119" s="53" t="s">
        <v>504</v>
      </c>
      <c r="J119" s="41">
        <v>344333</v>
      </c>
      <c r="K119" s="6">
        <v>0</v>
      </c>
      <c r="L119" s="6">
        <v>9304</v>
      </c>
      <c r="M119" s="6">
        <v>0</v>
      </c>
      <c r="N119" s="167">
        <v>5859.6930000000002</v>
      </c>
      <c r="O119" s="167">
        <v>5859.6930000000002</v>
      </c>
      <c r="P119" s="167">
        <v>0</v>
      </c>
      <c r="Q119" s="167">
        <v>5163.6930000000002</v>
      </c>
      <c r="R119" s="146">
        <v>5859.6930000000002</v>
      </c>
      <c r="S119" s="146">
        <v>5859.6930000000002</v>
      </c>
      <c r="T119" s="146"/>
      <c r="U119" s="146">
        <v>5163.6930000000002</v>
      </c>
      <c r="V119" s="1">
        <f t="shared" si="242"/>
        <v>5859.6930000000002</v>
      </c>
      <c r="W119" s="1">
        <f t="shared" si="243"/>
        <v>5859.6930000000002</v>
      </c>
      <c r="X119" s="1">
        <f t="shared" si="244"/>
        <v>0</v>
      </c>
      <c r="Y119" s="1">
        <f t="shared" si="245"/>
        <v>5163.6930000000002</v>
      </c>
      <c r="Z119" s="146">
        <v>696</v>
      </c>
      <c r="AA119" s="146">
        <v>696</v>
      </c>
      <c r="AB119" s="146"/>
      <c r="AC119" s="146"/>
      <c r="AD119" s="146">
        <v>696</v>
      </c>
      <c r="AE119" s="146">
        <v>696</v>
      </c>
      <c r="AF119" s="146"/>
      <c r="AG119" s="146"/>
      <c r="AH119" s="146">
        <v>5163.6930000000002</v>
      </c>
      <c r="AI119" s="146">
        <v>5163.6930000000002</v>
      </c>
      <c r="AJ119" s="146"/>
      <c r="AK119" s="146">
        <v>5163.6930000000002</v>
      </c>
      <c r="AL119" s="1">
        <f t="shared" si="246"/>
        <v>0</v>
      </c>
      <c r="AM119" s="1">
        <f t="shared" si="247"/>
        <v>0</v>
      </c>
      <c r="AN119" s="1"/>
      <c r="AO119" s="1"/>
      <c r="AP119" s="1"/>
      <c r="AQ119" s="1"/>
      <c r="AR119" s="1"/>
      <c r="AS119" s="1"/>
      <c r="AT119" s="146">
        <v>5163.6930000000002</v>
      </c>
      <c r="AU119" s="146">
        <v>5163.6930000000002</v>
      </c>
      <c r="AV119" s="146"/>
      <c r="AW119" s="146"/>
      <c r="AX119" s="148">
        <f t="shared" si="260"/>
        <v>0</v>
      </c>
      <c r="AY119" s="146"/>
      <c r="AZ119" s="146"/>
      <c r="BA119" s="146"/>
      <c r="BB119" s="1">
        <f t="shared" si="248"/>
        <v>0</v>
      </c>
      <c r="BC119" s="1">
        <f t="shared" si="249"/>
        <v>0</v>
      </c>
      <c r="BD119" s="1"/>
      <c r="BE119" s="1"/>
      <c r="BF119" s="146">
        <f t="shared" si="254"/>
        <v>0</v>
      </c>
      <c r="BG119" s="146">
        <f t="shared" si="255"/>
        <v>0</v>
      </c>
      <c r="BH119" s="146"/>
      <c r="BI119" s="146"/>
      <c r="BJ119" s="146">
        <f t="shared" si="256"/>
        <v>0</v>
      </c>
      <c r="BK119" s="146">
        <f t="shared" si="257"/>
        <v>0</v>
      </c>
      <c r="BL119" s="146"/>
      <c r="BM119" s="146"/>
      <c r="BN119" s="1">
        <f t="shared" si="250"/>
        <v>0</v>
      </c>
      <c r="BO119" s="1">
        <f t="shared" si="251"/>
        <v>0</v>
      </c>
      <c r="BP119" s="1">
        <f t="shared" si="252"/>
        <v>0</v>
      </c>
      <c r="BQ119" s="1">
        <f t="shared" si="253"/>
        <v>0</v>
      </c>
      <c r="BR119" s="167">
        <v>5859.6930000000002</v>
      </c>
      <c r="BS119" s="167">
        <v>5859.6930000000002</v>
      </c>
      <c r="BT119" s="167">
        <v>0</v>
      </c>
      <c r="BU119" s="167">
        <v>5163.6930000000002</v>
      </c>
      <c r="BV119" s="146">
        <f t="shared" si="258"/>
        <v>0</v>
      </c>
      <c r="BW119" s="146">
        <f t="shared" si="259"/>
        <v>0</v>
      </c>
      <c r="BX119" s="6"/>
      <c r="BZ119" s="45" t="s">
        <v>602</v>
      </c>
      <c r="CA119" s="45" t="s">
        <v>589</v>
      </c>
      <c r="CB119" s="45" t="s">
        <v>595</v>
      </c>
      <c r="CF119" s="175" t="e">
        <f>BW119-#REF!</f>
        <v>#REF!</v>
      </c>
      <c r="CH119" s="291"/>
      <c r="CI119" s="291"/>
    </row>
    <row r="120" spans="1:87" ht="27.95" customHeight="1">
      <c r="A120" s="10">
        <v>13</v>
      </c>
      <c r="B120" s="14" t="s">
        <v>503</v>
      </c>
      <c r="C120" s="68" t="s">
        <v>148</v>
      </c>
      <c r="D120" s="121"/>
      <c r="E120" s="121"/>
      <c r="F120" s="8" t="s">
        <v>23</v>
      </c>
      <c r="G120" s="9"/>
      <c r="H120" s="9"/>
      <c r="I120" s="68" t="s">
        <v>502</v>
      </c>
      <c r="J120" s="14">
        <v>777667</v>
      </c>
      <c r="K120" s="6"/>
      <c r="L120" s="6">
        <v>500</v>
      </c>
      <c r="M120" s="6">
        <v>0</v>
      </c>
      <c r="N120" s="167">
        <v>2065.6930000000002</v>
      </c>
      <c r="O120" s="167">
        <v>2065.6930000000002</v>
      </c>
      <c r="P120" s="167">
        <v>0</v>
      </c>
      <c r="Q120" s="167">
        <v>2065.6930000000002</v>
      </c>
      <c r="R120" s="146">
        <v>2065.6930000000002</v>
      </c>
      <c r="S120" s="146">
        <v>2065.6930000000002</v>
      </c>
      <c r="T120" s="146"/>
      <c r="U120" s="146">
        <v>2065.6930000000002</v>
      </c>
      <c r="V120" s="1">
        <f t="shared" si="242"/>
        <v>2065.6930000000002</v>
      </c>
      <c r="W120" s="1">
        <f t="shared" si="243"/>
        <v>2065.6930000000002</v>
      </c>
      <c r="X120" s="1">
        <f t="shared" si="244"/>
        <v>0</v>
      </c>
      <c r="Y120" s="1">
        <f t="shared" si="245"/>
        <v>2065.6930000000002</v>
      </c>
      <c r="Z120" s="146"/>
      <c r="AA120" s="146"/>
      <c r="AB120" s="146"/>
      <c r="AC120" s="146"/>
      <c r="AD120" s="146"/>
      <c r="AE120" s="146"/>
      <c r="AF120" s="146"/>
      <c r="AG120" s="146"/>
      <c r="AH120" s="146">
        <v>2065.6930000000002</v>
      </c>
      <c r="AI120" s="146">
        <v>2065.6930000000002</v>
      </c>
      <c r="AJ120" s="146"/>
      <c r="AK120" s="146">
        <v>2065.6930000000002</v>
      </c>
      <c r="AL120" s="1">
        <f t="shared" si="246"/>
        <v>0</v>
      </c>
      <c r="AM120" s="1">
        <f t="shared" si="247"/>
        <v>0</v>
      </c>
      <c r="AN120" s="1"/>
      <c r="AO120" s="1"/>
      <c r="AP120" s="1"/>
      <c r="AQ120" s="1"/>
      <c r="AR120" s="1"/>
      <c r="AS120" s="1"/>
      <c r="AT120" s="146">
        <v>2065.6930000000002</v>
      </c>
      <c r="AU120" s="146">
        <v>2065.6930000000002</v>
      </c>
      <c r="AV120" s="146"/>
      <c r="AW120" s="146"/>
      <c r="AX120" s="148">
        <f t="shared" si="260"/>
        <v>0</v>
      </c>
      <c r="AY120" s="146"/>
      <c r="AZ120" s="146"/>
      <c r="BA120" s="146"/>
      <c r="BB120" s="1">
        <f t="shared" si="248"/>
        <v>0</v>
      </c>
      <c r="BC120" s="1">
        <f t="shared" si="249"/>
        <v>0</v>
      </c>
      <c r="BD120" s="1"/>
      <c r="BE120" s="1"/>
      <c r="BF120" s="146">
        <f t="shared" si="254"/>
        <v>0</v>
      </c>
      <c r="BG120" s="146">
        <f t="shared" si="255"/>
        <v>0</v>
      </c>
      <c r="BH120" s="146"/>
      <c r="BI120" s="146"/>
      <c r="BJ120" s="146">
        <f t="shared" si="256"/>
        <v>0</v>
      </c>
      <c r="BK120" s="146">
        <f t="shared" si="257"/>
        <v>0</v>
      </c>
      <c r="BL120" s="146"/>
      <c r="BM120" s="146"/>
      <c r="BN120" s="1">
        <f t="shared" si="250"/>
        <v>0</v>
      </c>
      <c r="BO120" s="1">
        <f t="shared" si="251"/>
        <v>0</v>
      </c>
      <c r="BP120" s="1">
        <f t="shared" si="252"/>
        <v>0</v>
      </c>
      <c r="BQ120" s="1">
        <f t="shared" si="253"/>
        <v>0</v>
      </c>
      <c r="BR120" s="167">
        <v>2065.6930000000002</v>
      </c>
      <c r="BS120" s="167">
        <v>2065.6930000000002</v>
      </c>
      <c r="BT120" s="167">
        <v>0</v>
      </c>
      <c r="BU120" s="167">
        <v>2065.6930000000002</v>
      </c>
      <c r="BV120" s="146">
        <f t="shared" si="258"/>
        <v>0</v>
      </c>
      <c r="BW120" s="146">
        <f t="shared" si="259"/>
        <v>0</v>
      </c>
      <c r="BX120" s="6"/>
      <c r="BZ120" s="45" t="s">
        <v>602</v>
      </c>
      <c r="CA120" s="45" t="s">
        <v>589</v>
      </c>
      <c r="CB120" s="45" t="s">
        <v>595</v>
      </c>
      <c r="CF120" s="175" t="e">
        <f>BW120-#REF!</f>
        <v>#REF!</v>
      </c>
      <c r="CH120" s="291"/>
      <c r="CI120" s="291"/>
    </row>
    <row r="121" spans="1:87" ht="27.95" customHeight="1">
      <c r="A121" s="10">
        <v>14</v>
      </c>
      <c r="B121" s="65" t="s">
        <v>501</v>
      </c>
      <c r="C121" s="53" t="s">
        <v>498</v>
      </c>
      <c r="D121" s="108"/>
      <c r="E121" s="108"/>
      <c r="F121" s="67" t="s">
        <v>8</v>
      </c>
      <c r="G121" s="65"/>
      <c r="H121" s="53"/>
      <c r="I121" s="53" t="s">
        <v>500</v>
      </c>
      <c r="J121" s="41">
        <v>293151</v>
      </c>
      <c r="K121" s="6"/>
      <c r="L121" s="6">
        <v>0</v>
      </c>
      <c r="M121" s="6">
        <v>0</v>
      </c>
      <c r="N121" s="167">
        <v>2944.19</v>
      </c>
      <c r="O121" s="167">
        <v>2944.19</v>
      </c>
      <c r="P121" s="167">
        <v>0</v>
      </c>
      <c r="Q121" s="167">
        <v>2944.19</v>
      </c>
      <c r="R121" s="146">
        <v>2944.19</v>
      </c>
      <c r="S121" s="146">
        <v>2944.19</v>
      </c>
      <c r="T121" s="146"/>
      <c r="U121" s="146">
        <v>2944.19</v>
      </c>
      <c r="V121" s="1">
        <f t="shared" si="242"/>
        <v>2944.19</v>
      </c>
      <c r="W121" s="1">
        <f t="shared" si="243"/>
        <v>2944.19</v>
      </c>
      <c r="X121" s="1">
        <f t="shared" si="244"/>
        <v>0</v>
      </c>
      <c r="Y121" s="1">
        <f t="shared" si="245"/>
        <v>2944.19</v>
      </c>
      <c r="Z121" s="146"/>
      <c r="AA121" s="146"/>
      <c r="AB121" s="146"/>
      <c r="AC121" s="146"/>
      <c r="AD121" s="146"/>
      <c r="AE121" s="146"/>
      <c r="AF121" s="146"/>
      <c r="AG121" s="146"/>
      <c r="AH121" s="146">
        <v>2944.19</v>
      </c>
      <c r="AI121" s="146">
        <v>2944.19</v>
      </c>
      <c r="AJ121" s="146"/>
      <c r="AK121" s="146">
        <v>2944.19</v>
      </c>
      <c r="AL121" s="1">
        <f t="shared" si="246"/>
        <v>0</v>
      </c>
      <c r="AM121" s="1">
        <f t="shared" si="247"/>
        <v>0</v>
      </c>
      <c r="AN121" s="1"/>
      <c r="AO121" s="1"/>
      <c r="AP121" s="1"/>
      <c r="AQ121" s="1"/>
      <c r="AR121" s="1"/>
      <c r="AS121" s="1"/>
      <c r="AT121" s="146">
        <v>2928.4259999999999</v>
      </c>
      <c r="AU121" s="146">
        <v>2928.4259999999999</v>
      </c>
      <c r="AV121" s="146"/>
      <c r="AW121" s="146"/>
      <c r="AX121" s="148">
        <f t="shared" si="260"/>
        <v>0</v>
      </c>
      <c r="AY121" s="146"/>
      <c r="AZ121" s="146"/>
      <c r="BA121" s="146"/>
      <c r="BB121" s="1">
        <f t="shared" si="248"/>
        <v>15.764000000000124</v>
      </c>
      <c r="BC121" s="1">
        <f t="shared" si="249"/>
        <v>15.764000000000124</v>
      </c>
      <c r="BD121" s="1"/>
      <c r="BE121" s="1"/>
      <c r="BF121" s="146">
        <f t="shared" si="254"/>
        <v>15.764000000000124</v>
      </c>
      <c r="BG121" s="146">
        <f t="shared" si="255"/>
        <v>15.764000000000124</v>
      </c>
      <c r="BH121" s="146"/>
      <c r="BI121" s="146"/>
      <c r="BJ121" s="146">
        <f t="shared" si="256"/>
        <v>0</v>
      </c>
      <c r="BK121" s="146">
        <f t="shared" si="257"/>
        <v>0</v>
      </c>
      <c r="BL121" s="146"/>
      <c r="BM121" s="146"/>
      <c r="BN121" s="1">
        <f t="shared" si="250"/>
        <v>0</v>
      </c>
      <c r="BO121" s="1">
        <f t="shared" si="251"/>
        <v>0</v>
      </c>
      <c r="BP121" s="1">
        <f t="shared" si="252"/>
        <v>0</v>
      </c>
      <c r="BQ121" s="1">
        <f t="shared" si="253"/>
        <v>0</v>
      </c>
      <c r="BR121" s="167">
        <v>2944.19</v>
      </c>
      <c r="BS121" s="167">
        <v>2944.19</v>
      </c>
      <c r="BT121" s="167">
        <v>0</v>
      </c>
      <c r="BU121" s="167">
        <v>2944.19</v>
      </c>
      <c r="BV121" s="146">
        <f t="shared" si="258"/>
        <v>0</v>
      </c>
      <c r="BW121" s="146">
        <f t="shared" si="259"/>
        <v>0</v>
      </c>
      <c r="BX121" s="6"/>
      <c r="BZ121" s="45" t="s">
        <v>602</v>
      </c>
      <c r="CA121" s="45" t="s">
        <v>589</v>
      </c>
      <c r="CB121" s="45" t="s">
        <v>595</v>
      </c>
      <c r="CF121" s="175" t="e">
        <f>BW121-#REF!</f>
        <v>#REF!</v>
      </c>
      <c r="CH121" s="291"/>
      <c r="CI121" s="291"/>
    </row>
    <row r="122" spans="1:87" ht="27.95" customHeight="1">
      <c r="A122" s="10">
        <v>15</v>
      </c>
      <c r="B122" s="65" t="s">
        <v>499</v>
      </c>
      <c r="C122" s="53" t="s">
        <v>498</v>
      </c>
      <c r="D122" s="108"/>
      <c r="E122" s="108"/>
      <c r="F122" s="68" t="s">
        <v>36</v>
      </c>
      <c r="G122" s="65"/>
      <c r="H122" s="53"/>
      <c r="I122" s="53" t="s">
        <v>497</v>
      </c>
      <c r="J122" s="41">
        <v>286028</v>
      </c>
      <c r="K122" s="6"/>
      <c r="L122" s="6">
        <v>0</v>
      </c>
      <c r="M122" s="6">
        <v>0</v>
      </c>
      <c r="N122" s="167">
        <v>2959.74</v>
      </c>
      <c r="O122" s="167">
        <v>2959.74</v>
      </c>
      <c r="P122" s="167">
        <v>0</v>
      </c>
      <c r="Q122" s="167">
        <v>2959.74</v>
      </c>
      <c r="R122" s="146">
        <v>2959.74</v>
      </c>
      <c r="S122" s="146">
        <v>2959.74</v>
      </c>
      <c r="T122" s="146"/>
      <c r="U122" s="146">
        <v>2959.74</v>
      </c>
      <c r="V122" s="1">
        <f t="shared" si="242"/>
        <v>2959.74</v>
      </c>
      <c r="W122" s="1">
        <f t="shared" si="243"/>
        <v>2959.74</v>
      </c>
      <c r="X122" s="1">
        <f t="shared" si="244"/>
        <v>0</v>
      </c>
      <c r="Y122" s="1">
        <f t="shared" si="245"/>
        <v>2959.74</v>
      </c>
      <c r="Z122" s="146"/>
      <c r="AA122" s="146"/>
      <c r="AB122" s="146"/>
      <c r="AC122" s="146"/>
      <c r="AD122" s="146"/>
      <c r="AE122" s="146"/>
      <c r="AF122" s="146"/>
      <c r="AG122" s="146"/>
      <c r="AH122" s="146">
        <v>2959.74</v>
      </c>
      <c r="AI122" s="146">
        <v>2959.74</v>
      </c>
      <c r="AJ122" s="146"/>
      <c r="AK122" s="146">
        <v>2959.74</v>
      </c>
      <c r="AL122" s="1">
        <f t="shared" si="246"/>
        <v>0</v>
      </c>
      <c r="AM122" s="1">
        <f t="shared" si="247"/>
        <v>0</v>
      </c>
      <c r="AN122" s="1"/>
      <c r="AO122" s="1"/>
      <c r="AP122" s="1"/>
      <c r="AQ122" s="1"/>
      <c r="AR122" s="1"/>
      <c r="AS122" s="1"/>
      <c r="AT122" s="146">
        <v>2914.1849999999999</v>
      </c>
      <c r="AU122" s="146">
        <v>2914.1849999999999</v>
      </c>
      <c r="AV122" s="146"/>
      <c r="AW122" s="146"/>
      <c r="AX122" s="148">
        <f t="shared" si="260"/>
        <v>0</v>
      </c>
      <c r="AY122" s="146"/>
      <c r="AZ122" s="146"/>
      <c r="BA122" s="146"/>
      <c r="BB122" s="1">
        <f t="shared" si="248"/>
        <v>45.554999999999836</v>
      </c>
      <c r="BC122" s="1">
        <f t="shared" si="249"/>
        <v>45.554999999999836</v>
      </c>
      <c r="BD122" s="1"/>
      <c r="BE122" s="1"/>
      <c r="BF122" s="146">
        <f t="shared" si="254"/>
        <v>45.554999999999836</v>
      </c>
      <c r="BG122" s="146">
        <f t="shared" si="255"/>
        <v>45.554999999999836</v>
      </c>
      <c r="BH122" s="146"/>
      <c r="BI122" s="146"/>
      <c r="BJ122" s="146">
        <f t="shared" si="256"/>
        <v>0</v>
      </c>
      <c r="BK122" s="146">
        <f t="shared" si="257"/>
        <v>0</v>
      </c>
      <c r="BL122" s="146"/>
      <c r="BM122" s="146"/>
      <c r="BN122" s="1">
        <f t="shared" si="250"/>
        <v>0</v>
      </c>
      <c r="BO122" s="1">
        <f t="shared" si="251"/>
        <v>0</v>
      </c>
      <c r="BP122" s="1">
        <f t="shared" si="252"/>
        <v>0</v>
      </c>
      <c r="BQ122" s="1">
        <f t="shared" si="253"/>
        <v>0</v>
      </c>
      <c r="BR122" s="167">
        <v>2959.74</v>
      </c>
      <c r="BS122" s="167">
        <v>2959.74</v>
      </c>
      <c r="BT122" s="167">
        <v>0</v>
      </c>
      <c r="BU122" s="167">
        <v>2959.74</v>
      </c>
      <c r="BV122" s="146">
        <f t="shared" si="258"/>
        <v>0</v>
      </c>
      <c r="BW122" s="146">
        <f t="shared" si="259"/>
        <v>0</v>
      </c>
      <c r="BX122" s="6"/>
      <c r="BZ122" s="45" t="s">
        <v>602</v>
      </c>
      <c r="CA122" s="45" t="s">
        <v>589</v>
      </c>
      <c r="CB122" s="45" t="s">
        <v>595</v>
      </c>
      <c r="CF122" s="175" t="e">
        <f>BW122-#REF!</f>
        <v>#REF!</v>
      </c>
      <c r="CH122" s="291"/>
      <c r="CI122" s="291"/>
    </row>
    <row r="123" spans="1:87" ht="38.25">
      <c r="A123" s="10">
        <v>16</v>
      </c>
      <c r="B123" s="9" t="s">
        <v>496</v>
      </c>
      <c r="C123" s="8" t="s">
        <v>131</v>
      </c>
      <c r="D123" s="100"/>
      <c r="E123" s="100"/>
      <c r="F123" s="8" t="s">
        <v>81</v>
      </c>
      <c r="G123" s="9"/>
      <c r="H123" s="8"/>
      <c r="I123" s="8" t="s">
        <v>495</v>
      </c>
      <c r="J123" s="41">
        <v>662592</v>
      </c>
      <c r="K123" s="6">
        <v>0</v>
      </c>
      <c r="L123" s="6">
        <v>0</v>
      </c>
      <c r="M123" s="6">
        <v>0</v>
      </c>
      <c r="N123" s="167">
        <v>1359.9</v>
      </c>
      <c r="O123" s="167">
        <v>1359.9</v>
      </c>
      <c r="P123" s="167">
        <v>0</v>
      </c>
      <c r="Q123" s="167">
        <v>1359.9</v>
      </c>
      <c r="R123" s="146">
        <v>1359.9</v>
      </c>
      <c r="S123" s="146">
        <v>1359.9</v>
      </c>
      <c r="T123" s="146"/>
      <c r="U123" s="146">
        <v>1359.9</v>
      </c>
      <c r="V123" s="1">
        <f t="shared" si="242"/>
        <v>1359.9</v>
      </c>
      <c r="W123" s="1">
        <f t="shared" si="243"/>
        <v>1359.9</v>
      </c>
      <c r="X123" s="1">
        <f t="shared" si="244"/>
        <v>0</v>
      </c>
      <c r="Y123" s="1">
        <f t="shared" si="245"/>
        <v>1359.9</v>
      </c>
      <c r="Z123" s="146">
        <v>1359.9</v>
      </c>
      <c r="AA123" s="146">
        <v>1359.9</v>
      </c>
      <c r="AB123" s="146"/>
      <c r="AC123" s="146">
        <v>1359.9</v>
      </c>
      <c r="AD123" s="146">
        <v>1346.098</v>
      </c>
      <c r="AE123" s="146">
        <v>1346.098</v>
      </c>
      <c r="AF123" s="146"/>
      <c r="AG123" s="146"/>
      <c r="AH123" s="146"/>
      <c r="AI123" s="146"/>
      <c r="AJ123" s="146"/>
      <c r="AK123" s="146"/>
      <c r="AL123" s="1">
        <f t="shared" si="246"/>
        <v>13.802000000000135</v>
      </c>
      <c r="AM123" s="1">
        <f t="shared" si="247"/>
        <v>13.802000000000135</v>
      </c>
      <c r="AN123" s="1"/>
      <c r="AO123" s="1"/>
      <c r="AP123" s="146"/>
      <c r="AQ123" s="146"/>
      <c r="AR123" s="146"/>
      <c r="AS123" s="146"/>
      <c r="AT123" s="146"/>
      <c r="AU123" s="146"/>
      <c r="AV123" s="146"/>
      <c r="AW123" s="146"/>
      <c r="AX123" s="148">
        <f t="shared" si="260"/>
        <v>0</v>
      </c>
      <c r="AY123" s="146"/>
      <c r="AZ123" s="146"/>
      <c r="BA123" s="146"/>
      <c r="BB123" s="1">
        <f t="shared" si="248"/>
        <v>0</v>
      </c>
      <c r="BC123" s="1">
        <f t="shared" si="249"/>
        <v>0</v>
      </c>
      <c r="BD123" s="1"/>
      <c r="BE123" s="1"/>
      <c r="BF123" s="146">
        <f t="shared" si="254"/>
        <v>0</v>
      </c>
      <c r="BG123" s="146">
        <f t="shared" si="255"/>
        <v>0</v>
      </c>
      <c r="BH123" s="146"/>
      <c r="BI123" s="146"/>
      <c r="BJ123" s="146">
        <f t="shared" si="256"/>
        <v>0</v>
      </c>
      <c r="BK123" s="146">
        <f t="shared" si="257"/>
        <v>0</v>
      </c>
      <c r="BL123" s="146"/>
      <c r="BM123" s="146"/>
      <c r="BN123" s="1">
        <f t="shared" si="250"/>
        <v>0</v>
      </c>
      <c r="BO123" s="1">
        <f t="shared" si="251"/>
        <v>0</v>
      </c>
      <c r="BP123" s="1">
        <f t="shared" si="252"/>
        <v>0</v>
      </c>
      <c r="BQ123" s="1">
        <f t="shared" si="253"/>
        <v>0</v>
      </c>
      <c r="BR123" s="167">
        <v>1359.9</v>
      </c>
      <c r="BS123" s="167">
        <v>1359.9</v>
      </c>
      <c r="BT123" s="167">
        <v>0</v>
      </c>
      <c r="BU123" s="167">
        <v>1359.9</v>
      </c>
      <c r="BV123" s="146">
        <f t="shared" si="258"/>
        <v>0</v>
      </c>
      <c r="BW123" s="146">
        <f t="shared" si="259"/>
        <v>0</v>
      </c>
      <c r="BX123" s="11"/>
      <c r="BZ123" s="45" t="s">
        <v>602</v>
      </c>
      <c r="CA123" s="45" t="s">
        <v>589</v>
      </c>
      <c r="CB123" s="45" t="s">
        <v>595</v>
      </c>
      <c r="CF123" s="175" t="e">
        <f>BW123-#REF!</f>
        <v>#REF!</v>
      </c>
      <c r="CH123" s="291"/>
      <c r="CI123" s="291"/>
    </row>
    <row r="124" spans="1:87" ht="27.95" customHeight="1">
      <c r="A124" s="10">
        <v>17</v>
      </c>
      <c r="B124" s="9" t="s">
        <v>494</v>
      </c>
      <c r="C124" s="8" t="s">
        <v>40</v>
      </c>
      <c r="D124" s="100"/>
      <c r="E124" s="100"/>
      <c r="F124" s="8" t="s">
        <v>39</v>
      </c>
      <c r="G124" s="9"/>
      <c r="H124" s="8" t="s">
        <v>493</v>
      </c>
      <c r="I124" s="97" t="s">
        <v>492</v>
      </c>
      <c r="J124" s="41">
        <v>23350.577000000001</v>
      </c>
      <c r="K124" s="6">
        <v>0</v>
      </c>
      <c r="L124" s="6">
        <v>21699.419177</v>
      </c>
      <c r="M124" s="6"/>
      <c r="N124" s="167">
        <v>1001</v>
      </c>
      <c r="O124" s="167">
        <v>1001</v>
      </c>
      <c r="P124" s="167">
        <v>0</v>
      </c>
      <c r="Q124" s="167">
        <v>1001</v>
      </c>
      <c r="R124" s="146">
        <v>1001</v>
      </c>
      <c r="S124" s="146">
        <v>1001</v>
      </c>
      <c r="T124" s="146"/>
      <c r="U124" s="146">
        <v>1001</v>
      </c>
      <c r="V124" s="1">
        <f t="shared" si="242"/>
        <v>1001</v>
      </c>
      <c r="W124" s="1">
        <f t="shared" si="243"/>
        <v>1001</v>
      </c>
      <c r="X124" s="1">
        <f t="shared" si="244"/>
        <v>0</v>
      </c>
      <c r="Y124" s="1">
        <f t="shared" si="245"/>
        <v>1001</v>
      </c>
      <c r="Z124" s="146">
        <v>1001</v>
      </c>
      <c r="AA124" s="146">
        <v>1001</v>
      </c>
      <c r="AB124" s="146"/>
      <c r="AC124" s="146">
        <v>1001</v>
      </c>
      <c r="AD124" s="146">
        <v>1001</v>
      </c>
      <c r="AE124" s="146">
        <v>1001</v>
      </c>
      <c r="AF124" s="146"/>
      <c r="AG124" s="146"/>
      <c r="AH124" s="146"/>
      <c r="AI124" s="146"/>
      <c r="AJ124" s="146"/>
      <c r="AK124" s="146"/>
      <c r="AL124" s="1">
        <f t="shared" si="246"/>
        <v>0</v>
      </c>
      <c r="AM124" s="1">
        <f t="shared" si="247"/>
        <v>0</v>
      </c>
      <c r="AN124" s="1"/>
      <c r="AO124" s="1"/>
      <c r="AP124" s="1"/>
      <c r="AQ124" s="1"/>
      <c r="AR124" s="1"/>
      <c r="AS124" s="1"/>
      <c r="AT124" s="146">
        <v>0</v>
      </c>
      <c r="AU124" s="146">
        <v>0</v>
      </c>
      <c r="AV124" s="146"/>
      <c r="AW124" s="146"/>
      <c r="AX124" s="148">
        <f t="shared" si="260"/>
        <v>0</v>
      </c>
      <c r="AY124" s="146"/>
      <c r="AZ124" s="146"/>
      <c r="BA124" s="146"/>
      <c r="BB124" s="1">
        <f t="shared" si="248"/>
        <v>0</v>
      </c>
      <c r="BC124" s="1">
        <f t="shared" si="249"/>
        <v>0</v>
      </c>
      <c r="BD124" s="1"/>
      <c r="BE124" s="1"/>
      <c r="BF124" s="146">
        <f t="shared" si="254"/>
        <v>0</v>
      </c>
      <c r="BG124" s="146">
        <f t="shared" si="255"/>
        <v>0</v>
      </c>
      <c r="BH124" s="146"/>
      <c r="BI124" s="146"/>
      <c r="BJ124" s="146">
        <f t="shared" si="256"/>
        <v>0</v>
      </c>
      <c r="BK124" s="146">
        <f t="shared" si="257"/>
        <v>0</v>
      </c>
      <c r="BL124" s="146"/>
      <c r="BM124" s="146"/>
      <c r="BN124" s="1">
        <f t="shared" si="250"/>
        <v>0</v>
      </c>
      <c r="BO124" s="1">
        <f t="shared" si="251"/>
        <v>0</v>
      </c>
      <c r="BP124" s="1">
        <f t="shared" si="252"/>
        <v>0</v>
      </c>
      <c r="BQ124" s="1">
        <f t="shared" si="253"/>
        <v>0</v>
      </c>
      <c r="BR124" s="167">
        <v>1001</v>
      </c>
      <c r="BS124" s="167">
        <v>1001</v>
      </c>
      <c r="BT124" s="167">
        <v>0</v>
      </c>
      <c r="BU124" s="167">
        <v>1001</v>
      </c>
      <c r="BV124" s="146">
        <f t="shared" si="258"/>
        <v>0</v>
      </c>
      <c r="BW124" s="146">
        <f t="shared" si="259"/>
        <v>0</v>
      </c>
      <c r="BX124" s="6"/>
      <c r="BZ124" s="45" t="s">
        <v>543</v>
      </c>
      <c r="CA124" s="45" t="s">
        <v>589</v>
      </c>
      <c r="CB124" s="45" t="s">
        <v>592</v>
      </c>
      <c r="CC124" s="45" t="s">
        <v>593</v>
      </c>
      <c r="CF124" s="175" t="e">
        <f>BW124-#REF!</f>
        <v>#REF!</v>
      </c>
      <c r="CH124" s="291"/>
      <c r="CI124" s="291"/>
    </row>
    <row r="125" spans="1:87" ht="27.95" customHeight="1">
      <c r="A125" s="10">
        <v>18</v>
      </c>
      <c r="B125" s="9" t="s">
        <v>491</v>
      </c>
      <c r="C125" s="8" t="s">
        <v>58</v>
      </c>
      <c r="D125" s="100"/>
      <c r="E125" s="100"/>
      <c r="F125" s="8" t="s">
        <v>81</v>
      </c>
      <c r="G125" s="9"/>
      <c r="H125" s="8" t="s">
        <v>62</v>
      </c>
      <c r="I125" s="8" t="s">
        <v>490</v>
      </c>
      <c r="J125" s="41">
        <v>81761</v>
      </c>
      <c r="K125" s="6">
        <v>0</v>
      </c>
      <c r="L125" s="6">
        <v>58585.897446999996</v>
      </c>
      <c r="M125" s="6">
        <v>3000</v>
      </c>
      <c r="N125" s="167">
        <v>8062.0559999999996</v>
      </c>
      <c r="O125" s="167">
        <v>8062.0559999999996</v>
      </c>
      <c r="P125" s="167">
        <v>0</v>
      </c>
      <c r="Q125" s="167">
        <v>8062.0559999999996</v>
      </c>
      <c r="R125" s="146">
        <v>8062.0559999999996</v>
      </c>
      <c r="S125" s="146">
        <v>8062.0559999999996</v>
      </c>
      <c r="T125" s="146"/>
      <c r="U125" s="146">
        <v>8062.0559999999996</v>
      </c>
      <c r="V125" s="1">
        <f t="shared" si="242"/>
        <v>8062.0559999999996</v>
      </c>
      <c r="W125" s="1">
        <f t="shared" si="243"/>
        <v>8062.0559999999996</v>
      </c>
      <c r="X125" s="1">
        <f t="shared" si="244"/>
        <v>0</v>
      </c>
      <c r="Y125" s="1">
        <f t="shared" si="245"/>
        <v>8062.0559999999996</v>
      </c>
      <c r="Z125" s="146">
        <v>8062.0559999999996</v>
      </c>
      <c r="AA125" s="146">
        <v>8062.0559999999996</v>
      </c>
      <c r="AB125" s="146"/>
      <c r="AC125" s="146">
        <v>8062.0559999999996</v>
      </c>
      <c r="AD125" s="146">
        <v>8062.0559999999996</v>
      </c>
      <c r="AE125" s="146">
        <v>8062.0559999999996</v>
      </c>
      <c r="AF125" s="146"/>
      <c r="AG125" s="146"/>
      <c r="AH125" s="146"/>
      <c r="AI125" s="146"/>
      <c r="AJ125" s="146"/>
      <c r="AK125" s="146"/>
      <c r="AL125" s="1">
        <f t="shared" si="246"/>
        <v>0</v>
      </c>
      <c r="AM125" s="1">
        <f t="shared" si="247"/>
        <v>0</v>
      </c>
      <c r="AN125" s="1"/>
      <c r="AO125" s="1"/>
      <c r="AP125" s="1"/>
      <c r="AQ125" s="1"/>
      <c r="AR125" s="1"/>
      <c r="AS125" s="1"/>
      <c r="AT125" s="146">
        <v>0</v>
      </c>
      <c r="AU125" s="146">
        <v>0</v>
      </c>
      <c r="AV125" s="146"/>
      <c r="AW125" s="146"/>
      <c r="AX125" s="148">
        <f t="shared" si="260"/>
        <v>0</v>
      </c>
      <c r="AY125" s="146"/>
      <c r="AZ125" s="146"/>
      <c r="BA125" s="146"/>
      <c r="BB125" s="1">
        <f t="shared" si="248"/>
        <v>0</v>
      </c>
      <c r="BC125" s="1">
        <f t="shared" si="249"/>
        <v>0</v>
      </c>
      <c r="BD125" s="1"/>
      <c r="BE125" s="1"/>
      <c r="BF125" s="146">
        <f t="shared" si="254"/>
        <v>0</v>
      </c>
      <c r="BG125" s="146">
        <f t="shared" si="255"/>
        <v>0</v>
      </c>
      <c r="BH125" s="146"/>
      <c r="BI125" s="146"/>
      <c r="BJ125" s="146">
        <f t="shared" si="256"/>
        <v>0</v>
      </c>
      <c r="BK125" s="146">
        <f t="shared" si="257"/>
        <v>0</v>
      </c>
      <c r="BL125" s="146"/>
      <c r="BM125" s="146"/>
      <c r="BN125" s="1">
        <f t="shared" si="250"/>
        <v>0</v>
      </c>
      <c r="BO125" s="1">
        <f t="shared" si="251"/>
        <v>0</v>
      </c>
      <c r="BP125" s="1">
        <f t="shared" si="252"/>
        <v>0</v>
      </c>
      <c r="BQ125" s="1">
        <f t="shared" si="253"/>
        <v>0</v>
      </c>
      <c r="BR125" s="167">
        <v>8062.0559999999996</v>
      </c>
      <c r="BS125" s="167">
        <v>8062.0559999999996</v>
      </c>
      <c r="BT125" s="167">
        <v>0</v>
      </c>
      <c r="BU125" s="167">
        <v>8062.0559999999996</v>
      </c>
      <c r="BV125" s="146">
        <f t="shared" si="258"/>
        <v>0</v>
      </c>
      <c r="BW125" s="146">
        <f t="shared" si="259"/>
        <v>0</v>
      </c>
      <c r="BX125" s="6"/>
      <c r="BZ125" s="45" t="s">
        <v>143</v>
      </c>
      <c r="CA125" s="45" t="s">
        <v>589</v>
      </c>
      <c r="CB125" s="45" t="s">
        <v>592</v>
      </c>
      <c r="CC125" s="45" t="s">
        <v>593</v>
      </c>
      <c r="CF125" s="175" t="e">
        <f>BW125-#REF!</f>
        <v>#REF!</v>
      </c>
      <c r="CH125" s="291"/>
      <c r="CI125" s="291"/>
    </row>
    <row r="126" spans="1:87" ht="27.95" customHeight="1">
      <c r="A126" s="10">
        <v>19</v>
      </c>
      <c r="B126" s="9" t="s">
        <v>489</v>
      </c>
      <c r="C126" s="8" t="s">
        <v>24</v>
      </c>
      <c r="D126" s="100"/>
      <c r="E126" s="100"/>
      <c r="F126" s="8" t="s">
        <v>23</v>
      </c>
      <c r="G126" s="9"/>
      <c r="H126" s="8" t="s">
        <v>467</v>
      </c>
      <c r="I126" s="86" t="s">
        <v>488</v>
      </c>
      <c r="J126" s="41">
        <v>55353.66</v>
      </c>
      <c r="K126" s="6">
        <v>0</v>
      </c>
      <c r="L126" s="6">
        <v>42964.563999999998</v>
      </c>
      <c r="M126" s="6"/>
      <c r="N126" s="167">
        <v>9535.1669999999995</v>
      </c>
      <c r="O126" s="167">
        <v>9535.1669999999995</v>
      </c>
      <c r="P126" s="167">
        <v>0</v>
      </c>
      <c r="Q126" s="167">
        <v>9535.1669999999995</v>
      </c>
      <c r="R126" s="146">
        <v>9535.1669999999995</v>
      </c>
      <c r="S126" s="146">
        <v>9535.1669999999995</v>
      </c>
      <c r="T126" s="146"/>
      <c r="U126" s="146">
        <v>9535.1669999999995</v>
      </c>
      <c r="V126" s="1">
        <f t="shared" si="242"/>
        <v>9535.1669999999995</v>
      </c>
      <c r="W126" s="1">
        <f t="shared" si="243"/>
        <v>9535.1669999999995</v>
      </c>
      <c r="X126" s="1">
        <f t="shared" si="244"/>
        <v>0</v>
      </c>
      <c r="Y126" s="1">
        <f t="shared" si="245"/>
        <v>9535.1669999999995</v>
      </c>
      <c r="Z126" s="146">
        <v>9535.1669999999995</v>
      </c>
      <c r="AA126" s="146">
        <v>9535.1669999999995</v>
      </c>
      <c r="AB126" s="146"/>
      <c r="AC126" s="146">
        <v>9535.1669999999995</v>
      </c>
      <c r="AD126" s="146">
        <v>9535.1669999999995</v>
      </c>
      <c r="AE126" s="146">
        <v>9535.1669999999995</v>
      </c>
      <c r="AF126" s="146"/>
      <c r="AG126" s="146"/>
      <c r="AH126" s="146"/>
      <c r="AI126" s="146"/>
      <c r="AJ126" s="146"/>
      <c r="AK126" s="146"/>
      <c r="AL126" s="1">
        <f t="shared" si="246"/>
        <v>0</v>
      </c>
      <c r="AM126" s="1">
        <f t="shared" si="247"/>
        <v>0</v>
      </c>
      <c r="AN126" s="1"/>
      <c r="AO126" s="1"/>
      <c r="AP126" s="1"/>
      <c r="AQ126" s="1"/>
      <c r="AR126" s="1"/>
      <c r="AS126" s="1"/>
      <c r="AT126" s="146">
        <v>0</v>
      </c>
      <c r="AU126" s="146">
        <v>0</v>
      </c>
      <c r="AV126" s="146"/>
      <c r="AW126" s="146"/>
      <c r="AX126" s="148">
        <f t="shared" si="260"/>
        <v>0</v>
      </c>
      <c r="AY126" s="146"/>
      <c r="AZ126" s="146"/>
      <c r="BA126" s="146"/>
      <c r="BB126" s="1">
        <f t="shared" si="248"/>
        <v>0</v>
      </c>
      <c r="BC126" s="1">
        <f t="shared" si="249"/>
        <v>0</v>
      </c>
      <c r="BD126" s="1"/>
      <c r="BE126" s="1"/>
      <c r="BF126" s="146">
        <f t="shared" si="254"/>
        <v>0</v>
      </c>
      <c r="BG126" s="146">
        <f t="shared" si="255"/>
        <v>0</v>
      </c>
      <c r="BH126" s="146"/>
      <c r="BI126" s="146"/>
      <c r="BJ126" s="146">
        <f t="shared" si="256"/>
        <v>0</v>
      </c>
      <c r="BK126" s="146">
        <f t="shared" si="257"/>
        <v>0</v>
      </c>
      <c r="BL126" s="146"/>
      <c r="BM126" s="146"/>
      <c r="BN126" s="1">
        <f t="shared" si="250"/>
        <v>0</v>
      </c>
      <c r="BO126" s="1">
        <f t="shared" si="251"/>
        <v>0</v>
      </c>
      <c r="BP126" s="1">
        <f t="shared" si="252"/>
        <v>0</v>
      </c>
      <c r="BQ126" s="1">
        <f t="shared" si="253"/>
        <v>0</v>
      </c>
      <c r="BR126" s="167">
        <v>9535.1669999999995</v>
      </c>
      <c r="BS126" s="167">
        <v>9535.1669999999995</v>
      </c>
      <c r="BT126" s="167">
        <v>0</v>
      </c>
      <c r="BU126" s="167">
        <v>9535.1669999999995</v>
      </c>
      <c r="BV126" s="146">
        <f t="shared" si="258"/>
        <v>0</v>
      </c>
      <c r="BW126" s="146">
        <f t="shared" si="259"/>
        <v>0</v>
      </c>
      <c r="BX126" s="6"/>
      <c r="BZ126" s="45" t="s">
        <v>543</v>
      </c>
      <c r="CA126" s="45" t="s">
        <v>589</v>
      </c>
      <c r="CB126" s="45" t="s">
        <v>592</v>
      </c>
      <c r="CC126" s="45" t="s">
        <v>593</v>
      </c>
      <c r="CF126" s="175" t="e">
        <f>BW126-#REF!</f>
        <v>#REF!</v>
      </c>
      <c r="CH126" s="291"/>
      <c r="CI126" s="291"/>
    </row>
    <row r="127" spans="1:87" ht="27.95" customHeight="1">
      <c r="A127" s="10">
        <v>20</v>
      </c>
      <c r="B127" s="9" t="s">
        <v>487</v>
      </c>
      <c r="C127" s="8" t="s">
        <v>24</v>
      </c>
      <c r="D127" s="100"/>
      <c r="E127" s="100"/>
      <c r="F127" s="8" t="s">
        <v>23</v>
      </c>
      <c r="G127" s="9"/>
      <c r="H127" s="8" t="s">
        <v>486</v>
      </c>
      <c r="I127" s="96" t="s">
        <v>485</v>
      </c>
      <c r="J127" s="41">
        <v>48156</v>
      </c>
      <c r="K127" s="6">
        <v>0</v>
      </c>
      <c r="L127" s="6">
        <v>44216.715424000002</v>
      </c>
      <c r="M127" s="6"/>
      <c r="N127" s="167">
        <v>1519.644</v>
      </c>
      <c r="O127" s="167">
        <v>1519.644</v>
      </c>
      <c r="P127" s="167">
        <v>0</v>
      </c>
      <c r="Q127" s="167">
        <v>1519.644</v>
      </c>
      <c r="R127" s="146">
        <v>1519.644</v>
      </c>
      <c r="S127" s="146">
        <v>1519.644</v>
      </c>
      <c r="T127" s="146"/>
      <c r="U127" s="146">
        <v>1519.644</v>
      </c>
      <c r="V127" s="1">
        <f t="shared" si="242"/>
        <v>1519.644</v>
      </c>
      <c r="W127" s="1">
        <f t="shared" si="243"/>
        <v>1519.644</v>
      </c>
      <c r="X127" s="1">
        <f t="shared" si="244"/>
        <v>0</v>
      </c>
      <c r="Y127" s="1">
        <f t="shared" si="245"/>
        <v>1519.644</v>
      </c>
      <c r="Z127" s="146">
        <v>1519.644</v>
      </c>
      <c r="AA127" s="146">
        <v>1519.644</v>
      </c>
      <c r="AB127" s="146"/>
      <c r="AC127" s="146">
        <v>1519.644</v>
      </c>
      <c r="AD127" s="146">
        <v>1519.64</v>
      </c>
      <c r="AE127" s="146">
        <v>1519.64</v>
      </c>
      <c r="AF127" s="146"/>
      <c r="AG127" s="146"/>
      <c r="AH127" s="146"/>
      <c r="AI127" s="146"/>
      <c r="AJ127" s="146"/>
      <c r="AK127" s="146"/>
      <c r="AL127" s="1">
        <f t="shared" si="246"/>
        <v>3.9999999999054126E-3</v>
      </c>
      <c r="AM127" s="1">
        <f t="shared" si="247"/>
        <v>3.9999999999054126E-3</v>
      </c>
      <c r="AN127" s="1"/>
      <c r="AO127" s="1"/>
      <c r="AP127" s="1"/>
      <c r="AQ127" s="1"/>
      <c r="AR127" s="1"/>
      <c r="AS127" s="1"/>
      <c r="AT127" s="146">
        <v>0</v>
      </c>
      <c r="AU127" s="146">
        <v>0</v>
      </c>
      <c r="AV127" s="146"/>
      <c r="AW127" s="146"/>
      <c r="AX127" s="148">
        <f t="shared" si="260"/>
        <v>0</v>
      </c>
      <c r="AY127" s="146"/>
      <c r="AZ127" s="146"/>
      <c r="BA127" s="146"/>
      <c r="BB127" s="1">
        <f t="shared" si="248"/>
        <v>0</v>
      </c>
      <c r="BC127" s="1">
        <f t="shared" si="249"/>
        <v>0</v>
      </c>
      <c r="BD127" s="1"/>
      <c r="BE127" s="1"/>
      <c r="BF127" s="146">
        <f t="shared" si="254"/>
        <v>0</v>
      </c>
      <c r="BG127" s="146">
        <f t="shared" si="255"/>
        <v>0</v>
      </c>
      <c r="BH127" s="146"/>
      <c r="BI127" s="146"/>
      <c r="BJ127" s="146">
        <f t="shared" si="256"/>
        <v>0</v>
      </c>
      <c r="BK127" s="146">
        <f t="shared" si="257"/>
        <v>0</v>
      </c>
      <c r="BL127" s="146"/>
      <c r="BM127" s="146"/>
      <c r="BN127" s="1">
        <f t="shared" si="250"/>
        <v>0</v>
      </c>
      <c r="BO127" s="1">
        <f t="shared" si="251"/>
        <v>0</v>
      </c>
      <c r="BP127" s="1">
        <f t="shared" si="252"/>
        <v>0</v>
      </c>
      <c r="BQ127" s="1">
        <f t="shared" si="253"/>
        <v>0</v>
      </c>
      <c r="BR127" s="167">
        <v>1519.644</v>
      </c>
      <c r="BS127" s="167">
        <v>1519.644</v>
      </c>
      <c r="BT127" s="167">
        <v>0</v>
      </c>
      <c r="BU127" s="167">
        <v>1519.644</v>
      </c>
      <c r="BV127" s="146">
        <f t="shared" si="258"/>
        <v>0</v>
      </c>
      <c r="BW127" s="146">
        <f t="shared" si="259"/>
        <v>0</v>
      </c>
      <c r="BX127" s="6"/>
      <c r="BZ127" s="45" t="s">
        <v>543</v>
      </c>
      <c r="CA127" s="45" t="s">
        <v>589</v>
      </c>
      <c r="CB127" s="45" t="s">
        <v>592</v>
      </c>
      <c r="CC127" s="45" t="s">
        <v>593</v>
      </c>
      <c r="CF127" s="175" t="e">
        <f>BW127-#REF!</f>
        <v>#REF!</v>
      </c>
      <c r="CH127" s="291"/>
      <c r="CI127" s="291"/>
    </row>
    <row r="128" spans="1:87" ht="27.95" customHeight="1">
      <c r="A128" s="10">
        <v>21</v>
      </c>
      <c r="B128" s="9" t="s">
        <v>484</v>
      </c>
      <c r="C128" s="8" t="s">
        <v>12</v>
      </c>
      <c r="D128" s="100"/>
      <c r="E128" s="100"/>
      <c r="F128" s="8" t="s">
        <v>11</v>
      </c>
      <c r="G128" s="9"/>
      <c r="H128" s="95" t="s">
        <v>483</v>
      </c>
      <c r="I128" s="8" t="s">
        <v>482</v>
      </c>
      <c r="J128" s="41">
        <v>54481</v>
      </c>
      <c r="K128" s="6">
        <v>5754.3000000000029</v>
      </c>
      <c r="L128" s="6">
        <v>48791.618999999999</v>
      </c>
      <c r="M128" s="6"/>
      <c r="N128" s="167">
        <v>4204</v>
      </c>
      <c r="O128" s="167">
        <v>4204</v>
      </c>
      <c r="P128" s="167">
        <v>0</v>
      </c>
      <c r="Q128" s="167">
        <v>4204</v>
      </c>
      <c r="R128" s="146">
        <v>4204</v>
      </c>
      <c r="S128" s="146">
        <v>4204</v>
      </c>
      <c r="T128" s="146"/>
      <c r="U128" s="146">
        <v>4204</v>
      </c>
      <c r="V128" s="1">
        <f t="shared" si="242"/>
        <v>4204</v>
      </c>
      <c r="W128" s="1">
        <f t="shared" si="243"/>
        <v>4204</v>
      </c>
      <c r="X128" s="1">
        <f t="shared" si="244"/>
        <v>0</v>
      </c>
      <c r="Y128" s="1">
        <f t="shared" si="245"/>
        <v>4204</v>
      </c>
      <c r="Z128" s="146">
        <v>4204</v>
      </c>
      <c r="AA128" s="146">
        <v>4204</v>
      </c>
      <c r="AB128" s="146"/>
      <c r="AC128" s="146">
        <v>4204</v>
      </c>
      <c r="AD128" s="146">
        <v>4203.5640000000003</v>
      </c>
      <c r="AE128" s="146">
        <v>4203.5640000000003</v>
      </c>
      <c r="AF128" s="146"/>
      <c r="AG128" s="146"/>
      <c r="AH128" s="146"/>
      <c r="AI128" s="146"/>
      <c r="AJ128" s="146"/>
      <c r="AK128" s="146"/>
      <c r="AL128" s="1">
        <f t="shared" si="246"/>
        <v>0.43599999999969441</v>
      </c>
      <c r="AM128" s="1">
        <f t="shared" si="247"/>
        <v>0.43599999999969441</v>
      </c>
      <c r="AN128" s="1"/>
      <c r="AO128" s="1"/>
      <c r="AP128" s="1"/>
      <c r="AQ128" s="1"/>
      <c r="AR128" s="1"/>
      <c r="AS128" s="1"/>
      <c r="AT128" s="146"/>
      <c r="AU128" s="146"/>
      <c r="AV128" s="146"/>
      <c r="AW128" s="146"/>
      <c r="AX128" s="148">
        <f t="shared" si="260"/>
        <v>0</v>
      </c>
      <c r="AY128" s="146"/>
      <c r="AZ128" s="146"/>
      <c r="BA128" s="146"/>
      <c r="BB128" s="1">
        <f t="shared" si="248"/>
        <v>0</v>
      </c>
      <c r="BC128" s="1">
        <f t="shared" si="249"/>
        <v>0</v>
      </c>
      <c r="BD128" s="1"/>
      <c r="BE128" s="1"/>
      <c r="BF128" s="146">
        <f t="shared" si="254"/>
        <v>0</v>
      </c>
      <c r="BG128" s="146">
        <f t="shared" si="255"/>
        <v>0</v>
      </c>
      <c r="BH128" s="146"/>
      <c r="BI128" s="146"/>
      <c r="BJ128" s="146">
        <f t="shared" si="256"/>
        <v>0</v>
      </c>
      <c r="BK128" s="146">
        <f t="shared" si="257"/>
        <v>0</v>
      </c>
      <c r="BL128" s="146"/>
      <c r="BM128" s="146"/>
      <c r="BN128" s="1">
        <f t="shared" si="250"/>
        <v>0</v>
      </c>
      <c r="BO128" s="1">
        <f t="shared" si="251"/>
        <v>0</v>
      </c>
      <c r="BP128" s="1">
        <f t="shared" si="252"/>
        <v>0</v>
      </c>
      <c r="BQ128" s="1">
        <f t="shared" si="253"/>
        <v>0</v>
      </c>
      <c r="BR128" s="167">
        <v>4204</v>
      </c>
      <c r="BS128" s="167">
        <v>4204</v>
      </c>
      <c r="BT128" s="167">
        <v>0</v>
      </c>
      <c r="BU128" s="167">
        <v>4204</v>
      </c>
      <c r="BV128" s="146">
        <f t="shared" si="258"/>
        <v>0</v>
      </c>
      <c r="BW128" s="146">
        <f t="shared" si="259"/>
        <v>0</v>
      </c>
      <c r="BX128" s="6"/>
      <c r="BZ128" s="45" t="s">
        <v>143</v>
      </c>
      <c r="CA128" s="45" t="s">
        <v>589</v>
      </c>
      <c r="CB128" s="45" t="s">
        <v>592</v>
      </c>
      <c r="CC128" s="45" t="s">
        <v>593</v>
      </c>
      <c r="CF128" s="175" t="e">
        <f>BW128-#REF!</f>
        <v>#REF!</v>
      </c>
      <c r="CH128" s="291"/>
      <c r="CI128" s="291"/>
    </row>
    <row r="129" spans="1:87" ht="27.95" customHeight="1">
      <c r="A129" s="10">
        <v>22</v>
      </c>
      <c r="B129" s="9" t="s">
        <v>481</v>
      </c>
      <c r="C129" s="8" t="s">
        <v>58</v>
      </c>
      <c r="D129" s="100"/>
      <c r="E129" s="100"/>
      <c r="F129" s="8" t="s">
        <v>30</v>
      </c>
      <c r="G129" s="9"/>
      <c r="H129" s="8">
        <v>2011</v>
      </c>
      <c r="I129" s="8" t="s">
        <v>480</v>
      </c>
      <c r="J129" s="41">
        <v>1310</v>
      </c>
      <c r="K129" s="6">
        <v>1310</v>
      </c>
      <c r="L129" s="6">
        <v>4.0000000000190994E-3</v>
      </c>
      <c r="M129" s="6">
        <v>4.0000000000190994E-3</v>
      </c>
      <c r="N129" s="167">
        <v>792.68600000000004</v>
      </c>
      <c r="O129" s="167">
        <v>792.68600000000004</v>
      </c>
      <c r="P129" s="167">
        <v>0</v>
      </c>
      <c r="Q129" s="167">
        <v>792.68600000000004</v>
      </c>
      <c r="R129" s="146">
        <v>792.68600000000004</v>
      </c>
      <c r="S129" s="146">
        <v>792.68600000000004</v>
      </c>
      <c r="T129" s="146"/>
      <c r="U129" s="146">
        <v>792.68600000000004</v>
      </c>
      <c r="V129" s="1">
        <f t="shared" si="242"/>
        <v>792.68600000000004</v>
      </c>
      <c r="W129" s="1">
        <f t="shared" si="243"/>
        <v>792.68600000000004</v>
      </c>
      <c r="X129" s="1">
        <f t="shared" si="244"/>
        <v>0</v>
      </c>
      <c r="Y129" s="1">
        <f t="shared" si="245"/>
        <v>792.68600000000004</v>
      </c>
      <c r="Z129" s="146">
        <v>792.68600000000004</v>
      </c>
      <c r="AA129" s="146">
        <v>792.68600000000004</v>
      </c>
      <c r="AB129" s="146"/>
      <c r="AC129" s="146">
        <v>792.68600000000004</v>
      </c>
      <c r="AD129" s="146">
        <v>792.69</v>
      </c>
      <c r="AE129" s="146">
        <v>792.69</v>
      </c>
      <c r="AF129" s="146"/>
      <c r="AG129" s="146"/>
      <c r="AH129" s="146"/>
      <c r="AI129" s="146"/>
      <c r="AJ129" s="146"/>
      <c r="AK129" s="146"/>
      <c r="AL129" s="1">
        <f t="shared" si="246"/>
        <v>-4.0000000000190994E-3</v>
      </c>
      <c r="AM129" s="1">
        <f t="shared" si="247"/>
        <v>-4.0000000000190994E-3</v>
      </c>
      <c r="AN129" s="1"/>
      <c r="AO129" s="1"/>
      <c r="AP129" s="1"/>
      <c r="AQ129" s="1"/>
      <c r="AR129" s="1"/>
      <c r="AS129" s="1"/>
      <c r="AT129" s="146">
        <v>0</v>
      </c>
      <c r="AU129" s="146">
        <v>0</v>
      </c>
      <c r="AV129" s="146"/>
      <c r="AW129" s="146"/>
      <c r="AX129" s="148">
        <f t="shared" si="260"/>
        <v>0</v>
      </c>
      <c r="AY129" s="146"/>
      <c r="AZ129" s="146"/>
      <c r="BA129" s="146"/>
      <c r="BB129" s="1">
        <f t="shared" si="248"/>
        <v>0</v>
      </c>
      <c r="BC129" s="1">
        <f t="shared" si="249"/>
        <v>0</v>
      </c>
      <c r="BD129" s="1"/>
      <c r="BE129" s="1"/>
      <c r="BF129" s="146">
        <f t="shared" si="254"/>
        <v>0</v>
      </c>
      <c r="BG129" s="146">
        <f t="shared" si="255"/>
        <v>0</v>
      </c>
      <c r="BH129" s="146"/>
      <c r="BI129" s="146"/>
      <c r="BJ129" s="146">
        <f t="shared" si="256"/>
        <v>0</v>
      </c>
      <c r="BK129" s="146">
        <f t="shared" si="257"/>
        <v>0</v>
      </c>
      <c r="BL129" s="146"/>
      <c r="BM129" s="146"/>
      <c r="BN129" s="1">
        <f t="shared" si="250"/>
        <v>0</v>
      </c>
      <c r="BO129" s="1">
        <f t="shared" si="251"/>
        <v>0</v>
      </c>
      <c r="BP129" s="1">
        <f t="shared" si="252"/>
        <v>0</v>
      </c>
      <c r="BQ129" s="1">
        <f t="shared" si="253"/>
        <v>0</v>
      </c>
      <c r="BR129" s="167">
        <v>792.68600000000004</v>
      </c>
      <c r="BS129" s="167">
        <v>792.68600000000004</v>
      </c>
      <c r="BT129" s="167">
        <v>0</v>
      </c>
      <c r="BU129" s="167">
        <v>792.68600000000004</v>
      </c>
      <c r="BV129" s="146">
        <f t="shared" si="258"/>
        <v>0</v>
      </c>
      <c r="BW129" s="146">
        <f t="shared" si="259"/>
        <v>0</v>
      </c>
      <c r="BX129" s="6"/>
      <c r="BZ129" s="45" t="s">
        <v>543</v>
      </c>
      <c r="CA129" s="45" t="s">
        <v>589</v>
      </c>
      <c r="CB129" s="45" t="s">
        <v>592</v>
      </c>
      <c r="CC129" s="45" t="s">
        <v>593</v>
      </c>
      <c r="CF129" s="175" t="e">
        <f>BW129-#REF!</f>
        <v>#REF!</v>
      </c>
      <c r="CH129" s="291"/>
      <c r="CI129" s="291"/>
    </row>
    <row r="130" spans="1:87" ht="27.95" customHeight="1">
      <c r="A130" s="10">
        <v>23</v>
      </c>
      <c r="B130" s="51" t="s">
        <v>479</v>
      </c>
      <c r="C130" s="81" t="s">
        <v>26</v>
      </c>
      <c r="D130" s="118"/>
      <c r="E130" s="118"/>
      <c r="F130" s="81" t="s">
        <v>35</v>
      </c>
      <c r="G130" s="51"/>
      <c r="H130" s="81" t="s">
        <v>474</v>
      </c>
      <c r="I130" s="81" t="s">
        <v>478</v>
      </c>
      <c r="J130" s="41">
        <v>17519</v>
      </c>
      <c r="K130" s="6">
        <v>8519</v>
      </c>
      <c r="L130" s="6">
        <v>14942.374600000003</v>
      </c>
      <c r="M130" s="6">
        <v>6596.9030000000002</v>
      </c>
      <c r="N130" s="167">
        <v>2090.77</v>
      </c>
      <c r="O130" s="167">
        <v>2090.7669999999998</v>
      </c>
      <c r="P130" s="167">
        <v>0</v>
      </c>
      <c r="Q130" s="167">
        <v>2090.7669999999998</v>
      </c>
      <c r="R130" s="146">
        <v>2090.77</v>
      </c>
      <c r="S130" s="146">
        <v>2090.7669999999998</v>
      </c>
      <c r="T130" s="146"/>
      <c r="U130" s="146">
        <v>2090.7669999999998</v>
      </c>
      <c r="V130" s="1">
        <f t="shared" si="242"/>
        <v>2090.7669999999998</v>
      </c>
      <c r="W130" s="1">
        <f t="shared" si="243"/>
        <v>2090.7669999999998</v>
      </c>
      <c r="X130" s="1">
        <f t="shared" si="244"/>
        <v>0</v>
      </c>
      <c r="Y130" s="1">
        <f t="shared" si="245"/>
        <v>2090.7669999999998</v>
      </c>
      <c r="Z130" s="146">
        <v>2090.7669999999998</v>
      </c>
      <c r="AA130" s="146">
        <v>2090.7669999999998</v>
      </c>
      <c r="AB130" s="146"/>
      <c r="AC130" s="146">
        <v>2090.7669999999998</v>
      </c>
      <c r="AD130" s="146">
        <v>1993.960955</v>
      </c>
      <c r="AE130" s="146">
        <v>1993.960955</v>
      </c>
      <c r="AF130" s="146"/>
      <c r="AG130" s="146"/>
      <c r="AH130" s="146"/>
      <c r="AI130" s="146"/>
      <c r="AJ130" s="146"/>
      <c r="AK130" s="146"/>
      <c r="AL130" s="1">
        <f t="shared" si="246"/>
        <v>96.806044999999813</v>
      </c>
      <c r="AM130" s="1">
        <f t="shared" si="247"/>
        <v>96.806044999999813</v>
      </c>
      <c r="AN130" s="1"/>
      <c r="AO130" s="1"/>
      <c r="AP130" s="1"/>
      <c r="AQ130" s="1"/>
      <c r="AR130" s="1"/>
      <c r="AS130" s="1"/>
      <c r="AT130" s="146"/>
      <c r="AU130" s="146"/>
      <c r="AV130" s="146"/>
      <c r="AW130" s="146"/>
      <c r="AX130" s="148">
        <f t="shared" si="260"/>
        <v>0</v>
      </c>
      <c r="AY130" s="146"/>
      <c r="AZ130" s="146"/>
      <c r="BA130" s="146"/>
      <c r="BB130" s="1">
        <f t="shared" si="248"/>
        <v>0</v>
      </c>
      <c r="BC130" s="1">
        <f t="shared" si="249"/>
        <v>0</v>
      </c>
      <c r="BD130" s="1"/>
      <c r="BE130" s="1"/>
      <c r="BF130" s="146">
        <f t="shared" si="254"/>
        <v>0</v>
      </c>
      <c r="BG130" s="146">
        <f t="shared" si="255"/>
        <v>0</v>
      </c>
      <c r="BH130" s="146"/>
      <c r="BI130" s="146"/>
      <c r="BJ130" s="146">
        <f t="shared" si="256"/>
        <v>0</v>
      </c>
      <c r="BK130" s="146">
        <f t="shared" si="257"/>
        <v>0</v>
      </c>
      <c r="BL130" s="146"/>
      <c r="BM130" s="146"/>
      <c r="BN130" s="1">
        <f t="shared" si="250"/>
        <v>3.0000000001564331E-3</v>
      </c>
      <c r="BO130" s="1">
        <f t="shared" si="251"/>
        <v>0</v>
      </c>
      <c r="BP130" s="1">
        <f t="shared" si="252"/>
        <v>0</v>
      </c>
      <c r="BQ130" s="1">
        <f t="shared" si="253"/>
        <v>0</v>
      </c>
      <c r="BR130" s="167">
        <v>2090.77</v>
      </c>
      <c r="BS130" s="167">
        <v>2090.7669999999998</v>
      </c>
      <c r="BT130" s="167">
        <v>0</v>
      </c>
      <c r="BU130" s="167">
        <v>2090.7669999999998</v>
      </c>
      <c r="BV130" s="146">
        <f t="shared" si="258"/>
        <v>0</v>
      </c>
      <c r="BW130" s="146">
        <f t="shared" si="259"/>
        <v>0</v>
      </c>
      <c r="BX130" s="6"/>
      <c r="BZ130" s="45" t="s">
        <v>543</v>
      </c>
      <c r="CA130" s="45" t="s">
        <v>589</v>
      </c>
      <c r="CB130" s="45" t="s">
        <v>592</v>
      </c>
      <c r="CC130" s="45" t="s">
        <v>593</v>
      </c>
      <c r="CF130" s="175" t="e">
        <f>BW130-#REF!</f>
        <v>#REF!</v>
      </c>
      <c r="CH130" s="291"/>
      <c r="CI130" s="291"/>
    </row>
    <row r="131" spans="1:87" ht="27.95" customHeight="1">
      <c r="A131" s="10">
        <v>24</v>
      </c>
      <c r="B131" s="51" t="s">
        <v>477</v>
      </c>
      <c r="C131" s="81" t="s">
        <v>37</v>
      </c>
      <c r="D131" s="118"/>
      <c r="E131" s="118"/>
      <c r="F131" s="68" t="s">
        <v>36</v>
      </c>
      <c r="G131" s="51"/>
      <c r="H131" s="81" t="s">
        <v>474</v>
      </c>
      <c r="I131" s="81" t="s">
        <v>476</v>
      </c>
      <c r="J131" s="41">
        <v>14976</v>
      </c>
      <c r="K131" s="6">
        <v>2976</v>
      </c>
      <c r="L131" s="6">
        <v>10293</v>
      </c>
      <c r="M131" s="6"/>
      <c r="N131" s="167">
        <v>4683</v>
      </c>
      <c r="O131" s="167">
        <v>4683</v>
      </c>
      <c r="P131" s="167">
        <v>0</v>
      </c>
      <c r="Q131" s="167">
        <v>4683</v>
      </c>
      <c r="R131" s="146">
        <v>4683</v>
      </c>
      <c r="S131" s="146">
        <v>4683</v>
      </c>
      <c r="T131" s="146"/>
      <c r="U131" s="146">
        <v>4683</v>
      </c>
      <c r="V131" s="1">
        <f t="shared" si="242"/>
        <v>4683</v>
      </c>
      <c r="W131" s="1">
        <f t="shared" si="243"/>
        <v>4683</v>
      </c>
      <c r="X131" s="1">
        <f t="shared" si="244"/>
        <v>0</v>
      </c>
      <c r="Y131" s="1">
        <f t="shared" si="245"/>
        <v>4683</v>
      </c>
      <c r="Z131" s="146">
        <v>4683</v>
      </c>
      <c r="AA131" s="146">
        <v>4683</v>
      </c>
      <c r="AB131" s="146"/>
      <c r="AC131" s="146">
        <v>4683</v>
      </c>
      <c r="AD131" s="146">
        <v>4380.5219999999999</v>
      </c>
      <c r="AE131" s="146">
        <v>4380.5219999999999</v>
      </c>
      <c r="AF131" s="146"/>
      <c r="AG131" s="146"/>
      <c r="AH131" s="146"/>
      <c r="AI131" s="146"/>
      <c r="AJ131" s="146"/>
      <c r="AK131" s="146"/>
      <c r="AL131" s="1">
        <f t="shared" si="246"/>
        <v>302.47800000000007</v>
      </c>
      <c r="AM131" s="1">
        <f t="shared" si="247"/>
        <v>302.47800000000007</v>
      </c>
      <c r="AN131" s="1"/>
      <c r="AO131" s="1"/>
      <c r="AP131" s="1"/>
      <c r="AQ131" s="1"/>
      <c r="AR131" s="1"/>
      <c r="AS131" s="1"/>
      <c r="AT131" s="146"/>
      <c r="AU131" s="146"/>
      <c r="AV131" s="146"/>
      <c r="AW131" s="146"/>
      <c r="AX131" s="148">
        <f t="shared" si="260"/>
        <v>0</v>
      </c>
      <c r="AY131" s="146"/>
      <c r="AZ131" s="146"/>
      <c r="BA131" s="146"/>
      <c r="BB131" s="1">
        <f t="shared" si="248"/>
        <v>0</v>
      </c>
      <c r="BC131" s="1">
        <f t="shared" si="249"/>
        <v>0</v>
      </c>
      <c r="BD131" s="1"/>
      <c r="BE131" s="1"/>
      <c r="BF131" s="146">
        <f t="shared" si="254"/>
        <v>0</v>
      </c>
      <c r="BG131" s="146">
        <f t="shared" si="255"/>
        <v>0</v>
      </c>
      <c r="BH131" s="146"/>
      <c r="BI131" s="146"/>
      <c r="BJ131" s="146">
        <f t="shared" si="256"/>
        <v>0</v>
      </c>
      <c r="BK131" s="146">
        <f t="shared" si="257"/>
        <v>0</v>
      </c>
      <c r="BL131" s="146"/>
      <c r="BM131" s="146"/>
      <c r="BN131" s="1">
        <f t="shared" si="250"/>
        <v>0</v>
      </c>
      <c r="BO131" s="1">
        <f t="shared" si="251"/>
        <v>0</v>
      </c>
      <c r="BP131" s="1">
        <f t="shared" si="252"/>
        <v>0</v>
      </c>
      <c r="BQ131" s="1">
        <f t="shared" si="253"/>
        <v>0</v>
      </c>
      <c r="BR131" s="167">
        <v>4683</v>
      </c>
      <c r="BS131" s="167">
        <v>4683</v>
      </c>
      <c r="BT131" s="167">
        <v>0</v>
      </c>
      <c r="BU131" s="167">
        <v>4683</v>
      </c>
      <c r="BV131" s="146">
        <f t="shared" si="258"/>
        <v>0</v>
      </c>
      <c r="BW131" s="146">
        <f t="shared" si="259"/>
        <v>0</v>
      </c>
      <c r="BX131" s="6"/>
      <c r="BZ131" s="45" t="s">
        <v>543</v>
      </c>
      <c r="CA131" s="45" t="s">
        <v>589</v>
      </c>
      <c r="CB131" s="45" t="s">
        <v>592</v>
      </c>
      <c r="CC131" s="45" t="s">
        <v>593</v>
      </c>
      <c r="CF131" s="175" t="e">
        <f>BW131-#REF!</f>
        <v>#REF!</v>
      </c>
      <c r="CH131" s="291"/>
      <c r="CI131" s="291"/>
    </row>
    <row r="132" spans="1:87" ht="27.95" customHeight="1">
      <c r="A132" s="10">
        <v>25</v>
      </c>
      <c r="B132" s="51" t="s">
        <v>475</v>
      </c>
      <c r="C132" s="81" t="s">
        <v>6</v>
      </c>
      <c r="D132" s="118"/>
      <c r="E132" s="118"/>
      <c r="F132" s="81" t="s">
        <v>28</v>
      </c>
      <c r="G132" s="51"/>
      <c r="H132" s="81" t="s">
        <v>474</v>
      </c>
      <c r="I132" s="81" t="s">
        <v>473</v>
      </c>
      <c r="J132" s="41">
        <v>16870</v>
      </c>
      <c r="K132" s="6">
        <v>7870</v>
      </c>
      <c r="L132" s="6">
        <v>14516</v>
      </c>
      <c r="M132" s="6">
        <v>7870</v>
      </c>
      <c r="N132" s="167">
        <v>1411.6469999999999</v>
      </c>
      <c r="O132" s="167">
        <v>1411.6469999999999</v>
      </c>
      <c r="P132" s="167">
        <v>0</v>
      </c>
      <c r="Q132" s="167">
        <v>1411.6469999999999</v>
      </c>
      <c r="R132" s="146">
        <v>1411.6469999999999</v>
      </c>
      <c r="S132" s="146">
        <v>1411.6469999999999</v>
      </c>
      <c r="T132" s="146"/>
      <c r="U132" s="146">
        <v>1411.6469999999999</v>
      </c>
      <c r="V132" s="1">
        <f t="shared" si="242"/>
        <v>1411.6469999999999</v>
      </c>
      <c r="W132" s="1">
        <f t="shared" si="243"/>
        <v>1411.6469999999999</v>
      </c>
      <c r="X132" s="1">
        <f t="shared" si="244"/>
        <v>0</v>
      </c>
      <c r="Y132" s="1">
        <f t="shared" si="245"/>
        <v>1411.65</v>
      </c>
      <c r="Z132" s="146">
        <v>1411.6469999999999</v>
      </c>
      <c r="AA132" s="146">
        <v>1411.6469999999999</v>
      </c>
      <c r="AB132" s="146"/>
      <c r="AC132" s="146">
        <v>1411.65</v>
      </c>
      <c r="AD132" s="146">
        <v>1411.6469999999999</v>
      </c>
      <c r="AE132" s="146">
        <v>1411.6469999999999</v>
      </c>
      <c r="AF132" s="146"/>
      <c r="AG132" s="146"/>
      <c r="AH132" s="146"/>
      <c r="AI132" s="146"/>
      <c r="AJ132" s="146"/>
      <c r="AK132" s="146"/>
      <c r="AL132" s="1">
        <f t="shared" si="246"/>
        <v>0</v>
      </c>
      <c r="AM132" s="1">
        <f t="shared" si="247"/>
        <v>0</v>
      </c>
      <c r="AN132" s="1"/>
      <c r="AO132" s="1"/>
      <c r="AP132" s="1"/>
      <c r="AQ132" s="1"/>
      <c r="AR132" s="1"/>
      <c r="AS132" s="1"/>
      <c r="AT132" s="146">
        <v>0</v>
      </c>
      <c r="AU132" s="146">
        <v>0</v>
      </c>
      <c r="AV132" s="146"/>
      <c r="AW132" s="146"/>
      <c r="AX132" s="148">
        <f t="shared" si="260"/>
        <v>0</v>
      </c>
      <c r="AY132" s="146"/>
      <c r="AZ132" s="146"/>
      <c r="BA132" s="146"/>
      <c r="BB132" s="1">
        <f t="shared" si="248"/>
        <v>0</v>
      </c>
      <c r="BC132" s="1">
        <f t="shared" si="249"/>
        <v>0</v>
      </c>
      <c r="BD132" s="1"/>
      <c r="BE132" s="1"/>
      <c r="BF132" s="146">
        <f t="shared" si="254"/>
        <v>0</v>
      </c>
      <c r="BG132" s="146">
        <f t="shared" si="255"/>
        <v>0</v>
      </c>
      <c r="BH132" s="146"/>
      <c r="BI132" s="146"/>
      <c r="BJ132" s="146">
        <f t="shared" si="256"/>
        <v>0</v>
      </c>
      <c r="BK132" s="146">
        <f t="shared" si="257"/>
        <v>0</v>
      </c>
      <c r="BL132" s="146"/>
      <c r="BM132" s="146"/>
      <c r="BN132" s="1">
        <f t="shared" si="250"/>
        <v>0</v>
      </c>
      <c r="BO132" s="1">
        <f t="shared" si="251"/>
        <v>0</v>
      </c>
      <c r="BP132" s="1">
        <f t="shared" si="252"/>
        <v>0</v>
      </c>
      <c r="BQ132" s="1">
        <f t="shared" si="253"/>
        <v>-3.0000000001564331E-3</v>
      </c>
      <c r="BR132" s="167">
        <v>1411.6469999999999</v>
      </c>
      <c r="BS132" s="167">
        <v>1411.6469999999999</v>
      </c>
      <c r="BT132" s="167">
        <v>0</v>
      </c>
      <c r="BU132" s="167">
        <v>1411.6469999999999</v>
      </c>
      <c r="BV132" s="146">
        <f t="shared" si="258"/>
        <v>0</v>
      </c>
      <c r="BW132" s="146">
        <f t="shared" si="259"/>
        <v>0</v>
      </c>
      <c r="BX132" s="6"/>
      <c r="BZ132" s="45" t="s">
        <v>543</v>
      </c>
      <c r="CA132" s="45" t="s">
        <v>589</v>
      </c>
      <c r="CB132" s="45" t="s">
        <v>592</v>
      </c>
      <c r="CC132" s="45" t="s">
        <v>593</v>
      </c>
      <c r="CF132" s="175" t="e">
        <f>BW132-#REF!</f>
        <v>#REF!</v>
      </c>
      <c r="CH132" s="291"/>
      <c r="CI132" s="291"/>
    </row>
    <row r="133" spans="1:87" ht="27.95" customHeight="1">
      <c r="A133" s="10">
        <v>26</v>
      </c>
      <c r="B133" s="51" t="s">
        <v>472</v>
      </c>
      <c r="C133" s="81" t="s">
        <v>472</v>
      </c>
      <c r="D133" s="118"/>
      <c r="E133" s="118"/>
      <c r="F133" s="81" t="s">
        <v>30</v>
      </c>
      <c r="G133" s="51"/>
      <c r="H133" s="81">
        <v>2012</v>
      </c>
      <c r="I133" s="81" t="s">
        <v>471</v>
      </c>
      <c r="J133" s="41">
        <v>14061</v>
      </c>
      <c r="K133" s="6">
        <v>14061</v>
      </c>
      <c r="L133" s="6">
        <v>0</v>
      </c>
      <c r="M133" s="6">
        <v>0</v>
      </c>
      <c r="N133" s="167">
        <v>2218</v>
      </c>
      <c r="O133" s="167">
        <v>2218</v>
      </c>
      <c r="P133" s="167">
        <v>0</v>
      </c>
      <c r="Q133" s="167">
        <v>2218</v>
      </c>
      <c r="R133" s="146">
        <v>2218</v>
      </c>
      <c r="S133" s="146">
        <v>2218</v>
      </c>
      <c r="T133" s="146"/>
      <c r="U133" s="146">
        <v>2218</v>
      </c>
      <c r="V133" s="1">
        <f t="shared" si="242"/>
        <v>2218</v>
      </c>
      <c r="W133" s="1">
        <f t="shared" si="243"/>
        <v>2218</v>
      </c>
      <c r="X133" s="1">
        <f t="shared" si="244"/>
        <v>0</v>
      </c>
      <c r="Y133" s="1">
        <f t="shared" si="245"/>
        <v>2218</v>
      </c>
      <c r="Z133" s="146">
        <v>2218</v>
      </c>
      <c r="AA133" s="146">
        <v>2218</v>
      </c>
      <c r="AB133" s="146"/>
      <c r="AC133" s="146">
        <v>2218</v>
      </c>
      <c r="AD133" s="146">
        <v>2218</v>
      </c>
      <c r="AE133" s="146">
        <v>2218</v>
      </c>
      <c r="AF133" s="146"/>
      <c r="AG133" s="146"/>
      <c r="AH133" s="146"/>
      <c r="AI133" s="146"/>
      <c r="AJ133" s="146"/>
      <c r="AK133" s="146"/>
      <c r="AL133" s="1">
        <f t="shared" si="246"/>
        <v>0</v>
      </c>
      <c r="AM133" s="1">
        <f t="shared" si="247"/>
        <v>0</v>
      </c>
      <c r="AN133" s="1"/>
      <c r="AO133" s="1"/>
      <c r="AP133" s="1"/>
      <c r="AQ133" s="1"/>
      <c r="AR133" s="1"/>
      <c r="AS133" s="1"/>
      <c r="AT133" s="146">
        <v>0</v>
      </c>
      <c r="AU133" s="146">
        <v>0</v>
      </c>
      <c r="AV133" s="146"/>
      <c r="AW133" s="146"/>
      <c r="AX133" s="148">
        <f t="shared" si="260"/>
        <v>0</v>
      </c>
      <c r="AY133" s="146"/>
      <c r="AZ133" s="146"/>
      <c r="BA133" s="146"/>
      <c r="BB133" s="1">
        <f t="shared" si="248"/>
        <v>0</v>
      </c>
      <c r="BC133" s="1">
        <f t="shared" si="249"/>
        <v>0</v>
      </c>
      <c r="BD133" s="1"/>
      <c r="BE133" s="1"/>
      <c r="BF133" s="146">
        <f t="shared" si="254"/>
        <v>0</v>
      </c>
      <c r="BG133" s="146">
        <f t="shared" si="255"/>
        <v>0</v>
      </c>
      <c r="BH133" s="146"/>
      <c r="BI133" s="146"/>
      <c r="BJ133" s="146">
        <f t="shared" si="256"/>
        <v>0</v>
      </c>
      <c r="BK133" s="146">
        <f t="shared" si="257"/>
        <v>0</v>
      </c>
      <c r="BL133" s="146"/>
      <c r="BM133" s="146"/>
      <c r="BN133" s="1">
        <f t="shared" si="250"/>
        <v>0</v>
      </c>
      <c r="BO133" s="1">
        <f t="shared" si="251"/>
        <v>0</v>
      </c>
      <c r="BP133" s="1">
        <f t="shared" si="252"/>
        <v>0</v>
      </c>
      <c r="BQ133" s="1">
        <f t="shared" si="253"/>
        <v>0</v>
      </c>
      <c r="BR133" s="167">
        <v>2218</v>
      </c>
      <c r="BS133" s="167">
        <v>2218</v>
      </c>
      <c r="BT133" s="167">
        <v>0</v>
      </c>
      <c r="BU133" s="167">
        <v>2218</v>
      </c>
      <c r="BV133" s="146">
        <f t="shared" si="258"/>
        <v>0</v>
      </c>
      <c r="BW133" s="146">
        <f t="shared" si="259"/>
        <v>0</v>
      </c>
      <c r="BX133" s="6"/>
      <c r="BZ133" s="45" t="s">
        <v>543</v>
      </c>
      <c r="CA133" s="45" t="s">
        <v>589</v>
      </c>
      <c r="CB133" s="45" t="s">
        <v>592</v>
      </c>
      <c r="CC133" s="45" t="s">
        <v>593</v>
      </c>
      <c r="CF133" s="175" t="e">
        <f>BW133-#REF!</f>
        <v>#REF!</v>
      </c>
      <c r="CH133" s="291"/>
      <c r="CI133" s="291"/>
    </row>
    <row r="134" spans="1:87" ht="27.95" customHeight="1">
      <c r="A134" s="10">
        <v>27</v>
      </c>
      <c r="B134" s="87" t="s">
        <v>470</v>
      </c>
      <c r="C134" s="86" t="s">
        <v>40</v>
      </c>
      <c r="D134" s="119"/>
      <c r="E134" s="119"/>
      <c r="F134" s="86" t="s">
        <v>39</v>
      </c>
      <c r="G134" s="87"/>
      <c r="H134" s="86" t="s">
        <v>57</v>
      </c>
      <c r="I134" s="86" t="s">
        <v>469</v>
      </c>
      <c r="J134" s="41">
        <v>58815.77</v>
      </c>
      <c r="K134" s="6">
        <v>1387</v>
      </c>
      <c r="L134" s="6">
        <v>54239.257818999999</v>
      </c>
      <c r="M134" s="6"/>
      <c r="N134" s="167">
        <v>1387.1143940000038</v>
      </c>
      <c r="O134" s="167">
        <v>1387.1143940000038</v>
      </c>
      <c r="P134" s="167">
        <v>0</v>
      </c>
      <c r="Q134" s="167">
        <v>1387.1143940000038</v>
      </c>
      <c r="R134" s="146">
        <v>1387.1143940000038</v>
      </c>
      <c r="S134" s="146">
        <v>1387.1143940000038</v>
      </c>
      <c r="T134" s="146"/>
      <c r="U134" s="146">
        <v>1387.1143940000038</v>
      </c>
      <c r="V134" s="1">
        <f t="shared" si="242"/>
        <v>1387.1143940000038</v>
      </c>
      <c r="W134" s="1">
        <f t="shared" si="243"/>
        <v>1387.1143940000038</v>
      </c>
      <c r="X134" s="1">
        <f t="shared" si="244"/>
        <v>0</v>
      </c>
      <c r="Y134" s="1">
        <f t="shared" si="245"/>
        <v>1387.1143940000038</v>
      </c>
      <c r="Z134" s="146">
        <v>1387.1143940000038</v>
      </c>
      <c r="AA134" s="146">
        <v>1387.1143940000038</v>
      </c>
      <c r="AB134" s="146"/>
      <c r="AC134" s="146">
        <v>1387.1143940000038</v>
      </c>
      <c r="AD134" s="146">
        <v>1387.11</v>
      </c>
      <c r="AE134" s="146">
        <v>1387.11</v>
      </c>
      <c r="AF134" s="146"/>
      <c r="AG134" s="146"/>
      <c r="AH134" s="146"/>
      <c r="AI134" s="146"/>
      <c r="AJ134" s="146"/>
      <c r="AK134" s="146"/>
      <c r="AL134" s="1">
        <f t="shared" si="246"/>
        <v>4.394000003912879E-3</v>
      </c>
      <c r="AM134" s="1">
        <f t="shared" si="247"/>
        <v>4.394000003912879E-3</v>
      </c>
      <c r="AN134" s="1"/>
      <c r="AO134" s="1"/>
      <c r="AP134" s="1"/>
      <c r="AQ134" s="1"/>
      <c r="AR134" s="1"/>
      <c r="AS134" s="1"/>
      <c r="AT134" s="146">
        <v>0</v>
      </c>
      <c r="AU134" s="146">
        <v>0</v>
      </c>
      <c r="AV134" s="146"/>
      <c r="AW134" s="146"/>
      <c r="AX134" s="148">
        <f t="shared" si="260"/>
        <v>0</v>
      </c>
      <c r="AY134" s="146"/>
      <c r="AZ134" s="146"/>
      <c r="BA134" s="146"/>
      <c r="BB134" s="1">
        <f t="shared" si="248"/>
        <v>0</v>
      </c>
      <c r="BC134" s="1">
        <f t="shared" si="249"/>
        <v>0</v>
      </c>
      <c r="BD134" s="1"/>
      <c r="BE134" s="1"/>
      <c r="BF134" s="146">
        <f t="shared" si="254"/>
        <v>0</v>
      </c>
      <c r="BG134" s="146">
        <f t="shared" si="255"/>
        <v>0</v>
      </c>
      <c r="BH134" s="146"/>
      <c r="BI134" s="146"/>
      <c r="BJ134" s="146">
        <f t="shared" si="256"/>
        <v>0</v>
      </c>
      <c r="BK134" s="146">
        <f t="shared" si="257"/>
        <v>0</v>
      </c>
      <c r="BL134" s="146"/>
      <c r="BM134" s="146"/>
      <c r="BN134" s="1">
        <f t="shared" si="250"/>
        <v>0</v>
      </c>
      <c r="BO134" s="1">
        <f t="shared" si="251"/>
        <v>0</v>
      </c>
      <c r="BP134" s="1">
        <f t="shared" si="252"/>
        <v>0</v>
      </c>
      <c r="BQ134" s="1">
        <f t="shared" si="253"/>
        <v>0</v>
      </c>
      <c r="BR134" s="167">
        <v>1387.1143940000038</v>
      </c>
      <c r="BS134" s="167">
        <v>1387.1143940000038</v>
      </c>
      <c r="BT134" s="167">
        <v>0</v>
      </c>
      <c r="BU134" s="167">
        <v>1387.1143940000038</v>
      </c>
      <c r="BV134" s="146">
        <f t="shared" si="258"/>
        <v>0</v>
      </c>
      <c r="BW134" s="146">
        <f t="shared" si="259"/>
        <v>0</v>
      </c>
      <c r="BX134" s="6"/>
      <c r="BZ134" s="45" t="s">
        <v>543</v>
      </c>
      <c r="CA134" s="45" t="s">
        <v>589</v>
      </c>
      <c r="CB134" s="45" t="s">
        <v>592</v>
      </c>
      <c r="CC134" s="45" t="s">
        <v>593</v>
      </c>
      <c r="CF134" s="175" t="e">
        <f>BW134-#REF!</f>
        <v>#REF!</v>
      </c>
      <c r="CH134" s="291"/>
      <c r="CI134" s="291"/>
    </row>
    <row r="135" spans="1:87" ht="27.95" customHeight="1">
      <c r="A135" s="10">
        <v>28</v>
      </c>
      <c r="B135" s="9" t="s">
        <v>468</v>
      </c>
      <c r="C135" s="8" t="s">
        <v>246</v>
      </c>
      <c r="D135" s="100"/>
      <c r="E135" s="100"/>
      <c r="F135" s="8" t="s">
        <v>39</v>
      </c>
      <c r="G135" s="9"/>
      <c r="H135" s="8" t="s">
        <v>467</v>
      </c>
      <c r="I135" s="94" t="s">
        <v>466</v>
      </c>
      <c r="J135" s="41">
        <v>192749</v>
      </c>
      <c r="K135" s="6">
        <v>0</v>
      </c>
      <c r="L135" s="6">
        <v>149104.04599999997</v>
      </c>
      <c r="M135" s="6"/>
      <c r="N135" s="167">
        <v>24474</v>
      </c>
      <c r="O135" s="167">
        <v>24474</v>
      </c>
      <c r="P135" s="167">
        <v>0</v>
      </c>
      <c r="Q135" s="167">
        <v>24474</v>
      </c>
      <c r="R135" s="146">
        <v>24474</v>
      </c>
      <c r="S135" s="146">
        <v>24474</v>
      </c>
      <c r="T135" s="146"/>
      <c r="U135" s="146">
        <v>24474</v>
      </c>
      <c r="V135" s="1">
        <f t="shared" si="242"/>
        <v>24474</v>
      </c>
      <c r="W135" s="1">
        <f t="shared" si="243"/>
        <v>24474</v>
      </c>
      <c r="X135" s="1">
        <f t="shared" si="244"/>
        <v>0</v>
      </c>
      <c r="Y135" s="1">
        <f t="shared" si="245"/>
        <v>24474</v>
      </c>
      <c r="Z135" s="146">
        <v>24000</v>
      </c>
      <c r="AA135" s="146">
        <v>24000</v>
      </c>
      <c r="AB135" s="146"/>
      <c r="AC135" s="146">
        <v>24000</v>
      </c>
      <c r="AD135" s="146">
        <v>24000</v>
      </c>
      <c r="AE135" s="146">
        <v>24000</v>
      </c>
      <c r="AF135" s="146"/>
      <c r="AG135" s="146"/>
      <c r="AH135" s="146">
        <v>474</v>
      </c>
      <c r="AI135" s="146">
        <v>474</v>
      </c>
      <c r="AJ135" s="146"/>
      <c r="AK135" s="146">
        <v>474</v>
      </c>
      <c r="AL135" s="1">
        <f t="shared" si="246"/>
        <v>0</v>
      </c>
      <c r="AM135" s="1">
        <f t="shared" si="247"/>
        <v>0</v>
      </c>
      <c r="AN135" s="1"/>
      <c r="AO135" s="1"/>
      <c r="AP135" s="1"/>
      <c r="AQ135" s="1"/>
      <c r="AR135" s="1"/>
      <c r="AS135" s="1"/>
      <c r="AT135" s="146"/>
      <c r="AU135" s="146"/>
      <c r="AV135" s="146"/>
      <c r="AW135" s="146"/>
      <c r="AX135" s="148">
        <f t="shared" si="260"/>
        <v>0</v>
      </c>
      <c r="AY135" s="146"/>
      <c r="AZ135" s="146"/>
      <c r="BA135" s="146"/>
      <c r="BB135" s="1">
        <f t="shared" si="248"/>
        <v>474</v>
      </c>
      <c r="BC135" s="1">
        <f t="shared" si="249"/>
        <v>474</v>
      </c>
      <c r="BD135" s="1"/>
      <c r="BE135" s="1"/>
      <c r="BF135" s="146">
        <f t="shared" si="254"/>
        <v>474</v>
      </c>
      <c r="BG135" s="146">
        <f t="shared" si="255"/>
        <v>474</v>
      </c>
      <c r="BH135" s="146"/>
      <c r="BI135" s="146"/>
      <c r="BJ135" s="146">
        <f t="shared" si="256"/>
        <v>0</v>
      </c>
      <c r="BK135" s="146">
        <f t="shared" si="257"/>
        <v>0</v>
      </c>
      <c r="BL135" s="146"/>
      <c r="BM135" s="146"/>
      <c r="BN135" s="1">
        <f t="shared" si="250"/>
        <v>0</v>
      </c>
      <c r="BO135" s="1">
        <f t="shared" si="251"/>
        <v>0</v>
      </c>
      <c r="BP135" s="1">
        <f t="shared" si="252"/>
        <v>0</v>
      </c>
      <c r="BQ135" s="1">
        <f t="shared" si="253"/>
        <v>0</v>
      </c>
      <c r="BR135" s="167">
        <v>24474</v>
      </c>
      <c r="BS135" s="167">
        <v>24474</v>
      </c>
      <c r="BT135" s="167">
        <v>0</v>
      </c>
      <c r="BU135" s="167">
        <v>24474</v>
      </c>
      <c r="BV135" s="146">
        <f t="shared" si="258"/>
        <v>0</v>
      </c>
      <c r="BW135" s="146">
        <f t="shared" si="259"/>
        <v>0</v>
      </c>
      <c r="BX135" s="41"/>
      <c r="BZ135" s="45" t="s">
        <v>543</v>
      </c>
      <c r="CA135" s="45" t="s">
        <v>589</v>
      </c>
      <c r="CB135" s="45" t="s">
        <v>592</v>
      </c>
      <c r="CC135" s="45" t="s">
        <v>593</v>
      </c>
      <c r="CF135" s="175" t="e">
        <f>BW135-#REF!</f>
        <v>#REF!</v>
      </c>
      <c r="CH135" s="291"/>
      <c r="CI135" s="291"/>
    </row>
    <row r="136" spans="1:87" ht="27.95" customHeight="1">
      <c r="A136" s="10">
        <v>29</v>
      </c>
      <c r="B136" s="9" t="s">
        <v>465</v>
      </c>
      <c r="C136" s="8" t="s">
        <v>174</v>
      </c>
      <c r="D136" s="100"/>
      <c r="E136" s="100"/>
      <c r="F136" s="8" t="s">
        <v>81</v>
      </c>
      <c r="G136" s="5"/>
      <c r="H136" s="7"/>
      <c r="I136" s="7" t="s">
        <v>464</v>
      </c>
      <c r="J136" s="41">
        <v>9823</v>
      </c>
      <c r="K136" s="6"/>
      <c r="L136" s="6">
        <v>9000</v>
      </c>
      <c r="M136" s="6">
        <v>9000</v>
      </c>
      <c r="N136" s="167">
        <v>411</v>
      </c>
      <c r="O136" s="167">
        <v>411</v>
      </c>
      <c r="P136" s="167">
        <v>0</v>
      </c>
      <c r="Q136" s="167">
        <v>411</v>
      </c>
      <c r="R136" s="146">
        <v>411</v>
      </c>
      <c r="S136" s="146">
        <v>411</v>
      </c>
      <c r="T136" s="146"/>
      <c r="U136" s="146">
        <v>411</v>
      </c>
      <c r="V136" s="1">
        <f t="shared" si="242"/>
        <v>411</v>
      </c>
      <c r="W136" s="1">
        <f t="shared" si="243"/>
        <v>411</v>
      </c>
      <c r="X136" s="1">
        <f t="shared" si="244"/>
        <v>0</v>
      </c>
      <c r="Y136" s="1">
        <f t="shared" si="245"/>
        <v>411</v>
      </c>
      <c r="Z136" s="146"/>
      <c r="AA136" s="146"/>
      <c r="AB136" s="146"/>
      <c r="AC136" s="146"/>
      <c r="AD136" s="146"/>
      <c r="AE136" s="146"/>
      <c r="AF136" s="146"/>
      <c r="AG136" s="146"/>
      <c r="AH136" s="146">
        <v>411</v>
      </c>
      <c r="AI136" s="146">
        <v>411</v>
      </c>
      <c r="AJ136" s="146"/>
      <c r="AK136" s="146">
        <v>411</v>
      </c>
      <c r="AL136" s="1">
        <f t="shared" si="246"/>
        <v>0</v>
      </c>
      <c r="AM136" s="1">
        <f t="shared" si="247"/>
        <v>0</v>
      </c>
      <c r="AN136" s="1"/>
      <c r="AO136" s="1"/>
      <c r="AP136" s="1"/>
      <c r="AQ136" s="1"/>
      <c r="AR136" s="1"/>
      <c r="AS136" s="1"/>
      <c r="AT136" s="146">
        <v>410.83011699999997</v>
      </c>
      <c r="AU136" s="146">
        <v>410.83011699999997</v>
      </c>
      <c r="AV136" s="146"/>
      <c r="AW136" s="146"/>
      <c r="AX136" s="148">
        <f t="shared" si="260"/>
        <v>0</v>
      </c>
      <c r="AY136" s="146"/>
      <c r="AZ136" s="146"/>
      <c r="BA136" s="146"/>
      <c r="BB136" s="1">
        <f t="shared" si="248"/>
        <v>0.1698830000000271</v>
      </c>
      <c r="BC136" s="1">
        <f t="shared" si="249"/>
        <v>0.1698830000000271</v>
      </c>
      <c r="BD136" s="1"/>
      <c r="BE136" s="1"/>
      <c r="BF136" s="146">
        <f t="shared" si="254"/>
        <v>0.1698830000000271</v>
      </c>
      <c r="BG136" s="146">
        <f t="shared" si="255"/>
        <v>0.1698830000000271</v>
      </c>
      <c r="BH136" s="146"/>
      <c r="BI136" s="146"/>
      <c r="BJ136" s="146">
        <f t="shared" si="256"/>
        <v>0</v>
      </c>
      <c r="BK136" s="146">
        <f t="shared" si="257"/>
        <v>0</v>
      </c>
      <c r="BL136" s="146"/>
      <c r="BM136" s="146"/>
      <c r="BN136" s="1">
        <f t="shared" si="250"/>
        <v>0</v>
      </c>
      <c r="BO136" s="1">
        <f t="shared" si="251"/>
        <v>0</v>
      </c>
      <c r="BP136" s="1">
        <f t="shared" si="252"/>
        <v>0</v>
      </c>
      <c r="BQ136" s="1">
        <f t="shared" si="253"/>
        <v>0</v>
      </c>
      <c r="BR136" s="167">
        <v>411</v>
      </c>
      <c r="BS136" s="167">
        <v>411</v>
      </c>
      <c r="BT136" s="167">
        <v>0</v>
      </c>
      <c r="BU136" s="167">
        <v>411</v>
      </c>
      <c r="BV136" s="146">
        <f t="shared" si="258"/>
        <v>0</v>
      </c>
      <c r="BW136" s="146">
        <f t="shared" si="259"/>
        <v>0</v>
      </c>
      <c r="BX136" s="6"/>
      <c r="BZ136" s="45" t="s">
        <v>543</v>
      </c>
      <c r="CA136" s="45" t="s">
        <v>589</v>
      </c>
      <c r="CB136" s="45" t="s">
        <v>592</v>
      </c>
      <c r="CC136" s="45" t="s">
        <v>593</v>
      </c>
      <c r="CF136" s="175" t="e">
        <f>BW136-#REF!</f>
        <v>#REF!</v>
      </c>
      <c r="CH136" s="291"/>
      <c r="CI136" s="291"/>
    </row>
    <row r="137" spans="1:87" ht="27.95" customHeight="1">
      <c r="A137" s="10">
        <v>30</v>
      </c>
      <c r="B137" s="9" t="s">
        <v>463</v>
      </c>
      <c r="C137" s="8" t="s">
        <v>246</v>
      </c>
      <c r="D137" s="100"/>
      <c r="E137" s="100"/>
      <c r="F137" s="8" t="s">
        <v>81</v>
      </c>
      <c r="G137" s="5"/>
      <c r="H137" s="7"/>
      <c r="I137" s="7" t="s">
        <v>462</v>
      </c>
      <c r="J137" s="41">
        <v>159851</v>
      </c>
      <c r="K137" s="6"/>
      <c r="L137" s="6">
        <v>112976</v>
      </c>
      <c r="M137" s="6">
        <v>0</v>
      </c>
      <c r="N137" s="167">
        <v>13107</v>
      </c>
      <c r="O137" s="167">
        <v>13107</v>
      </c>
      <c r="P137" s="167">
        <v>1217.7</v>
      </c>
      <c r="Q137" s="167">
        <v>11889.3</v>
      </c>
      <c r="R137" s="146">
        <v>13107</v>
      </c>
      <c r="S137" s="146">
        <v>13107</v>
      </c>
      <c r="T137" s="146">
        <v>1217.7</v>
      </c>
      <c r="U137" s="146">
        <v>11889.3</v>
      </c>
      <c r="V137" s="1">
        <f t="shared" si="242"/>
        <v>13107</v>
      </c>
      <c r="W137" s="1">
        <f t="shared" si="243"/>
        <v>13107</v>
      </c>
      <c r="X137" s="1">
        <f t="shared" si="244"/>
        <v>1217.7</v>
      </c>
      <c r="Y137" s="1">
        <f t="shared" si="245"/>
        <v>11889.3</v>
      </c>
      <c r="Z137" s="146"/>
      <c r="AA137" s="146"/>
      <c r="AB137" s="146"/>
      <c r="AC137" s="146"/>
      <c r="AD137" s="146"/>
      <c r="AE137" s="146"/>
      <c r="AF137" s="146"/>
      <c r="AG137" s="146"/>
      <c r="AH137" s="146">
        <v>8607</v>
      </c>
      <c r="AI137" s="146">
        <v>8607</v>
      </c>
      <c r="AJ137" s="146">
        <v>1217.7</v>
      </c>
      <c r="AK137" s="146">
        <v>7389.3</v>
      </c>
      <c r="AL137" s="1">
        <f t="shared" si="246"/>
        <v>0</v>
      </c>
      <c r="AM137" s="1">
        <f t="shared" si="247"/>
        <v>0</v>
      </c>
      <c r="AN137" s="1"/>
      <c r="AO137" s="1"/>
      <c r="AP137" s="1"/>
      <c r="AQ137" s="1"/>
      <c r="AR137" s="1"/>
      <c r="AS137" s="1"/>
      <c r="AT137" s="146">
        <v>8607</v>
      </c>
      <c r="AU137" s="146">
        <v>8607</v>
      </c>
      <c r="AV137" s="146"/>
      <c r="AW137" s="146"/>
      <c r="AX137" s="148">
        <f t="shared" si="260"/>
        <v>4500</v>
      </c>
      <c r="AY137" s="146">
        <v>4500</v>
      </c>
      <c r="AZ137" s="146"/>
      <c r="BA137" s="146">
        <v>4500</v>
      </c>
      <c r="BB137" s="1">
        <f t="shared" si="248"/>
        <v>0</v>
      </c>
      <c r="BC137" s="1">
        <f t="shared" si="249"/>
        <v>0</v>
      </c>
      <c r="BD137" s="1"/>
      <c r="BE137" s="1"/>
      <c r="BF137" s="146">
        <f t="shared" si="254"/>
        <v>0</v>
      </c>
      <c r="BG137" s="146">
        <f t="shared" si="255"/>
        <v>0</v>
      </c>
      <c r="BH137" s="146"/>
      <c r="BI137" s="146"/>
      <c r="BJ137" s="146">
        <f t="shared" si="256"/>
        <v>4500</v>
      </c>
      <c r="BK137" s="146">
        <f t="shared" si="257"/>
        <v>4500</v>
      </c>
      <c r="BL137" s="146"/>
      <c r="BM137" s="146"/>
      <c r="BN137" s="1">
        <f t="shared" si="250"/>
        <v>0</v>
      </c>
      <c r="BO137" s="1">
        <f t="shared" si="251"/>
        <v>0</v>
      </c>
      <c r="BP137" s="1">
        <f t="shared" si="252"/>
        <v>0</v>
      </c>
      <c r="BQ137" s="1">
        <f t="shared" si="253"/>
        <v>0</v>
      </c>
      <c r="BR137" s="167">
        <v>13107</v>
      </c>
      <c r="BS137" s="167">
        <v>13107</v>
      </c>
      <c r="BT137" s="167">
        <v>1217.7</v>
      </c>
      <c r="BU137" s="167">
        <v>11889.3</v>
      </c>
      <c r="BV137" s="146">
        <f t="shared" si="258"/>
        <v>0</v>
      </c>
      <c r="BW137" s="146">
        <f t="shared" si="259"/>
        <v>0</v>
      </c>
      <c r="BX137" s="41"/>
      <c r="BZ137" s="45" t="s">
        <v>143</v>
      </c>
      <c r="CA137" s="45" t="s">
        <v>589</v>
      </c>
      <c r="CB137" s="45" t="s">
        <v>592</v>
      </c>
      <c r="CC137" s="45" t="s">
        <v>593</v>
      </c>
      <c r="CF137" s="175" t="e">
        <f>BW137-#REF!</f>
        <v>#REF!</v>
      </c>
      <c r="CH137" s="291"/>
      <c r="CI137" s="291"/>
    </row>
    <row r="138" spans="1:87" ht="27.95" customHeight="1">
      <c r="A138" s="10">
        <v>31</v>
      </c>
      <c r="B138" s="9" t="s">
        <v>461</v>
      </c>
      <c r="C138" s="8" t="s">
        <v>184</v>
      </c>
      <c r="D138" s="100"/>
      <c r="E138" s="100"/>
      <c r="F138" s="8" t="s">
        <v>98</v>
      </c>
      <c r="G138" s="5"/>
      <c r="H138" s="7"/>
      <c r="I138" s="7" t="s">
        <v>460</v>
      </c>
      <c r="J138" s="41">
        <v>128374</v>
      </c>
      <c r="K138" s="6"/>
      <c r="L138" s="6">
        <v>125723</v>
      </c>
      <c r="M138" s="6">
        <v>0</v>
      </c>
      <c r="N138" s="167">
        <v>2404</v>
      </c>
      <c r="O138" s="167">
        <v>2404</v>
      </c>
      <c r="P138" s="167">
        <v>0</v>
      </c>
      <c r="Q138" s="167">
        <v>2404</v>
      </c>
      <c r="R138" s="146">
        <v>2404</v>
      </c>
      <c r="S138" s="146">
        <v>2404</v>
      </c>
      <c r="T138" s="146"/>
      <c r="U138" s="146">
        <v>2404</v>
      </c>
      <c r="V138" s="1">
        <f t="shared" si="242"/>
        <v>2404</v>
      </c>
      <c r="W138" s="1">
        <f t="shared" si="243"/>
        <v>2404</v>
      </c>
      <c r="X138" s="1">
        <f t="shared" si="244"/>
        <v>0</v>
      </c>
      <c r="Y138" s="1">
        <f t="shared" si="245"/>
        <v>2404</v>
      </c>
      <c r="Z138" s="146"/>
      <c r="AA138" s="146"/>
      <c r="AB138" s="146"/>
      <c r="AC138" s="146"/>
      <c r="AD138" s="146"/>
      <c r="AE138" s="146"/>
      <c r="AF138" s="146"/>
      <c r="AG138" s="146"/>
      <c r="AH138" s="146">
        <v>2404</v>
      </c>
      <c r="AI138" s="146">
        <v>2404</v>
      </c>
      <c r="AJ138" s="146"/>
      <c r="AK138" s="146">
        <v>2404</v>
      </c>
      <c r="AL138" s="1">
        <f t="shared" si="246"/>
        <v>0</v>
      </c>
      <c r="AM138" s="1">
        <f t="shared" si="247"/>
        <v>0</v>
      </c>
      <c r="AN138" s="1"/>
      <c r="AO138" s="1"/>
      <c r="AP138" s="1"/>
      <c r="AQ138" s="1"/>
      <c r="AR138" s="1"/>
      <c r="AS138" s="1"/>
      <c r="AT138" s="146">
        <v>2404</v>
      </c>
      <c r="AU138" s="146">
        <v>2404</v>
      </c>
      <c r="AV138" s="146"/>
      <c r="AW138" s="146"/>
      <c r="AX138" s="148">
        <f t="shared" si="260"/>
        <v>0</v>
      </c>
      <c r="AY138" s="146"/>
      <c r="AZ138" s="146"/>
      <c r="BA138" s="146"/>
      <c r="BB138" s="1">
        <f t="shared" si="248"/>
        <v>0</v>
      </c>
      <c r="BC138" s="1">
        <f t="shared" si="249"/>
        <v>0</v>
      </c>
      <c r="BD138" s="1"/>
      <c r="BE138" s="1"/>
      <c r="BF138" s="146">
        <f t="shared" si="254"/>
        <v>0</v>
      </c>
      <c r="BG138" s="146">
        <f t="shared" si="255"/>
        <v>0</v>
      </c>
      <c r="BH138" s="146"/>
      <c r="BI138" s="146"/>
      <c r="BJ138" s="146">
        <f t="shared" si="256"/>
        <v>0</v>
      </c>
      <c r="BK138" s="146">
        <f t="shared" si="257"/>
        <v>0</v>
      </c>
      <c r="BL138" s="146"/>
      <c r="BM138" s="146"/>
      <c r="BN138" s="1">
        <f t="shared" si="250"/>
        <v>0</v>
      </c>
      <c r="BO138" s="1">
        <f t="shared" si="251"/>
        <v>0</v>
      </c>
      <c r="BP138" s="1">
        <f t="shared" si="252"/>
        <v>0</v>
      </c>
      <c r="BQ138" s="1">
        <f t="shared" si="253"/>
        <v>0</v>
      </c>
      <c r="BR138" s="167">
        <v>2404</v>
      </c>
      <c r="BS138" s="167">
        <v>2404</v>
      </c>
      <c r="BT138" s="167">
        <v>0</v>
      </c>
      <c r="BU138" s="167">
        <v>2404</v>
      </c>
      <c r="BV138" s="146">
        <f t="shared" si="258"/>
        <v>0</v>
      </c>
      <c r="BW138" s="146">
        <f t="shared" si="259"/>
        <v>0</v>
      </c>
      <c r="BX138" s="6"/>
      <c r="BZ138" s="45" t="s">
        <v>143</v>
      </c>
      <c r="CA138" s="45" t="s">
        <v>589</v>
      </c>
      <c r="CB138" s="45" t="s">
        <v>592</v>
      </c>
      <c r="CC138" s="45" t="s">
        <v>593</v>
      </c>
      <c r="CF138" s="175" t="e">
        <f>BW138-#REF!</f>
        <v>#REF!</v>
      </c>
      <c r="CH138" s="291"/>
      <c r="CI138" s="291"/>
    </row>
    <row r="139" spans="1:87" ht="27.95" customHeight="1">
      <c r="A139" s="10">
        <v>32</v>
      </c>
      <c r="B139" s="9" t="s">
        <v>459</v>
      </c>
      <c r="C139" s="8" t="s">
        <v>26</v>
      </c>
      <c r="D139" s="100"/>
      <c r="E139" s="100"/>
      <c r="F139" s="8" t="s">
        <v>35</v>
      </c>
      <c r="G139" s="5"/>
      <c r="H139" s="7"/>
      <c r="I139" s="7" t="s">
        <v>458</v>
      </c>
      <c r="J139" s="41">
        <v>83613</v>
      </c>
      <c r="K139" s="6"/>
      <c r="L139" s="6">
        <v>82799</v>
      </c>
      <c r="M139" s="6"/>
      <c r="N139" s="167">
        <v>771</v>
      </c>
      <c r="O139" s="167">
        <v>771</v>
      </c>
      <c r="P139" s="167">
        <v>0</v>
      </c>
      <c r="Q139" s="167">
        <v>771</v>
      </c>
      <c r="R139" s="146">
        <v>771</v>
      </c>
      <c r="S139" s="146">
        <v>771</v>
      </c>
      <c r="T139" s="146"/>
      <c r="U139" s="146">
        <v>771</v>
      </c>
      <c r="V139" s="1">
        <f t="shared" si="242"/>
        <v>771</v>
      </c>
      <c r="W139" s="1">
        <f t="shared" si="243"/>
        <v>771</v>
      </c>
      <c r="X139" s="1">
        <f t="shared" si="244"/>
        <v>0</v>
      </c>
      <c r="Y139" s="1">
        <f t="shared" si="245"/>
        <v>771</v>
      </c>
      <c r="Z139" s="146"/>
      <c r="AA139" s="146"/>
      <c r="AB139" s="146"/>
      <c r="AC139" s="146"/>
      <c r="AD139" s="146"/>
      <c r="AE139" s="146"/>
      <c r="AF139" s="146"/>
      <c r="AG139" s="146"/>
      <c r="AH139" s="146">
        <v>771</v>
      </c>
      <c r="AI139" s="146">
        <v>771</v>
      </c>
      <c r="AJ139" s="146"/>
      <c r="AK139" s="146">
        <v>771</v>
      </c>
      <c r="AL139" s="1">
        <f t="shared" si="246"/>
        <v>0</v>
      </c>
      <c r="AM139" s="1">
        <f t="shared" si="247"/>
        <v>0</v>
      </c>
      <c r="AN139" s="1"/>
      <c r="AO139" s="1"/>
      <c r="AP139" s="1"/>
      <c r="AQ139" s="1"/>
      <c r="AR139" s="1"/>
      <c r="AS139" s="1"/>
      <c r="AT139" s="146">
        <v>771</v>
      </c>
      <c r="AU139" s="146">
        <v>771</v>
      </c>
      <c r="AV139" s="146"/>
      <c r="AW139" s="146"/>
      <c r="AX139" s="148">
        <f t="shared" si="260"/>
        <v>0</v>
      </c>
      <c r="AY139" s="146"/>
      <c r="AZ139" s="146"/>
      <c r="BA139" s="146"/>
      <c r="BB139" s="1">
        <f t="shared" si="248"/>
        <v>0</v>
      </c>
      <c r="BC139" s="1">
        <f t="shared" si="249"/>
        <v>0</v>
      </c>
      <c r="BD139" s="1"/>
      <c r="BE139" s="1"/>
      <c r="BF139" s="146">
        <f t="shared" si="254"/>
        <v>0</v>
      </c>
      <c r="BG139" s="146">
        <f t="shared" si="255"/>
        <v>0</v>
      </c>
      <c r="BH139" s="146"/>
      <c r="BI139" s="146"/>
      <c r="BJ139" s="146">
        <f t="shared" si="256"/>
        <v>0</v>
      </c>
      <c r="BK139" s="146">
        <f t="shared" si="257"/>
        <v>0</v>
      </c>
      <c r="BL139" s="146"/>
      <c r="BM139" s="146"/>
      <c r="BN139" s="1">
        <f t="shared" si="250"/>
        <v>0</v>
      </c>
      <c r="BO139" s="1">
        <f t="shared" si="251"/>
        <v>0</v>
      </c>
      <c r="BP139" s="1">
        <f t="shared" si="252"/>
        <v>0</v>
      </c>
      <c r="BQ139" s="1">
        <f t="shared" si="253"/>
        <v>0</v>
      </c>
      <c r="BR139" s="167">
        <v>771</v>
      </c>
      <c r="BS139" s="167">
        <v>771</v>
      </c>
      <c r="BT139" s="167">
        <v>0</v>
      </c>
      <c r="BU139" s="167">
        <v>771</v>
      </c>
      <c r="BV139" s="146">
        <f t="shared" si="258"/>
        <v>0</v>
      </c>
      <c r="BW139" s="146">
        <f t="shared" si="259"/>
        <v>0</v>
      </c>
      <c r="BX139" s="41"/>
      <c r="BZ139" s="45" t="s">
        <v>143</v>
      </c>
      <c r="CA139" s="45" t="s">
        <v>589</v>
      </c>
      <c r="CB139" s="45" t="s">
        <v>592</v>
      </c>
      <c r="CC139" s="45" t="s">
        <v>593</v>
      </c>
      <c r="CF139" s="175" t="e">
        <f>BW139-#REF!</f>
        <v>#REF!</v>
      </c>
      <c r="CH139" s="291"/>
      <c r="CI139" s="291"/>
    </row>
    <row r="140" spans="1:87" ht="27.95" customHeight="1">
      <c r="A140" s="10">
        <v>33</v>
      </c>
      <c r="B140" s="82" t="s">
        <v>457</v>
      </c>
      <c r="C140" s="8" t="s">
        <v>184</v>
      </c>
      <c r="D140" s="100"/>
      <c r="E140" s="100"/>
      <c r="F140" s="67" t="s">
        <v>30</v>
      </c>
      <c r="G140" s="82"/>
      <c r="H140" s="67" t="s">
        <v>456</v>
      </c>
      <c r="I140" s="67" t="s">
        <v>455</v>
      </c>
      <c r="J140" s="41">
        <v>181779</v>
      </c>
      <c r="K140" s="6">
        <v>93419.002999999997</v>
      </c>
      <c r="L140" s="6">
        <v>128666.39700000001</v>
      </c>
      <c r="M140" s="6">
        <v>40306.400000000001</v>
      </c>
      <c r="N140" s="167">
        <v>52199.729999999996</v>
      </c>
      <c r="O140" s="167">
        <v>52199.729999999996</v>
      </c>
      <c r="P140" s="167">
        <v>30414.729999999996</v>
      </c>
      <c r="Q140" s="167">
        <v>21785</v>
      </c>
      <c r="R140" s="146">
        <v>52199.729999999996</v>
      </c>
      <c r="S140" s="146">
        <v>52199.729999999996</v>
      </c>
      <c r="T140" s="146">
        <v>30414.729999999996</v>
      </c>
      <c r="U140" s="146">
        <v>21785</v>
      </c>
      <c r="V140" s="1">
        <f t="shared" si="242"/>
        <v>52199.729999999996</v>
      </c>
      <c r="W140" s="1">
        <f t="shared" si="243"/>
        <v>52199.729999999996</v>
      </c>
      <c r="X140" s="1">
        <f t="shared" si="244"/>
        <v>30414.729999999996</v>
      </c>
      <c r="Y140" s="1">
        <f t="shared" si="245"/>
        <v>21785</v>
      </c>
      <c r="Z140" s="146">
        <v>46340.729999999996</v>
      </c>
      <c r="AA140" s="146">
        <v>46340.729999999996</v>
      </c>
      <c r="AB140" s="146">
        <f>AA140-AC140</f>
        <v>25556.729999999996</v>
      </c>
      <c r="AC140" s="146">
        <v>20784</v>
      </c>
      <c r="AD140" s="146">
        <v>46340.729999999996</v>
      </c>
      <c r="AE140" s="146">
        <v>46340.729999999996</v>
      </c>
      <c r="AF140" s="146"/>
      <c r="AG140" s="146"/>
      <c r="AH140" s="146">
        <v>5859</v>
      </c>
      <c r="AI140" s="146">
        <v>5859</v>
      </c>
      <c r="AJ140" s="146">
        <v>4858</v>
      </c>
      <c r="AK140" s="146">
        <v>1001</v>
      </c>
      <c r="AL140" s="1">
        <f t="shared" si="246"/>
        <v>0</v>
      </c>
      <c r="AM140" s="1">
        <f t="shared" si="247"/>
        <v>0</v>
      </c>
      <c r="AN140" s="1"/>
      <c r="AO140" s="1"/>
      <c r="AP140" s="1"/>
      <c r="AQ140" s="1"/>
      <c r="AR140" s="1"/>
      <c r="AS140" s="1"/>
      <c r="AT140" s="146">
        <v>5859</v>
      </c>
      <c r="AU140" s="146">
        <v>5859</v>
      </c>
      <c r="AV140" s="146"/>
      <c r="AW140" s="146"/>
      <c r="AX140" s="148">
        <f t="shared" si="260"/>
        <v>0</v>
      </c>
      <c r="AY140" s="146"/>
      <c r="AZ140" s="146"/>
      <c r="BA140" s="146"/>
      <c r="BB140" s="1">
        <f t="shared" si="248"/>
        <v>0</v>
      </c>
      <c r="BC140" s="1">
        <f t="shared" si="249"/>
        <v>0</v>
      </c>
      <c r="BD140" s="1"/>
      <c r="BE140" s="1"/>
      <c r="BF140" s="146">
        <f t="shared" si="254"/>
        <v>0</v>
      </c>
      <c r="BG140" s="146">
        <f t="shared" si="255"/>
        <v>0</v>
      </c>
      <c r="BH140" s="146"/>
      <c r="BI140" s="146"/>
      <c r="BJ140" s="146">
        <f t="shared" si="256"/>
        <v>0</v>
      </c>
      <c r="BK140" s="146">
        <f t="shared" si="257"/>
        <v>0</v>
      </c>
      <c r="BL140" s="146"/>
      <c r="BM140" s="146"/>
      <c r="BN140" s="1">
        <f t="shared" si="250"/>
        <v>0</v>
      </c>
      <c r="BO140" s="1">
        <f t="shared" si="251"/>
        <v>0</v>
      </c>
      <c r="BP140" s="1">
        <f t="shared" si="252"/>
        <v>0</v>
      </c>
      <c r="BQ140" s="1">
        <f t="shared" si="253"/>
        <v>0</v>
      </c>
      <c r="BR140" s="167">
        <v>52199.729999999996</v>
      </c>
      <c r="BS140" s="167">
        <v>52199.729999999996</v>
      </c>
      <c r="BT140" s="167">
        <v>30414.729999999996</v>
      </c>
      <c r="BU140" s="167">
        <v>21785</v>
      </c>
      <c r="BV140" s="146">
        <f t="shared" si="258"/>
        <v>0</v>
      </c>
      <c r="BW140" s="146">
        <f t="shared" si="259"/>
        <v>0</v>
      </c>
      <c r="BX140" s="41"/>
      <c r="BZ140" s="45" t="s">
        <v>143</v>
      </c>
      <c r="CA140" s="45" t="s">
        <v>589</v>
      </c>
      <c r="CB140" s="45" t="s">
        <v>592</v>
      </c>
      <c r="CC140" s="45" t="s">
        <v>593</v>
      </c>
      <c r="CF140" s="175" t="e">
        <f>BW140-#REF!</f>
        <v>#REF!</v>
      </c>
      <c r="CH140" s="291"/>
      <c r="CI140" s="291"/>
    </row>
    <row r="141" spans="1:87" ht="27.95" customHeight="1">
      <c r="A141" s="54" t="s">
        <v>56</v>
      </c>
      <c r="B141" s="76" t="s">
        <v>454</v>
      </c>
      <c r="C141" s="76"/>
      <c r="D141" s="122"/>
      <c r="E141" s="122"/>
      <c r="F141" s="76"/>
      <c r="G141" s="77"/>
      <c r="H141" s="76"/>
      <c r="I141" s="344"/>
      <c r="J141" s="11">
        <f t="shared" ref="J141:BU141" si="261">SUM(J142:J143)</f>
        <v>100876</v>
      </c>
      <c r="K141" s="11">
        <f t="shared" si="261"/>
        <v>2469</v>
      </c>
      <c r="L141" s="11">
        <f t="shared" si="261"/>
        <v>35058.005340000003</v>
      </c>
      <c r="M141" s="11">
        <f t="shared" si="261"/>
        <v>0</v>
      </c>
      <c r="N141" s="144">
        <f t="shared" si="261"/>
        <v>30469.4</v>
      </c>
      <c r="O141" s="144">
        <f t="shared" si="261"/>
        <v>30469.4</v>
      </c>
      <c r="P141" s="144">
        <f t="shared" si="261"/>
        <v>0</v>
      </c>
      <c r="Q141" s="144">
        <f t="shared" si="261"/>
        <v>17469.400000000001</v>
      </c>
      <c r="R141" s="144">
        <f t="shared" si="261"/>
        <v>30469.4</v>
      </c>
      <c r="S141" s="144">
        <f t="shared" si="261"/>
        <v>30469.4</v>
      </c>
      <c r="T141" s="144">
        <f t="shared" si="261"/>
        <v>0</v>
      </c>
      <c r="U141" s="144">
        <f t="shared" si="261"/>
        <v>17469.400000000001</v>
      </c>
      <c r="V141" s="144">
        <f t="shared" si="261"/>
        <v>17469.400000000001</v>
      </c>
      <c r="W141" s="144">
        <f t="shared" si="261"/>
        <v>17469.400000000001</v>
      </c>
      <c r="X141" s="144">
        <f t="shared" si="261"/>
        <v>0</v>
      </c>
      <c r="Y141" s="144">
        <f t="shared" si="261"/>
        <v>17469.400000000001</v>
      </c>
      <c r="Z141" s="144">
        <f t="shared" si="261"/>
        <v>2469.3999999999996</v>
      </c>
      <c r="AA141" s="144">
        <f t="shared" si="261"/>
        <v>2469.3999999999996</v>
      </c>
      <c r="AB141" s="144">
        <f t="shared" si="261"/>
        <v>0</v>
      </c>
      <c r="AC141" s="144">
        <f t="shared" si="261"/>
        <v>2469.3999999999996</v>
      </c>
      <c r="AD141" s="144">
        <f t="shared" si="261"/>
        <v>1529.9659999999999</v>
      </c>
      <c r="AE141" s="144">
        <f t="shared" si="261"/>
        <v>1529.9659999999999</v>
      </c>
      <c r="AF141" s="144">
        <f t="shared" si="261"/>
        <v>0</v>
      </c>
      <c r="AG141" s="144">
        <f t="shared" si="261"/>
        <v>0</v>
      </c>
      <c r="AH141" s="144">
        <f t="shared" si="261"/>
        <v>15000</v>
      </c>
      <c r="AI141" s="144">
        <f t="shared" si="261"/>
        <v>15000</v>
      </c>
      <c r="AJ141" s="144">
        <f t="shared" si="261"/>
        <v>0</v>
      </c>
      <c r="AK141" s="144">
        <f t="shared" si="261"/>
        <v>15000</v>
      </c>
      <c r="AL141" s="144">
        <f t="shared" si="261"/>
        <v>939.43399999999974</v>
      </c>
      <c r="AM141" s="144">
        <f t="shared" si="261"/>
        <v>939.43399999999974</v>
      </c>
      <c r="AN141" s="144">
        <f t="shared" si="261"/>
        <v>0</v>
      </c>
      <c r="AO141" s="144">
        <f t="shared" si="261"/>
        <v>0</v>
      </c>
      <c r="AP141" s="144">
        <f t="shared" si="261"/>
        <v>20.359000000000002</v>
      </c>
      <c r="AQ141" s="144">
        <f t="shared" si="261"/>
        <v>20.359000000000002</v>
      </c>
      <c r="AR141" s="144">
        <f t="shared" si="261"/>
        <v>0</v>
      </c>
      <c r="AS141" s="144">
        <f t="shared" si="261"/>
        <v>0</v>
      </c>
      <c r="AT141" s="144">
        <f t="shared" si="261"/>
        <v>15000</v>
      </c>
      <c r="AU141" s="144">
        <f t="shared" si="261"/>
        <v>15000</v>
      </c>
      <c r="AV141" s="144">
        <f t="shared" si="261"/>
        <v>0</v>
      </c>
      <c r="AW141" s="144">
        <f t="shared" si="261"/>
        <v>0</v>
      </c>
      <c r="AX141" s="144">
        <f t="shared" si="261"/>
        <v>0</v>
      </c>
      <c r="AY141" s="144">
        <f t="shared" si="261"/>
        <v>0</v>
      </c>
      <c r="AZ141" s="144">
        <f t="shared" si="261"/>
        <v>0</v>
      </c>
      <c r="BA141" s="144">
        <f t="shared" si="261"/>
        <v>0</v>
      </c>
      <c r="BB141" s="144">
        <f t="shared" si="261"/>
        <v>0</v>
      </c>
      <c r="BC141" s="144">
        <f t="shared" si="261"/>
        <v>0</v>
      </c>
      <c r="BD141" s="144">
        <f t="shared" si="261"/>
        <v>0</v>
      </c>
      <c r="BE141" s="144">
        <f t="shared" si="261"/>
        <v>0</v>
      </c>
      <c r="BF141" s="144">
        <f t="shared" si="261"/>
        <v>0</v>
      </c>
      <c r="BG141" s="144">
        <f t="shared" si="261"/>
        <v>0</v>
      </c>
      <c r="BH141" s="144">
        <f t="shared" si="261"/>
        <v>0</v>
      </c>
      <c r="BI141" s="144">
        <f t="shared" si="261"/>
        <v>0</v>
      </c>
      <c r="BJ141" s="144">
        <f t="shared" si="261"/>
        <v>0</v>
      </c>
      <c r="BK141" s="144">
        <f t="shared" si="261"/>
        <v>0</v>
      </c>
      <c r="BL141" s="144">
        <f t="shared" si="261"/>
        <v>0</v>
      </c>
      <c r="BM141" s="144">
        <f t="shared" si="261"/>
        <v>0</v>
      </c>
      <c r="BN141" s="144">
        <f t="shared" si="261"/>
        <v>13000</v>
      </c>
      <c r="BO141" s="144">
        <f t="shared" si="261"/>
        <v>13000</v>
      </c>
      <c r="BP141" s="144">
        <f t="shared" si="261"/>
        <v>0</v>
      </c>
      <c r="BQ141" s="144">
        <f t="shared" si="261"/>
        <v>0</v>
      </c>
      <c r="BR141" s="144">
        <f t="shared" si="261"/>
        <v>30469.4</v>
      </c>
      <c r="BS141" s="144">
        <f t="shared" si="261"/>
        <v>30469.4</v>
      </c>
      <c r="BT141" s="144">
        <f t="shared" si="261"/>
        <v>0</v>
      </c>
      <c r="BU141" s="144">
        <f t="shared" si="261"/>
        <v>17469.400000000001</v>
      </c>
      <c r="BV141" s="144">
        <f t="shared" ref="BV141:BW141" si="262">SUM(BV142:BV143)</f>
        <v>0</v>
      </c>
      <c r="BW141" s="144">
        <f t="shared" si="262"/>
        <v>0</v>
      </c>
      <c r="BX141" s="11"/>
      <c r="CF141" s="175" t="e">
        <f>BW141-#REF!</f>
        <v>#REF!</v>
      </c>
      <c r="CH141" s="291"/>
      <c r="CI141" s="291"/>
    </row>
    <row r="142" spans="1:87" ht="27.95" customHeight="1">
      <c r="A142" s="10">
        <v>1</v>
      </c>
      <c r="B142" s="9" t="s">
        <v>453</v>
      </c>
      <c r="C142" s="8" t="s">
        <v>452</v>
      </c>
      <c r="D142" s="100"/>
      <c r="E142" s="100"/>
      <c r="F142" s="8" t="s">
        <v>81</v>
      </c>
      <c r="G142" s="9"/>
      <c r="H142" s="8" t="s">
        <v>333</v>
      </c>
      <c r="I142" s="93" t="s">
        <v>451</v>
      </c>
      <c r="J142" s="41">
        <v>7850</v>
      </c>
      <c r="K142" s="6">
        <v>2469</v>
      </c>
      <c r="L142" s="6">
        <v>5008.0053399999997</v>
      </c>
      <c r="M142" s="6"/>
      <c r="N142" s="167">
        <v>2469.3999999999996</v>
      </c>
      <c r="O142" s="167">
        <v>2469.3999999999996</v>
      </c>
      <c r="P142" s="167">
        <v>0</v>
      </c>
      <c r="Q142" s="167">
        <v>2469.3999999999996</v>
      </c>
      <c r="R142" s="146">
        <v>2469.3999999999996</v>
      </c>
      <c r="S142" s="146">
        <v>2469.3999999999996</v>
      </c>
      <c r="T142" s="146"/>
      <c r="U142" s="146">
        <v>2469.3999999999996</v>
      </c>
      <c r="V142" s="1">
        <f t="shared" ref="V142:Y143" si="263">Z142+AH142+AX142</f>
        <v>2469.3999999999996</v>
      </c>
      <c r="W142" s="1">
        <f t="shared" si="263"/>
        <v>2469.3999999999996</v>
      </c>
      <c r="X142" s="1">
        <f t="shared" si="263"/>
        <v>0</v>
      </c>
      <c r="Y142" s="1">
        <f t="shared" si="263"/>
        <v>2469.3999999999996</v>
      </c>
      <c r="Z142" s="146">
        <v>2469.3999999999996</v>
      </c>
      <c r="AA142" s="146">
        <v>2469.3999999999996</v>
      </c>
      <c r="AB142" s="146"/>
      <c r="AC142" s="146">
        <v>2469.3999999999996</v>
      </c>
      <c r="AD142" s="146">
        <v>1529.9659999999999</v>
      </c>
      <c r="AE142" s="146">
        <v>1529.9659999999999</v>
      </c>
      <c r="AF142" s="146"/>
      <c r="AG142" s="146"/>
      <c r="AH142" s="146"/>
      <c r="AI142" s="146"/>
      <c r="AJ142" s="146"/>
      <c r="AK142" s="146"/>
      <c r="AL142" s="1">
        <f>Z142-AD142</f>
        <v>939.43399999999974</v>
      </c>
      <c r="AM142" s="1">
        <f>AA142-AE142</f>
        <v>939.43399999999974</v>
      </c>
      <c r="AN142" s="1"/>
      <c r="AO142" s="1"/>
      <c r="AP142" s="1">
        <v>20.359000000000002</v>
      </c>
      <c r="AQ142" s="1">
        <v>20.359000000000002</v>
      </c>
      <c r="AR142" s="1"/>
      <c r="AS142" s="1"/>
      <c r="AT142" s="146"/>
      <c r="AU142" s="146"/>
      <c r="AV142" s="146"/>
      <c r="AW142" s="146"/>
      <c r="AX142" s="148">
        <f>AY142</f>
        <v>0</v>
      </c>
      <c r="AY142" s="146"/>
      <c r="AZ142" s="146"/>
      <c r="BA142" s="146"/>
      <c r="BB142" s="1">
        <f>AH142-AT142</f>
        <v>0</v>
      </c>
      <c r="BC142" s="1">
        <f>AI142-AU142</f>
        <v>0</v>
      </c>
      <c r="BD142" s="1"/>
      <c r="BE142" s="1"/>
      <c r="BF142" s="146">
        <f t="shared" si="254"/>
        <v>0</v>
      </c>
      <c r="BG142" s="146">
        <f t="shared" si="255"/>
        <v>0</v>
      </c>
      <c r="BH142" s="146"/>
      <c r="BI142" s="146"/>
      <c r="BJ142" s="146">
        <f t="shared" si="256"/>
        <v>0</v>
      </c>
      <c r="BK142" s="146">
        <f t="shared" si="257"/>
        <v>0</v>
      </c>
      <c r="BL142" s="146"/>
      <c r="BM142" s="146"/>
      <c r="BN142" s="1">
        <f t="shared" ref="BN142:BN143" si="264">N142-V142</f>
        <v>0</v>
      </c>
      <c r="BO142" s="1">
        <f t="shared" ref="BO142:BO143" si="265">O142-W142</f>
        <v>0</v>
      </c>
      <c r="BP142" s="1">
        <f t="shared" ref="BP142:BP143" si="266">P142-X142</f>
        <v>0</v>
      </c>
      <c r="BQ142" s="1">
        <f t="shared" ref="BQ142:BQ143" si="267">Q142-Y142</f>
        <v>0</v>
      </c>
      <c r="BR142" s="167">
        <v>2469.3999999999996</v>
      </c>
      <c r="BS142" s="167">
        <v>2469.3999999999996</v>
      </c>
      <c r="BT142" s="167">
        <v>0</v>
      </c>
      <c r="BU142" s="167">
        <v>2469.3999999999996</v>
      </c>
      <c r="BV142" s="147">
        <f t="shared" si="258"/>
        <v>0</v>
      </c>
      <c r="BW142" s="147">
        <f t="shared" si="259"/>
        <v>0</v>
      </c>
      <c r="BX142" s="6"/>
      <c r="BZ142" s="45" t="s">
        <v>543</v>
      </c>
      <c r="CA142" s="45" t="s">
        <v>589</v>
      </c>
      <c r="CB142" s="45" t="s">
        <v>592</v>
      </c>
      <c r="CC142" s="45" t="s">
        <v>593</v>
      </c>
      <c r="CF142" s="175" t="e">
        <f>BW142-#REF!</f>
        <v>#REF!</v>
      </c>
      <c r="CH142" s="291"/>
      <c r="CI142" s="291"/>
    </row>
    <row r="143" spans="1:87" ht="40.5" customHeight="1">
      <c r="A143" s="10">
        <v>2</v>
      </c>
      <c r="B143" s="9" t="s">
        <v>450</v>
      </c>
      <c r="C143" s="8" t="s">
        <v>793</v>
      </c>
      <c r="D143" s="100"/>
      <c r="E143" s="100"/>
      <c r="F143" s="68" t="s">
        <v>36</v>
      </c>
      <c r="G143" s="5"/>
      <c r="H143" s="7" t="s">
        <v>57</v>
      </c>
      <c r="I143" s="7" t="s">
        <v>449</v>
      </c>
      <c r="J143" s="41">
        <v>93026</v>
      </c>
      <c r="K143" s="6"/>
      <c r="L143" s="6">
        <v>30050</v>
      </c>
      <c r="M143" s="6"/>
      <c r="N143" s="167">
        <v>28000</v>
      </c>
      <c r="O143" s="167">
        <v>28000</v>
      </c>
      <c r="P143" s="167">
        <v>0</v>
      </c>
      <c r="Q143" s="167">
        <v>15000</v>
      </c>
      <c r="R143" s="146">
        <v>28000</v>
      </c>
      <c r="S143" s="146">
        <v>28000</v>
      </c>
      <c r="T143" s="146"/>
      <c r="U143" s="146">
        <v>15000</v>
      </c>
      <c r="V143" s="1">
        <f t="shared" si="263"/>
        <v>15000</v>
      </c>
      <c r="W143" s="1">
        <f t="shared" si="263"/>
        <v>15000</v>
      </c>
      <c r="X143" s="1">
        <f t="shared" si="263"/>
        <v>0</v>
      </c>
      <c r="Y143" s="1">
        <f t="shared" si="263"/>
        <v>15000</v>
      </c>
      <c r="Z143" s="146"/>
      <c r="AA143" s="146"/>
      <c r="AB143" s="146"/>
      <c r="AC143" s="146"/>
      <c r="AD143" s="146"/>
      <c r="AE143" s="146"/>
      <c r="AF143" s="146"/>
      <c r="AG143" s="146"/>
      <c r="AH143" s="146">
        <v>15000</v>
      </c>
      <c r="AI143" s="146">
        <v>15000</v>
      </c>
      <c r="AJ143" s="146"/>
      <c r="AK143" s="146">
        <v>15000</v>
      </c>
      <c r="AL143" s="1">
        <f>Z143-AD143</f>
        <v>0</v>
      </c>
      <c r="AM143" s="1">
        <f>AA143-AE143</f>
        <v>0</v>
      </c>
      <c r="AN143" s="1"/>
      <c r="AO143" s="1"/>
      <c r="AP143" s="1"/>
      <c r="AQ143" s="1"/>
      <c r="AR143" s="1"/>
      <c r="AS143" s="1"/>
      <c r="AT143" s="146">
        <v>15000</v>
      </c>
      <c r="AU143" s="146">
        <v>15000</v>
      </c>
      <c r="AV143" s="146"/>
      <c r="AW143" s="146"/>
      <c r="AX143" s="148">
        <f>AY143</f>
        <v>0</v>
      </c>
      <c r="AY143" s="146"/>
      <c r="AZ143" s="146"/>
      <c r="BA143" s="146"/>
      <c r="BB143" s="1">
        <f>AH143-AT143</f>
        <v>0</v>
      </c>
      <c r="BC143" s="1">
        <f>AI143-AU143</f>
        <v>0</v>
      </c>
      <c r="BD143" s="1"/>
      <c r="BE143" s="1"/>
      <c r="BF143" s="146">
        <f t="shared" si="254"/>
        <v>0</v>
      </c>
      <c r="BG143" s="146">
        <f t="shared" si="255"/>
        <v>0</v>
      </c>
      <c r="BH143" s="146"/>
      <c r="BI143" s="146"/>
      <c r="BJ143" s="146">
        <f t="shared" si="256"/>
        <v>0</v>
      </c>
      <c r="BK143" s="146">
        <f t="shared" si="257"/>
        <v>0</v>
      </c>
      <c r="BL143" s="146"/>
      <c r="BM143" s="146"/>
      <c r="BN143" s="1">
        <f t="shared" si="264"/>
        <v>13000</v>
      </c>
      <c r="BO143" s="1">
        <f t="shared" si="265"/>
        <v>13000</v>
      </c>
      <c r="BP143" s="1">
        <f t="shared" si="266"/>
        <v>0</v>
      </c>
      <c r="BQ143" s="1">
        <f t="shared" si="267"/>
        <v>0</v>
      </c>
      <c r="BR143" s="167">
        <v>28000</v>
      </c>
      <c r="BS143" s="167">
        <v>28000</v>
      </c>
      <c r="BT143" s="167">
        <v>0</v>
      </c>
      <c r="BU143" s="167">
        <v>15000</v>
      </c>
      <c r="BV143" s="147">
        <f t="shared" si="258"/>
        <v>0</v>
      </c>
      <c r="BW143" s="147">
        <f t="shared" si="259"/>
        <v>0</v>
      </c>
      <c r="BX143" s="41"/>
      <c r="BZ143" s="45" t="s">
        <v>143</v>
      </c>
      <c r="CA143" s="45" t="s">
        <v>589</v>
      </c>
      <c r="CB143" s="45" t="s">
        <v>592</v>
      </c>
      <c r="CC143" s="45" t="s">
        <v>593</v>
      </c>
      <c r="CF143" s="175" t="e">
        <f>BW143-#REF!</f>
        <v>#REF!</v>
      </c>
      <c r="CH143" s="291"/>
      <c r="CI143" s="291"/>
    </row>
    <row r="144" spans="1:87" ht="27.95" customHeight="1">
      <c r="A144" s="54" t="s">
        <v>448</v>
      </c>
      <c r="B144" s="76" t="s">
        <v>447</v>
      </c>
      <c r="C144" s="76"/>
      <c r="D144" s="122"/>
      <c r="E144" s="122"/>
      <c r="F144" s="76"/>
      <c r="G144" s="77"/>
      <c r="H144" s="76"/>
      <c r="I144" s="344"/>
      <c r="J144" s="11">
        <f t="shared" ref="J144:BU144" si="268">J145</f>
        <v>0</v>
      </c>
      <c r="K144" s="11">
        <f t="shared" si="268"/>
        <v>0</v>
      </c>
      <c r="L144" s="11">
        <f t="shared" si="268"/>
        <v>0</v>
      </c>
      <c r="M144" s="11">
        <f t="shared" si="268"/>
        <v>0</v>
      </c>
      <c r="N144" s="144">
        <f t="shared" si="268"/>
        <v>32160.5291</v>
      </c>
      <c r="O144" s="144">
        <f t="shared" si="268"/>
        <v>32160.5291</v>
      </c>
      <c r="P144" s="144">
        <f t="shared" si="268"/>
        <v>0</v>
      </c>
      <c r="Q144" s="144">
        <f t="shared" si="268"/>
        <v>0</v>
      </c>
      <c r="R144" s="144">
        <f t="shared" si="268"/>
        <v>30626.279600000002</v>
      </c>
      <c r="S144" s="144">
        <f t="shared" si="268"/>
        <v>30132.888600000002</v>
      </c>
      <c r="T144" s="144">
        <f t="shared" si="268"/>
        <v>0</v>
      </c>
      <c r="U144" s="144">
        <f t="shared" si="268"/>
        <v>0</v>
      </c>
      <c r="V144" s="144">
        <f t="shared" si="268"/>
        <v>17391.016</v>
      </c>
      <c r="W144" s="144">
        <f t="shared" si="268"/>
        <v>17391.016</v>
      </c>
      <c r="X144" s="144">
        <f t="shared" si="268"/>
        <v>0</v>
      </c>
      <c r="Y144" s="144">
        <f t="shared" si="268"/>
        <v>0</v>
      </c>
      <c r="Z144" s="144">
        <f t="shared" si="268"/>
        <v>6907.9489999999996</v>
      </c>
      <c r="AA144" s="144">
        <f t="shared" si="268"/>
        <v>6907.9489999999996</v>
      </c>
      <c r="AB144" s="144">
        <f t="shared" si="268"/>
        <v>0</v>
      </c>
      <c r="AC144" s="144">
        <f t="shared" si="268"/>
        <v>0</v>
      </c>
      <c r="AD144" s="144">
        <f t="shared" si="268"/>
        <v>6663.2298920000003</v>
      </c>
      <c r="AE144" s="144">
        <f t="shared" si="268"/>
        <v>6663.2298920000003</v>
      </c>
      <c r="AF144" s="144">
        <f t="shared" si="268"/>
        <v>0</v>
      </c>
      <c r="AG144" s="144">
        <f t="shared" si="268"/>
        <v>0</v>
      </c>
      <c r="AH144" s="144">
        <f t="shared" si="268"/>
        <v>4460.6790000000001</v>
      </c>
      <c r="AI144" s="144">
        <f t="shared" si="268"/>
        <v>4460.6790000000001</v>
      </c>
      <c r="AJ144" s="144">
        <f t="shared" si="268"/>
        <v>0</v>
      </c>
      <c r="AK144" s="144">
        <f t="shared" si="268"/>
        <v>0</v>
      </c>
      <c r="AL144" s="144">
        <f t="shared" si="268"/>
        <v>244.71910799999932</v>
      </c>
      <c r="AM144" s="144">
        <f t="shared" si="268"/>
        <v>244.71910799999932</v>
      </c>
      <c r="AN144" s="144">
        <f t="shared" si="268"/>
        <v>0</v>
      </c>
      <c r="AO144" s="144">
        <f t="shared" si="268"/>
        <v>0</v>
      </c>
      <c r="AP144" s="144">
        <f t="shared" si="268"/>
        <v>244.71910800000114</v>
      </c>
      <c r="AQ144" s="144">
        <f t="shared" si="268"/>
        <v>244.71910800000114</v>
      </c>
      <c r="AR144" s="144">
        <f t="shared" si="268"/>
        <v>0</v>
      </c>
      <c r="AS144" s="144">
        <f t="shared" si="268"/>
        <v>0</v>
      </c>
      <c r="AT144" s="144">
        <f t="shared" si="268"/>
        <v>4447.3723319999999</v>
      </c>
      <c r="AU144" s="144">
        <f t="shared" si="268"/>
        <v>4447.3723319999999</v>
      </c>
      <c r="AV144" s="144">
        <f t="shared" si="268"/>
        <v>0</v>
      </c>
      <c r="AW144" s="144">
        <f t="shared" si="268"/>
        <v>0</v>
      </c>
      <c r="AX144" s="144">
        <f t="shared" si="268"/>
        <v>6022.3879999999999</v>
      </c>
      <c r="AY144" s="144">
        <f t="shared" si="268"/>
        <v>6022.3879999999999</v>
      </c>
      <c r="AZ144" s="144">
        <f t="shared" si="268"/>
        <v>0</v>
      </c>
      <c r="BA144" s="144">
        <f t="shared" si="268"/>
        <v>0</v>
      </c>
      <c r="BB144" s="144">
        <f t="shared" si="268"/>
        <v>13.306668000000172</v>
      </c>
      <c r="BC144" s="144">
        <f t="shared" si="268"/>
        <v>13.306668000000172</v>
      </c>
      <c r="BD144" s="144">
        <f t="shared" si="268"/>
        <v>0</v>
      </c>
      <c r="BE144" s="144">
        <f t="shared" si="268"/>
        <v>0</v>
      </c>
      <c r="BF144" s="144">
        <f t="shared" si="268"/>
        <v>13.306668000000172</v>
      </c>
      <c r="BG144" s="144">
        <f t="shared" si="268"/>
        <v>13.306668000000172</v>
      </c>
      <c r="BH144" s="144">
        <f t="shared" si="268"/>
        <v>0</v>
      </c>
      <c r="BI144" s="144">
        <f t="shared" si="268"/>
        <v>0</v>
      </c>
      <c r="BJ144" s="144">
        <f t="shared" si="268"/>
        <v>6022.3879999999999</v>
      </c>
      <c r="BK144" s="144">
        <f t="shared" si="268"/>
        <v>6022.3879999999999</v>
      </c>
      <c r="BL144" s="144">
        <f t="shared" si="268"/>
        <v>0</v>
      </c>
      <c r="BM144" s="144">
        <f t="shared" si="268"/>
        <v>0</v>
      </c>
      <c r="BN144" s="144">
        <f t="shared" si="268"/>
        <v>14769.5131</v>
      </c>
      <c r="BO144" s="144">
        <f t="shared" si="268"/>
        <v>14769.5131</v>
      </c>
      <c r="BP144" s="144">
        <f t="shared" si="268"/>
        <v>0</v>
      </c>
      <c r="BQ144" s="144">
        <f t="shared" si="268"/>
        <v>0</v>
      </c>
      <c r="BR144" s="144">
        <f t="shared" si="268"/>
        <v>32160.5291</v>
      </c>
      <c r="BS144" s="144">
        <f t="shared" si="268"/>
        <v>32160.5291</v>
      </c>
      <c r="BT144" s="144">
        <f t="shared" si="268"/>
        <v>0</v>
      </c>
      <c r="BU144" s="144">
        <f t="shared" si="268"/>
        <v>0</v>
      </c>
      <c r="BV144" s="144">
        <f t="shared" ref="BV144:BW144" si="269">BV145</f>
        <v>0</v>
      </c>
      <c r="BW144" s="144">
        <f t="shared" si="269"/>
        <v>0</v>
      </c>
      <c r="BX144" s="11"/>
      <c r="CF144" s="175" t="e">
        <f>BW144-#REF!</f>
        <v>#REF!</v>
      </c>
      <c r="CH144" s="291"/>
      <c r="CI144" s="291"/>
    </row>
    <row r="145" spans="1:87" ht="27.95" customHeight="1">
      <c r="A145" s="10">
        <v>1</v>
      </c>
      <c r="B145" s="9" t="s">
        <v>446</v>
      </c>
      <c r="C145" s="8" t="s">
        <v>165</v>
      </c>
      <c r="D145" s="100"/>
      <c r="E145" s="100"/>
      <c r="F145" s="8" t="s">
        <v>118</v>
      </c>
      <c r="G145" s="9"/>
      <c r="H145" s="8"/>
      <c r="I145" s="8"/>
      <c r="J145" s="41">
        <v>0</v>
      </c>
      <c r="K145" s="6">
        <v>0</v>
      </c>
      <c r="L145" s="6"/>
      <c r="M145" s="6"/>
      <c r="N145" s="167">
        <v>32160.5291</v>
      </c>
      <c r="O145" s="167">
        <v>32160.5291</v>
      </c>
      <c r="P145" s="167">
        <v>0</v>
      </c>
      <c r="Q145" s="167">
        <v>0</v>
      </c>
      <c r="R145" s="146">
        <f>24826.2796+5800</f>
        <v>30626.279600000002</v>
      </c>
      <c r="S145" s="146">
        <f>24826.2796+5800-493.391</f>
        <v>30132.888600000002</v>
      </c>
      <c r="T145" s="146"/>
      <c r="U145" s="146"/>
      <c r="V145" s="1">
        <f>Z145+AH145+AX145</f>
        <v>17391.016</v>
      </c>
      <c r="W145" s="1">
        <f>AA145+AI145+AY145</f>
        <v>17391.016</v>
      </c>
      <c r="X145" s="1">
        <f>AB145+AJ145+AZ145</f>
        <v>0</v>
      </c>
      <c r="Y145" s="1">
        <f>AC145+AK145+BA145</f>
        <v>0</v>
      </c>
      <c r="Z145" s="146">
        <f>6904.338+3.611</f>
        <v>6907.9489999999996</v>
      </c>
      <c r="AA145" s="146">
        <f>6904.338+3.611</f>
        <v>6907.9489999999996</v>
      </c>
      <c r="AB145" s="146"/>
      <c r="AC145" s="146"/>
      <c r="AD145" s="146">
        <f>6659.618892+3.611</f>
        <v>6663.2298920000003</v>
      </c>
      <c r="AE145" s="146">
        <f>6659.618892+3.611</f>
        <v>6663.2298920000003</v>
      </c>
      <c r="AF145" s="146"/>
      <c r="AG145" s="146"/>
      <c r="AH145" s="146">
        <v>4460.6790000000001</v>
      </c>
      <c r="AI145" s="146">
        <v>4460.6790000000001</v>
      </c>
      <c r="AJ145" s="146"/>
      <c r="AK145" s="146"/>
      <c r="AL145" s="1">
        <f>Z145-AD145</f>
        <v>244.71910799999932</v>
      </c>
      <c r="AM145" s="1">
        <f>AA145-AE145</f>
        <v>244.71910799999932</v>
      </c>
      <c r="AN145" s="1"/>
      <c r="AO145" s="1"/>
      <c r="AP145" s="146">
        <v>244.71910800000114</v>
      </c>
      <c r="AQ145" s="146">
        <v>244.71910800000114</v>
      </c>
      <c r="AR145" s="146"/>
      <c r="AS145" s="146"/>
      <c r="AT145" s="146">
        <v>4447.3723319999999</v>
      </c>
      <c r="AU145" s="146">
        <v>4447.3723319999999</v>
      </c>
      <c r="AV145" s="146"/>
      <c r="AW145" s="146"/>
      <c r="AX145" s="146">
        <v>6022.3879999999999</v>
      </c>
      <c r="AY145" s="146">
        <v>6022.3879999999999</v>
      </c>
      <c r="AZ145" s="146"/>
      <c r="BA145" s="146"/>
      <c r="BB145" s="1">
        <f>AH145-AT145</f>
        <v>13.306668000000172</v>
      </c>
      <c r="BC145" s="1">
        <f>AI145-AU145</f>
        <v>13.306668000000172</v>
      </c>
      <c r="BD145" s="1"/>
      <c r="BE145" s="1"/>
      <c r="BF145" s="146">
        <f t="shared" si="254"/>
        <v>13.306668000000172</v>
      </c>
      <c r="BG145" s="146">
        <f t="shared" si="255"/>
        <v>13.306668000000172</v>
      </c>
      <c r="BH145" s="146"/>
      <c r="BI145" s="146"/>
      <c r="BJ145" s="146">
        <f t="shared" si="256"/>
        <v>6022.3879999999999</v>
      </c>
      <c r="BK145" s="146">
        <f t="shared" si="257"/>
        <v>6022.3879999999999</v>
      </c>
      <c r="BL145" s="146"/>
      <c r="BM145" s="146"/>
      <c r="BN145" s="1">
        <f t="shared" ref="BN145" si="270">N145-V145</f>
        <v>14769.5131</v>
      </c>
      <c r="BO145" s="1">
        <f t="shared" ref="BO145" si="271">O145-W145</f>
        <v>14769.5131</v>
      </c>
      <c r="BP145" s="1">
        <f t="shared" ref="BP145" si="272">P145-X145</f>
        <v>0</v>
      </c>
      <c r="BQ145" s="1">
        <f t="shared" ref="BQ145" si="273">Q145-Y145</f>
        <v>0</v>
      </c>
      <c r="BR145" s="167">
        <f>32132.8886+1327.6405-1300</f>
        <v>32160.5291</v>
      </c>
      <c r="BS145" s="167">
        <f>32132.8886+1327.6405-1300</f>
        <v>32160.5291</v>
      </c>
      <c r="BT145" s="167">
        <v>0</v>
      </c>
      <c r="BU145" s="167">
        <v>0</v>
      </c>
      <c r="BV145" s="146">
        <f t="shared" si="258"/>
        <v>0</v>
      </c>
      <c r="BW145" s="147">
        <f t="shared" si="259"/>
        <v>0</v>
      </c>
      <c r="BX145" s="6"/>
      <c r="BZ145" s="45" t="s">
        <v>602</v>
      </c>
      <c r="CA145" s="45" t="s">
        <v>589</v>
      </c>
      <c r="CB145" s="45" t="s">
        <v>591</v>
      </c>
      <c r="CF145" s="175" t="e">
        <f>BW145-#REF!</f>
        <v>#REF!</v>
      </c>
      <c r="CH145" s="291"/>
      <c r="CI145" s="291"/>
    </row>
    <row r="146" spans="1:87" ht="27.95" customHeight="1">
      <c r="A146" s="54" t="s">
        <v>445</v>
      </c>
      <c r="B146" s="76" t="s">
        <v>444</v>
      </c>
      <c r="C146" s="76"/>
      <c r="D146" s="122"/>
      <c r="E146" s="122"/>
      <c r="F146" s="76"/>
      <c r="G146" s="77"/>
      <c r="H146" s="76"/>
      <c r="I146" s="76"/>
      <c r="J146" s="11">
        <f t="shared" ref="J146:BR146" si="274">J147+J158</f>
        <v>1885512</v>
      </c>
      <c r="K146" s="11">
        <f t="shared" si="274"/>
        <v>428714</v>
      </c>
      <c r="L146" s="11">
        <f t="shared" si="274"/>
        <v>98191.548348000011</v>
      </c>
      <c r="M146" s="11">
        <f t="shared" si="274"/>
        <v>0</v>
      </c>
      <c r="N146" s="144">
        <f t="shared" si="274"/>
        <v>380703.9</v>
      </c>
      <c r="O146" s="144">
        <f t="shared" si="274"/>
        <v>224810</v>
      </c>
      <c r="P146" s="144">
        <f t="shared" si="274"/>
        <v>0</v>
      </c>
      <c r="Q146" s="144">
        <f t="shared" si="274"/>
        <v>0</v>
      </c>
      <c r="R146" s="144">
        <f t="shared" si="274"/>
        <v>400703.9</v>
      </c>
      <c r="S146" s="144">
        <f t="shared" si="274"/>
        <v>244810</v>
      </c>
      <c r="T146" s="144">
        <f t="shared" si="274"/>
        <v>0</v>
      </c>
      <c r="U146" s="144">
        <f t="shared" si="274"/>
        <v>0</v>
      </c>
      <c r="V146" s="144">
        <f t="shared" si="274"/>
        <v>105644</v>
      </c>
      <c r="W146" s="144">
        <f t="shared" si="274"/>
        <v>97188</v>
      </c>
      <c r="X146" s="144">
        <f t="shared" si="274"/>
        <v>0</v>
      </c>
      <c r="Y146" s="144">
        <f t="shared" si="274"/>
        <v>0</v>
      </c>
      <c r="Z146" s="144">
        <f t="shared" si="274"/>
        <v>9200</v>
      </c>
      <c r="AA146" s="144">
        <f t="shared" si="274"/>
        <v>5000</v>
      </c>
      <c r="AB146" s="144">
        <f t="shared" si="274"/>
        <v>0</v>
      </c>
      <c r="AC146" s="144">
        <f t="shared" si="274"/>
        <v>0</v>
      </c>
      <c r="AD146" s="144">
        <f t="shared" si="274"/>
        <v>9125.1679169999989</v>
      </c>
      <c r="AE146" s="144">
        <f t="shared" si="274"/>
        <v>4997.2309169999999</v>
      </c>
      <c r="AF146" s="144">
        <f t="shared" si="274"/>
        <v>0</v>
      </c>
      <c r="AG146" s="144">
        <f t="shared" si="274"/>
        <v>0</v>
      </c>
      <c r="AH146" s="144">
        <f t="shared" si="274"/>
        <v>37784</v>
      </c>
      <c r="AI146" s="144">
        <f t="shared" si="274"/>
        <v>33528</v>
      </c>
      <c r="AJ146" s="144">
        <f t="shared" si="274"/>
        <v>0</v>
      </c>
      <c r="AK146" s="144">
        <f t="shared" si="274"/>
        <v>0</v>
      </c>
      <c r="AL146" s="144">
        <f t="shared" si="274"/>
        <v>74.832083000000239</v>
      </c>
      <c r="AM146" s="144">
        <f t="shared" si="274"/>
        <v>2.769083000000137</v>
      </c>
      <c r="AN146" s="144">
        <f t="shared" si="274"/>
        <v>0</v>
      </c>
      <c r="AO146" s="144">
        <f t="shared" si="274"/>
        <v>0</v>
      </c>
      <c r="AP146" s="144">
        <f t="shared" si="274"/>
        <v>0</v>
      </c>
      <c r="AQ146" s="144">
        <f t="shared" si="274"/>
        <v>0</v>
      </c>
      <c r="AR146" s="144">
        <f t="shared" si="274"/>
        <v>0</v>
      </c>
      <c r="AS146" s="144">
        <f t="shared" si="274"/>
        <v>0</v>
      </c>
      <c r="AT146" s="144">
        <f t="shared" si="274"/>
        <v>33319.016342999996</v>
      </c>
      <c r="AU146" s="144">
        <f t="shared" si="274"/>
        <v>29457.900343000001</v>
      </c>
      <c r="AV146" s="144">
        <f t="shared" si="274"/>
        <v>0</v>
      </c>
      <c r="AW146" s="144">
        <f t="shared" si="274"/>
        <v>0</v>
      </c>
      <c r="AX146" s="144">
        <f t="shared" si="274"/>
        <v>58660</v>
      </c>
      <c r="AY146" s="144">
        <f t="shared" si="274"/>
        <v>58660</v>
      </c>
      <c r="AZ146" s="144">
        <f t="shared" si="274"/>
        <v>0</v>
      </c>
      <c r="BA146" s="144">
        <f t="shared" si="274"/>
        <v>0</v>
      </c>
      <c r="BB146" s="144">
        <f t="shared" si="274"/>
        <v>4464.9836569999989</v>
      </c>
      <c r="BC146" s="144">
        <f t="shared" si="274"/>
        <v>4070.0996569999993</v>
      </c>
      <c r="BD146" s="144">
        <f t="shared" si="274"/>
        <v>0</v>
      </c>
      <c r="BE146" s="144">
        <f t="shared" si="274"/>
        <v>0</v>
      </c>
      <c r="BF146" s="144">
        <f t="shared" si="274"/>
        <v>4464.9836569999989</v>
      </c>
      <c r="BG146" s="144">
        <f t="shared" si="274"/>
        <v>4070.0996569999993</v>
      </c>
      <c r="BH146" s="144">
        <f t="shared" si="274"/>
        <v>0</v>
      </c>
      <c r="BI146" s="144">
        <f t="shared" si="274"/>
        <v>0</v>
      </c>
      <c r="BJ146" s="144">
        <f t="shared" si="274"/>
        <v>58660</v>
      </c>
      <c r="BK146" s="144">
        <f t="shared" si="274"/>
        <v>58660</v>
      </c>
      <c r="BL146" s="144">
        <f t="shared" si="274"/>
        <v>0</v>
      </c>
      <c r="BM146" s="144">
        <f t="shared" si="274"/>
        <v>0</v>
      </c>
      <c r="BN146" s="144">
        <f t="shared" si="274"/>
        <v>275059.90000000002</v>
      </c>
      <c r="BO146" s="144">
        <f t="shared" si="274"/>
        <v>127622</v>
      </c>
      <c r="BP146" s="144">
        <f t="shared" si="274"/>
        <v>0</v>
      </c>
      <c r="BQ146" s="144">
        <f t="shared" si="274"/>
        <v>0</v>
      </c>
      <c r="BR146" s="144">
        <f t="shared" si="274"/>
        <v>1763276.9</v>
      </c>
      <c r="BS146" s="144">
        <f t="shared" ref="BS146:BU146" si="275">BS147+BS158</f>
        <v>227406</v>
      </c>
      <c r="BT146" s="144">
        <f t="shared" si="275"/>
        <v>0</v>
      </c>
      <c r="BU146" s="144">
        <f t="shared" si="275"/>
        <v>0</v>
      </c>
      <c r="BV146" s="144">
        <f t="shared" ref="BV146:BW146" si="276">BV147+BV158</f>
        <v>7096</v>
      </c>
      <c r="BW146" s="144">
        <f t="shared" si="276"/>
        <v>4500</v>
      </c>
      <c r="BX146" s="11"/>
      <c r="CF146" s="175" t="e">
        <f>BW146-#REF!</f>
        <v>#REF!</v>
      </c>
      <c r="CH146" s="291"/>
      <c r="CI146" s="291"/>
    </row>
    <row r="147" spans="1:87" ht="27.95" customHeight="1">
      <c r="A147" s="54" t="s">
        <v>69</v>
      </c>
      <c r="B147" s="76" t="s">
        <v>443</v>
      </c>
      <c r="C147" s="76"/>
      <c r="D147" s="122"/>
      <c r="E147" s="122"/>
      <c r="F147" s="76"/>
      <c r="G147" s="77"/>
      <c r="H147" s="76"/>
      <c r="I147" s="344"/>
      <c r="J147" s="11">
        <f>SUM(J148:J157)</f>
        <v>1658142</v>
      </c>
      <c r="K147" s="11">
        <f t="shared" ref="K147:BR147" si="277">SUM(K148:K157)</f>
        <v>373314</v>
      </c>
      <c r="L147" s="11">
        <f t="shared" si="277"/>
        <v>51191.548348000004</v>
      </c>
      <c r="M147" s="11">
        <f t="shared" si="277"/>
        <v>0</v>
      </c>
      <c r="N147" s="144">
        <f t="shared" si="277"/>
        <v>274574</v>
      </c>
      <c r="O147" s="144">
        <f t="shared" si="277"/>
        <v>196430</v>
      </c>
      <c r="P147" s="144">
        <f t="shared" si="277"/>
        <v>0</v>
      </c>
      <c r="Q147" s="144">
        <f t="shared" si="277"/>
        <v>0</v>
      </c>
      <c r="R147" s="144">
        <f t="shared" si="277"/>
        <v>294574</v>
      </c>
      <c r="S147" s="144">
        <f t="shared" si="277"/>
        <v>216430</v>
      </c>
      <c r="T147" s="144">
        <f t="shared" si="277"/>
        <v>0</v>
      </c>
      <c r="U147" s="144">
        <f t="shared" si="277"/>
        <v>0</v>
      </c>
      <c r="V147" s="144">
        <f t="shared" si="277"/>
        <v>95023</v>
      </c>
      <c r="W147" s="144">
        <f t="shared" si="277"/>
        <v>91267</v>
      </c>
      <c r="X147" s="144">
        <f t="shared" si="277"/>
        <v>0</v>
      </c>
      <c r="Y147" s="144">
        <f t="shared" si="277"/>
        <v>0</v>
      </c>
      <c r="Z147" s="144">
        <f t="shared" si="277"/>
        <v>5000</v>
      </c>
      <c r="AA147" s="144">
        <f t="shared" si="277"/>
        <v>5000</v>
      </c>
      <c r="AB147" s="144">
        <f t="shared" si="277"/>
        <v>0</v>
      </c>
      <c r="AC147" s="144">
        <f t="shared" si="277"/>
        <v>0</v>
      </c>
      <c r="AD147" s="144">
        <f t="shared" si="277"/>
        <v>4997.2309169999999</v>
      </c>
      <c r="AE147" s="144">
        <f t="shared" si="277"/>
        <v>4997.2309169999999</v>
      </c>
      <c r="AF147" s="144">
        <f t="shared" si="277"/>
        <v>0</v>
      </c>
      <c r="AG147" s="144">
        <f t="shared" si="277"/>
        <v>0</v>
      </c>
      <c r="AH147" s="144">
        <f t="shared" si="277"/>
        <v>31363</v>
      </c>
      <c r="AI147" s="144">
        <f t="shared" si="277"/>
        <v>27607</v>
      </c>
      <c r="AJ147" s="144">
        <f t="shared" si="277"/>
        <v>0</v>
      </c>
      <c r="AK147" s="144">
        <f t="shared" si="277"/>
        <v>0</v>
      </c>
      <c r="AL147" s="144">
        <f t="shared" si="277"/>
        <v>2.769083000000137</v>
      </c>
      <c r="AM147" s="144">
        <f t="shared" si="277"/>
        <v>2.769083000000137</v>
      </c>
      <c r="AN147" s="144">
        <f t="shared" si="277"/>
        <v>0</v>
      </c>
      <c r="AO147" s="144">
        <f t="shared" si="277"/>
        <v>0</v>
      </c>
      <c r="AP147" s="144">
        <f t="shared" si="277"/>
        <v>0</v>
      </c>
      <c r="AQ147" s="144">
        <f t="shared" si="277"/>
        <v>0</v>
      </c>
      <c r="AR147" s="144">
        <f t="shared" si="277"/>
        <v>0</v>
      </c>
      <c r="AS147" s="144">
        <f t="shared" si="277"/>
        <v>0</v>
      </c>
      <c r="AT147" s="144">
        <f t="shared" si="277"/>
        <v>27544.036343</v>
      </c>
      <c r="AU147" s="144">
        <f t="shared" si="277"/>
        <v>23788.036343</v>
      </c>
      <c r="AV147" s="144">
        <f t="shared" si="277"/>
        <v>0</v>
      </c>
      <c r="AW147" s="144">
        <f t="shared" si="277"/>
        <v>0</v>
      </c>
      <c r="AX147" s="144">
        <f t="shared" si="277"/>
        <v>58660</v>
      </c>
      <c r="AY147" s="144">
        <f t="shared" si="277"/>
        <v>58660</v>
      </c>
      <c r="AZ147" s="144">
        <f t="shared" si="277"/>
        <v>0</v>
      </c>
      <c r="BA147" s="144">
        <f t="shared" si="277"/>
        <v>0</v>
      </c>
      <c r="BB147" s="144">
        <f t="shared" si="277"/>
        <v>3818.9636569999993</v>
      </c>
      <c r="BC147" s="144">
        <f t="shared" si="277"/>
        <v>3818.9636569999993</v>
      </c>
      <c r="BD147" s="144">
        <f t="shared" si="277"/>
        <v>0</v>
      </c>
      <c r="BE147" s="144">
        <f t="shared" si="277"/>
        <v>0</v>
      </c>
      <c r="BF147" s="144">
        <f t="shared" si="277"/>
        <v>3818.9636569999993</v>
      </c>
      <c r="BG147" s="144">
        <f t="shared" si="277"/>
        <v>3818.9636569999993</v>
      </c>
      <c r="BH147" s="144">
        <f t="shared" si="277"/>
        <v>0</v>
      </c>
      <c r="BI147" s="144">
        <f t="shared" si="277"/>
        <v>0</v>
      </c>
      <c r="BJ147" s="144">
        <f t="shared" si="277"/>
        <v>58660</v>
      </c>
      <c r="BK147" s="144">
        <f t="shared" si="277"/>
        <v>58660</v>
      </c>
      <c r="BL147" s="144">
        <f t="shared" si="277"/>
        <v>0</v>
      </c>
      <c r="BM147" s="144">
        <f t="shared" si="277"/>
        <v>0</v>
      </c>
      <c r="BN147" s="144">
        <f t="shared" si="277"/>
        <v>179551</v>
      </c>
      <c r="BO147" s="144">
        <f t="shared" si="277"/>
        <v>105163</v>
      </c>
      <c r="BP147" s="144">
        <f t="shared" si="277"/>
        <v>0</v>
      </c>
      <c r="BQ147" s="144">
        <f t="shared" si="277"/>
        <v>0</v>
      </c>
      <c r="BR147" s="144">
        <f t="shared" si="277"/>
        <v>1657147</v>
      </c>
      <c r="BS147" s="144">
        <f t="shared" ref="BS147" si="278">SUM(BS148:BS157)</f>
        <v>199026</v>
      </c>
      <c r="BT147" s="144">
        <f t="shared" ref="BT147" si="279">SUM(BT148:BT157)</f>
        <v>0</v>
      </c>
      <c r="BU147" s="144">
        <f t="shared" ref="BU147" si="280">SUM(BU148:BU157)</f>
        <v>0</v>
      </c>
      <c r="BV147" s="144">
        <f t="shared" ref="BV147" si="281">SUM(BV148:BV157)</f>
        <v>7096</v>
      </c>
      <c r="BW147" s="144">
        <f t="shared" ref="BW147" si="282">SUM(BW148:BW157)</f>
        <v>4500</v>
      </c>
      <c r="BX147" s="11"/>
      <c r="CF147" s="175" t="e">
        <f>BW147-#REF!</f>
        <v>#REF!</v>
      </c>
      <c r="CH147" s="291"/>
      <c r="CI147" s="291"/>
    </row>
    <row r="148" spans="1:87" ht="27.95" customHeight="1">
      <c r="A148" s="10">
        <v>1</v>
      </c>
      <c r="B148" s="9" t="s">
        <v>442</v>
      </c>
      <c r="C148" s="8" t="s">
        <v>183</v>
      </c>
      <c r="D148" s="100"/>
      <c r="E148" s="100"/>
      <c r="F148" s="129" t="s">
        <v>118</v>
      </c>
      <c r="G148" s="193"/>
      <c r="H148" s="129" t="s">
        <v>441</v>
      </c>
      <c r="I148" s="129" t="s">
        <v>440</v>
      </c>
      <c r="J148" s="128">
        <v>63137</v>
      </c>
      <c r="K148" s="166">
        <v>18941</v>
      </c>
      <c r="L148" s="166">
        <v>38475.548348000004</v>
      </c>
      <c r="M148" s="166"/>
      <c r="N148" s="167">
        <v>22393</v>
      </c>
      <c r="O148" s="167">
        <v>18637</v>
      </c>
      <c r="P148" s="167">
        <v>0</v>
      </c>
      <c r="Q148" s="167">
        <v>0</v>
      </c>
      <c r="R148" s="146">
        <v>22393</v>
      </c>
      <c r="S148" s="146">
        <v>18637</v>
      </c>
      <c r="T148" s="146"/>
      <c r="U148" s="146"/>
      <c r="V148" s="1">
        <f t="shared" ref="V148:Y154" si="283">Z148+AH148+AX148</f>
        <v>9416</v>
      </c>
      <c r="W148" s="1">
        <f t="shared" si="283"/>
        <v>5660</v>
      </c>
      <c r="X148" s="1">
        <f t="shared" si="283"/>
        <v>0</v>
      </c>
      <c r="Y148" s="1">
        <f t="shared" si="283"/>
        <v>0</v>
      </c>
      <c r="Z148" s="146"/>
      <c r="AA148" s="146"/>
      <c r="AB148" s="146"/>
      <c r="AC148" s="146"/>
      <c r="AD148" s="146"/>
      <c r="AE148" s="146"/>
      <c r="AF148" s="146"/>
      <c r="AG148" s="146"/>
      <c r="AH148" s="146">
        <f>3756+1660</f>
        <v>5416</v>
      </c>
      <c r="AI148" s="146">
        <v>1660</v>
      </c>
      <c r="AJ148" s="146"/>
      <c r="AK148" s="146"/>
      <c r="AL148" s="1">
        <f t="shared" ref="AL148:AM154" si="284">Z148-AD148</f>
        <v>0</v>
      </c>
      <c r="AM148" s="1">
        <f t="shared" si="284"/>
        <v>0</v>
      </c>
      <c r="AN148" s="1"/>
      <c r="AO148" s="1"/>
      <c r="AP148" s="1"/>
      <c r="AQ148" s="1"/>
      <c r="AR148" s="1"/>
      <c r="AS148" s="1"/>
      <c r="AT148" s="146">
        <f>3756+1096</f>
        <v>4852</v>
      </c>
      <c r="AU148" s="146">
        <v>1096</v>
      </c>
      <c r="AV148" s="146"/>
      <c r="AW148" s="146"/>
      <c r="AX148" s="148">
        <v>4000</v>
      </c>
      <c r="AY148" s="146">
        <v>4000</v>
      </c>
      <c r="AZ148" s="146"/>
      <c r="BA148" s="146"/>
      <c r="BB148" s="1">
        <f t="shared" ref="BB148:BC154" si="285">AH148-AT148</f>
        <v>564</v>
      </c>
      <c r="BC148" s="1">
        <f t="shared" si="285"/>
        <v>564</v>
      </c>
      <c r="BD148" s="1"/>
      <c r="BE148" s="1"/>
      <c r="BF148" s="146">
        <f t="shared" si="254"/>
        <v>564</v>
      </c>
      <c r="BG148" s="146">
        <f t="shared" si="255"/>
        <v>564</v>
      </c>
      <c r="BH148" s="146"/>
      <c r="BI148" s="146"/>
      <c r="BJ148" s="146">
        <f t="shared" si="256"/>
        <v>4000</v>
      </c>
      <c r="BK148" s="146">
        <f t="shared" si="257"/>
        <v>4000</v>
      </c>
      <c r="BL148" s="146"/>
      <c r="BM148" s="146"/>
      <c r="BN148" s="1">
        <f t="shared" ref="BN148:BN157" si="286">N148-V148</f>
        <v>12977</v>
      </c>
      <c r="BO148" s="1">
        <f t="shared" ref="BO148:BO157" si="287">O148-W148</f>
        <v>12977</v>
      </c>
      <c r="BP148" s="1">
        <f t="shared" ref="BP148:BP157" si="288">P148-X148</f>
        <v>0</v>
      </c>
      <c r="BQ148" s="1">
        <f t="shared" ref="BQ148:BQ157" si="289">Q148-Y148</f>
        <v>0</v>
      </c>
      <c r="BR148" s="167">
        <f>22393-4500+568279</f>
        <v>586172</v>
      </c>
      <c r="BS148" s="167">
        <f>18637-4500</f>
        <v>14137</v>
      </c>
      <c r="BT148" s="167">
        <v>0</v>
      </c>
      <c r="BU148" s="167">
        <v>0</v>
      </c>
      <c r="BV148" s="146">
        <f t="shared" si="258"/>
        <v>0</v>
      </c>
      <c r="BW148" s="146">
        <f t="shared" si="259"/>
        <v>4500</v>
      </c>
      <c r="BX148" s="41" t="s">
        <v>827</v>
      </c>
      <c r="BZ148" s="45" t="s">
        <v>143</v>
      </c>
      <c r="CA148" s="45" t="s">
        <v>589</v>
      </c>
      <c r="CB148" s="45" t="s">
        <v>592</v>
      </c>
      <c r="CC148" s="45" t="s">
        <v>593</v>
      </c>
      <c r="CF148" s="175" t="e">
        <f>BW148-#REF!</f>
        <v>#REF!</v>
      </c>
      <c r="CH148" s="291"/>
      <c r="CI148" s="291"/>
    </row>
    <row r="149" spans="1:87" ht="27.95" customHeight="1">
      <c r="A149" s="10">
        <v>2</v>
      </c>
      <c r="B149" s="9" t="s">
        <v>439</v>
      </c>
      <c r="C149" s="8" t="s">
        <v>184</v>
      </c>
      <c r="D149" s="100"/>
      <c r="E149" s="100"/>
      <c r="F149" s="129" t="s">
        <v>118</v>
      </c>
      <c r="G149" s="193"/>
      <c r="H149" s="129" t="s">
        <v>438</v>
      </c>
      <c r="I149" s="129" t="s">
        <v>437</v>
      </c>
      <c r="J149" s="128">
        <v>272727</v>
      </c>
      <c r="K149" s="166">
        <v>15146</v>
      </c>
      <c r="L149" s="166">
        <v>12716</v>
      </c>
      <c r="M149" s="166"/>
      <c r="N149" s="167">
        <v>28833</v>
      </c>
      <c r="O149" s="167">
        <v>28833</v>
      </c>
      <c r="P149" s="167">
        <v>0</v>
      </c>
      <c r="Q149" s="167">
        <v>0</v>
      </c>
      <c r="R149" s="146">
        <f>S149</f>
        <v>28833</v>
      </c>
      <c r="S149" s="146">
        <f>13797+15036</f>
        <v>28833</v>
      </c>
      <c r="T149" s="146"/>
      <c r="U149" s="146"/>
      <c r="V149" s="1">
        <f t="shared" si="283"/>
        <v>21180</v>
      </c>
      <c r="W149" s="1">
        <f t="shared" si="283"/>
        <v>21180</v>
      </c>
      <c r="X149" s="1">
        <f t="shared" si="283"/>
        <v>0</v>
      </c>
      <c r="Y149" s="1">
        <f t="shared" si="283"/>
        <v>0</v>
      </c>
      <c r="Z149" s="146">
        <v>5000</v>
      </c>
      <c r="AA149" s="146">
        <v>5000</v>
      </c>
      <c r="AB149" s="146"/>
      <c r="AC149" s="146"/>
      <c r="AD149" s="146">
        <v>4997.2309169999999</v>
      </c>
      <c r="AE149" s="146">
        <v>4997.2309169999999</v>
      </c>
      <c r="AF149" s="146"/>
      <c r="AG149" s="146"/>
      <c r="AH149" s="146">
        <v>8180</v>
      </c>
      <c r="AI149" s="146">
        <v>8180</v>
      </c>
      <c r="AJ149" s="146"/>
      <c r="AK149" s="146"/>
      <c r="AL149" s="1">
        <f t="shared" si="284"/>
        <v>2.769083000000137</v>
      </c>
      <c r="AM149" s="1">
        <f t="shared" si="284"/>
        <v>2.769083000000137</v>
      </c>
      <c r="AN149" s="1"/>
      <c r="AO149" s="1"/>
      <c r="AP149" s="1"/>
      <c r="AQ149" s="1"/>
      <c r="AR149" s="1"/>
      <c r="AS149" s="1"/>
      <c r="AT149" s="146">
        <v>6971.5429999999997</v>
      </c>
      <c r="AU149" s="146">
        <v>6971.5429999999997</v>
      </c>
      <c r="AV149" s="146"/>
      <c r="AW149" s="146"/>
      <c r="AX149" s="148">
        <v>8000</v>
      </c>
      <c r="AY149" s="146">
        <v>8000</v>
      </c>
      <c r="AZ149" s="146"/>
      <c r="BA149" s="146"/>
      <c r="BB149" s="1">
        <f t="shared" si="285"/>
        <v>1208.4570000000003</v>
      </c>
      <c r="BC149" s="1">
        <f t="shared" si="285"/>
        <v>1208.4570000000003</v>
      </c>
      <c r="BD149" s="1"/>
      <c r="BE149" s="1"/>
      <c r="BF149" s="146">
        <f t="shared" si="254"/>
        <v>1208.4570000000003</v>
      </c>
      <c r="BG149" s="146">
        <f t="shared" si="255"/>
        <v>1208.4570000000003</v>
      </c>
      <c r="BH149" s="146"/>
      <c r="BI149" s="146"/>
      <c r="BJ149" s="146">
        <f t="shared" si="256"/>
        <v>8000</v>
      </c>
      <c r="BK149" s="146">
        <f t="shared" si="257"/>
        <v>8000</v>
      </c>
      <c r="BL149" s="146"/>
      <c r="BM149" s="146"/>
      <c r="BN149" s="1">
        <f t="shared" si="286"/>
        <v>7653</v>
      </c>
      <c r="BO149" s="1">
        <f t="shared" si="287"/>
        <v>7653</v>
      </c>
      <c r="BP149" s="1">
        <f t="shared" si="288"/>
        <v>0</v>
      </c>
      <c r="BQ149" s="1">
        <f t="shared" si="289"/>
        <v>0</v>
      </c>
      <c r="BR149" s="167">
        <f>28833+76358</f>
        <v>105191</v>
      </c>
      <c r="BS149" s="167">
        <v>28833</v>
      </c>
      <c r="BT149" s="167">
        <v>0</v>
      </c>
      <c r="BU149" s="167">
        <v>0</v>
      </c>
      <c r="BV149" s="146">
        <f t="shared" si="258"/>
        <v>0</v>
      </c>
      <c r="BW149" s="146">
        <f t="shared" si="259"/>
        <v>0</v>
      </c>
      <c r="BX149" s="70"/>
      <c r="BZ149" s="45" t="s">
        <v>143</v>
      </c>
      <c r="CA149" s="45" t="s">
        <v>589</v>
      </c>
      <c r="CB149" s="45" t="s">
        <v>592</v>
      </c>
      <c r="CC149" s="45" t="s">
        <v>593</v>
      </c>
      <c r="CD149" s="186" t="s">
        <v>593</v>
      </c>
      <c r="CF149" s="175" t="e">
        <f>BW149-#REF!</f>
        <v>#REF!</v>
      </c>
      <c r="CH149" s="291"/>
      <c r="CI149" s="291"/>
    </row>
    <row r="150" spans="1:87" ht="27.95" customHeight="1">
      <c r="A150" s="10">
        <v>3</v>
      </c>
      <c r="B150" s="9" t="s">
        <v>436</v>
      </c>
      <c r="C150" s="8" t="s">
        <v>174</v>
      </c>
      <c r="D150" s="100"/>
      <c r="E150" s="100"/>
      <c r="F150" s="129" t="s">
        <v>118</v>
      </c>
      <c r="G150" s="193"/>
      <c r="H150" s="129" t="s">
        <v>432</v>
      </c>
      <c r="I150" s="204" t="s">
        <v>658</v>
      </c>
      <c r="J150" s="205">
        <f>K150+N150</f>
        <v>18575</v>
      </c>
      <c r="K150" s="205">
        <v>10575</v>
      </c>
      <c r="L150" s="166">
        <v>0</v>
      </c>
      <c r="M150" s="128">
        <v>0</v>
      </c>
      <c r="N150" s="167">
        <v>8000</v>
      </c>
      <c r="O150" s="167">
        <v>8000</v>
      </c>
      <c r="P150" s="167">
        <v>0</v>
      </c>
      <c r="Q150" s="167">
        <v>0</v>
      </c>
      <c r="R150" s="146">
        <v>8000</v>
      </c>
      <c r="S150" s="146">
        <v>8000</v>
      </c>
      <c r="T150" s="146"/>
      <c r="U150" s="146"/>
      <c r="V150" s="1">
        <f t="shared" si="283"/>
        <v>7100</v>
      </c>
      <c r="W150" s="1">
        <f t="shared" si="283"/>
        <v>7100</v>
      </c>
      <c r="X150" s="1">
        <f t="shared" si="283"/>
        <v>0</v>
      </c>
      <c r="Y150" s="1">
        <f t="shared" si="283"/>
        <v>0</v>
      </c>
      <c r="Z150" s="146"/>
      <c r="AA150" s="146"/>
      <c r="AB150" s="146"/>
      <c r="AC150" s="146"/>
      <c r="AD150" s="146"/>
      <c r="AE150" s="146"/>
      <c r="AF150" s="146"/>
      <c r="AG150" s="146"/>
      <c r="AH150" s="146">
        <v>3100</v>
      </c>
      <c r="AI150" s="146">
        <v>3100</v>
      </c>
      <c r="AJ150" s="146"/>
      <c r="AK150" s="146"/>
      <c r="AL150" s="1">
        <f t="shared" si="284"/>
        <v>0</v>
      </c>
      <c r="AM150" s="1">
        <f t="shared" si="284"/>
        <v>0</v>
      </c>
      <c r="AN150" s="1"/>
      <c r="AO150" s="1"/>
      <c r="AP150" s="1"/>
      <c r="AQ150" s="1"/>
      <c r="AR150" s="1"/>
      <c r="AS150" s="1"/>
      <c r="AT150" s="146">
        <v>3100</v>
      </c>
      <c r="AU150" s="146">
        <v>3100</v>
      </c>
      <c r="AV150" s="146"/>
      <c r="AW150" s="146"/>
      <c r="AX150" s="148">
        <v>4000</v>
      </c>
      <c r="AY150" s="146">
        <v>4000</v>
      </c>
      <c r="AZ150" s="146"/>
      <c r="BA150" s="146"/>
      <c r="BB150" s="1">
        <f t="shared" si="285"/>
        <v>0</v>
      </c>
      <c r="BC150" s="1">
        <f t="shared" si="285"/>
        <v>0</v>
      </c>
      <c r="BD150" s="1"/>
      <c r="BE150" s="1"/>
      <c r="BF150" s="146">
        <f t="shared" si="254"/>
        <v>0</v>
      </c>
      <c r="BG150" s="146">
        <f t="shared" si="255"/>
        <v>0</v>
      </c>
      <c r="BH150" s="146"/>
      <c r="BI150" s="146"/>
      <c r="BJ150" s="146">
        <f t="shared" si="256"/>
        <v>4000</v>
      </c>
      <c r="BK150" s="146">
        <f t="shared" si="257"/>
        <v>4000</v>
      </c>
      <c r="BL150" s="146"/>
      <c r="BM150" s="146"/>
      <c r="BN150" s="1">
        <f t="shared" si="286"/>
        <v>900</v>
      </c>
      <c r="BO150" s="1">
        <f t="shared" si="287"/>
        <v>900</v>
      </c>
      <c r="BP150" s="1">
        <f t="shared" si="288"/>
        <v>0</v>
      </c>
      <c r="BQ150" s="1">
        <f t="shared" si="289"/>
        <v>0</v>
      </c>
      <c r="BR150" s="167">
        <f>9356+150000</f>
        <v>159356</v>
      </c>
      <c r="BS150" s="167">
        <v>9356</v>
      </c>
      <c r="BT150" s="167">
        <v>0</v>
      </c>
      <c r="BU150" s="167">
        <v>0</v>
      </c>
      <c r="BV150" s="146">
        <f t="shared" si="258"/>
        <v>1356</v>
      </c>
      <c r="BW150" s="146">
        <f t="shared" si="259"/>
        <v>0</v>
      </c>
      <c r="BX150" s="6"/>
      <c r="BZ150" s="45" t="s">
        <v>143</v>
      </c>
      <c r="CA150" s="45" t="s">
        <v>589</v>
      </c>
      <c r="CB150" s="45" t="s">
        <v>594</v>
      </c>
      <c r="CF150" s="175" t="e">
        <f>BW150-#REF!</f>
        <v>#REF!</v>
      </c>
      <c r="CH150" s="291"/>
      <c r="CI150" s="291"/>
    </row>
    <row r="151" spans="1:87" ht="27.95" customHeight="1">
      <c r="A151" s="10">
        <v>4</v>
      </c>
      <c r="B151" s="9" t="s">
        <v>435</v>
      </c>
      <c r="C151" s="8" t="s">
        <v>184</v>
      </c>
      <c r="D151" s="100"/>
      <c r="E151" s="100"/>
      <c r="F151" s="129" t="s">
        <v>118</v>
      </c>
      <c r="G151" s="193"/>
      <c r="H151" s="129" t="s">
        <v>434</v>
      </c>
      <c r="I151" s="129" t="s">
        <v>788</v>
      </c>
      <c r="J151" s="128">
        <v>72800</v>
      </c>
      <c r="K151" s="128">
        <v>10500</v>
      </c>
      <c r="L151" s="166">
        <v>0</v>
      </c>
      <c r="M151" s="128">
        <v>0</v>
      </c>
      <c r="N151" s="167">
        <v>9400</v>
      </c>
      <c r="O151" s="167">
        <v>9400</v>
      </c>
      <c r="P151" s="167">
        <v>0</v>
      </c>
      <c r="Q151" s="167">
        <v>0</v>
      </c>
      <c r="R151" s="146">
        <f>5000+4400</f>
        <v>9400</v>
      </c>
      <c r="S151" s="146">
        <f>5000+4400</f>
        <v>9400</v>
      </c>
      <c r="T151" s="146"/>
      <c r="U151" s="146"/>
      <c r="V151" s="1">
        <f t="shared" si="283"/>
        <v>2467</v>
      </c>
      <c r="W151" s="1">
        <f t="shared" si="283"/>
        <v>2467</v>
      </c>
      <c r="X151" s="1">
        <f t="shared" si="283"/>
        <v>0</v>
      </c>
      <c r="Y151" s="1">
        <f t="shared" si="283"/>
        <v>0</v>
      </c>
      <c r="Z151" s="146"/>
      <c r="AA151" s="146"/>
      <c r="AB151" s="146"/>
      <c r="AC151" s="146"/>
      <c r="AD151" s="146"/>
      <c r="AE151" s="146"/>
      <c r="AF151" s="146"/>
      <c r="AG151" s="146"/>
      <c r="AH151" s="146">
        <v>667</v>
      </c>
      <c r="AI151" s="146">
        <v>667</v>
      </c>
      <c r="AJ151" s="146"/>
      <c r="AK151" s="146"/>
      <c r="AL151" s="1">
        <f t="shared" si="284"/>
        <v>0</v>
      </c>
      <c r="AM151" s="1">
        <f t="shared" si="284"/>
        <v>0</v>
      </c>
      <c r="AN151" s="1"/>
      <c r="AO151" s="1"/>
      <c r="AP151" s="1"/>
      <c r="AQ151" s="1"/>
      <c r="AR151" s="1"/>
      <c r="AS151" s="1"/>
      <c r="AT151" s="146">
        <v>306.487166</v>
      </c>
      <c r="AU151" s="146">
        <v>306.487166</v>
      </c>
      <c r="AV151" s="146"/>
      <c r="AW151" s="146"/>
      <c r="AX151" s="148">
        <v>1800</v>
      </c>
      <c r="AY151" s="146">
        <v>1800</v>
      </c>
      <c r="AZ151" s="146"/>
      <c r="BA151" s="146"/>
      <c r="BB151" s="1">
        <f t="shared" si="285"/>
        <v>360.512834</v>
      </c>
      <c r="BC151" s="1">
        <f t="shared" si="285"/>
        <v>360.512834</v>
      </c>
      <c r="BD151" s="1"/>
      <c r="BE151" s="1"/>
      <c r="BF151" s="146">
        <f t="shared" si="254"/>
        <v>360.512834</v>
      </c>
      <c r="BG151" s="146">
        <f t="shared" si="255"/>
        <v>360.512834</v>
      </c>
      <c r="BH151" s="146"/>
      <c r="BI151" s="146"/>
      <c r="BJ151" s="146">
        <f t="shared" si="256"/>
        <v>1800</v>
      </c>
      <c r="BK151" s="146">
        <f t="shared" si="257"/>
        <v>1800</v>
      </c>
      <c r="BL151" s="146"/>
      <c r="BM151" s="146"/>
      <c r="BN151" s="1">
        <f t="shared" si="286"/>
        <v>6933</v>
      </c>
      <c r="BO151" s="1">
        <f t="shared" si="287"/>
        <v>6933</v>
      </c>
      <c r="BP151" s="1">
        <f t="shared" si="288"/>
        <v>0</v>
      </c>
      <c r="BQ151" s="1">
        <f t="shared" si="289"/>
        <v>0</v>
      </c>
      <c r="BR151" s="167">
        <f>9400+29000</f>
        <v>38400</v>
      </c>
      <c r="BS151" s="167">
        <v>9400</v>
      </c>
      <c r="BT151" s="167">
        <v>0</v>
      </c>
      <c r="BU151" s="167">
        <v>0</v>
      </c>
      <c r="BV151" s="146">
        <f t="shared" si="258"/>
        <v>0</v>
      </c>
      <c r="BW151" s="146">
        <f t="shared" si="259"/>
        <v>0</v>
      </c>
      <c r="BX151" s="6"/>
      <c r="BZ151" s="45" t="s">
        <v>143</v>
      </c>
      <c r="CA151" s="45" t="s">
        <v>589</v>
      </c>
      <c r="CB151" s="45" t="s">
        <v>594</v>
      </c>
      <c r="CC151" s="45" t="s">
        <v>593</v>
      </c>
      <c r="CF151" s="175" t="e">
        <f>BW151-#REF!</f>
        <v>#REF!</v>
      </c>
      <c r="CH151" s="291"/>
      <c r="CI151" s="291"/>
    </row>
    <row r="152" spans="1:87" ht="27.95" customHeight="1">
      <c r="A152" s="10">
        <v>5</v>
      </c>
      <c r="B152" s="9" t="s">
        <v>433</v>
      </c>
      <c r="C152" s="8" t="s">
        <v>183</v>
      </c>
      <c r="D152" s="100"/>
      <c r="E152" s="100"/>
      <c r="F152" s="129" t="s">
        <v>8</v>
      </c>
      <c r="G152" s="193"/>
      <c r="H152" s="129" t="s">
        <v>432</v>
      </c>
      <c r="I152" s="129" t="s">
        <v>660</v>
      </c>
      <c r="J152" s="128">
        <v>564145</v>
      </c>
      <c r="K152" s="128">
        <v>69732</v>
      </c>
      <c r="L152" s="166">
        <v>0</v>
      </c>
      <c r="M152" s="128">
        <v>0</v>
      </c>
      <c r="N152" s="167">
        <v>48000</v>
      </c>
      <c r="O152" s="167">
        <v>48000</v>
      </c>
      <c r="P152" s="167">
        <v>0</v>
      </c>
      <c r="Q152" s="167">
        <v>0</v>
      </c>
      <c r="R152" s="146">
        <f>40000+8000</f>
        <v>48000</v>
      </c>
      <c r="S152" s="146">
        <f>40000+8000</f>
        <v>48000</v>
      </c>
      <c r="T152" s="146"/>
      <c r="U152" s="146"/>
      <c r="V152" s="1">
        <f t="shared" si="283"/>
        <v>26500</v>
      </c>
      <c r="W152" s="1">
        <f t="shared" si="283"/>
        <v>26500</v>
      </c>
      <c r="X152" s="1">
        <f t="shared" si="283"/>
        <v>0</v>
      </c>
      <c r="Y152" s="1">
        <f t="shared" si="283"/>
        <v>0</v>
      </c>
      <c r="Z152" s="146"/>
      <c r="AA152" s="146"/>
      <c r="AB152" s="146"/>
      <c r="AC152" s="146"/>
      <c r="AD152" s="146"/>
      <c r="AE152" s="146"/>
      <c r="AF152" s="146"/>
      <c r="AG152" s="146"/>
      <c r="AH152" s="146">
        <v>10000</v>
      </c>
      <c r="AI152" s="146">
        <v>10000</v>
      </c>
      <c r="AJ152" s="146"/>
      <c r="AK152" s="146"/>
      <c r="AL152" s="1">
        <f t="shared" si="284"/>
        <v>0</v>
      </c>
      <c r="AM152" s="1">
        <f t="shared" si="284"/>
        <v>0</v>
      </c>
      <c r="AN152" s="1"/>
      <c r="AO152" s="1"/>
      <c r="AP152" s="1"/>
      <c r="AQ152" s="1"/>
      <c r="AR152" s="1"/>
      <c r="AS152" s="1"/>
      <c r="AT152" s="146">
        <v>9871.1741770000008</v>
      </c>
      <c r="AU152" s="146">
        <v>9871.1741770000008</v>
      </c>
      <c r="AV152" s="146"/>
      <c r="AW152" s="146"/>
      <c r="AX152" s="146">
        <f>12500+4000</f>
        <v>16500</v>
      </c>
      <c r="AY152" s="146">
        <f>12500+4000</f>
        <v>16500</v>
      </c>
      <c r="AZ152" s="146"/>
      <c r="BA152" s="146"/>
      <c r="BB152" s="1">
        <f t="shared" si="285"/>
        <v>128.82582299999922</v>
      </c>
      <c r="BC152" s="1">
        <f t="shared" si="285"/>
        <v>128.82582299999922</v>
      </c>
      <c r="BD152" s="1"/>
      <c r="BE152" s="1"/>
      <c r="BF152" s="146">
        <f t="shared" si="254"/>
        <v>128.82582299999922</v>
      </c>
      <c r="BG152" s="146">
        <f t="shared" si="255"/>
        <v>128.82582299999922</v>
      </c>
      <c r="BH152" s="146"/>
      <c r="BI152" s="146"/>
      <c r="BJ152" s="146">
        <f t="shared" si="256"/>
        <v>16500</v>
      </c>
      <c r="BK152" s="146">
        <f t="shared" si="257"/>
        <v>16500</v>
      </c>
      <c r="BL152" s="146"/>
      <c r="BM152" s="146"/>
      <c r="BN152" s="1">
        <f t="shared" si="286"/>
        <v>21500</v>
      </c>
      <c r="BO152" s="1">
        <f t="shared" si="287"/>
        <v>21500</v>
      </c>
      <c r="BP152" s="1">
        <f t="shared" si="288"/>
        <v>0</v>
      </c>
      <c r="BQ152" s="1">
        <f t="shared" si="289"/>
        <v>0</v>
      </c>
      <c r="BR152" s="167">
        <f>48000+59329</f>
        <v>107329</v>
      </c>
      <c r="BS152" s="167">
        <v>48000</v>
      </c>
      <c r="BT152" s="167">
        <v>0</v>
      </c>
      <c r="BU152" s="167">
        <v>0</v>
      </c>
      <c r="BV152" s="146">
        <f t="shared" si="258"/>
        <v>0</v>
      </c>
      <c r="BW152" s="146">
        <f t="shared" si="259"/>
        <v>0</v>
      </c>
      <c r="BX152" s="6"/>
      <c r="BZ152" s="45" t="s">
        <v>143</v>
      </c>
      <c r="CA152" s="45" t="s">
        <v>589</v>
      </c>
      <c r="CB152" s="45" t="s">
        <v>594</v>
      </c>
      <c r="CF152" s="175" t="e">
        <f>BW152-#REF!</f>
        <v>#REF!</v>
      </c>
      <c r="CH152" s="291"/>
      <c r="CI152" s="291"/>
    </row>
    <row r="153" spans="1:87" ht="36" customHeight="1">
      <c r="A153" s="10">
        <v>6</v>
      </c>
      <c r="B153" s="9" t="s">
        <v>431</v>
      </c>
      <c r="C153" s="129" t="s">
        <v>430</v>
      </c>
      <c r="D153" s="129"/>
      <c r="E153" s="129"/>
      <c r="F153" s="129" t="s">
        <v>118</v>
      </c>
      <c r="G153" s="193"/>
      <c r="H153" s="129" t="s">
        <v>172</v>
      </c>
      <c r="I153" s="206" t="s">
        <v>659</v>
      </c>
      <c r="J153" s="205">
        <f>K153+N153</f>
        <v>36360</v>
      </c>
      <c r="K153" s="205">
        <f>17710+1650</f>
        <v>19360</v>
      </c>
      <c r="L153" s="166">
        <v>0</v>
      </c>
      <c r="M153" s="128">
        <v>0</v>
      </c>
      <c r="N153" s="167">
        <v>17000</v>
      </c>
      <c r="O153" s="167">
        <v>17000</v>
      </c>
      <c r="P153" s="167">
        <v>0</v>
      </c>
      <c r="Q153" s="167">
        <v>0</v>
      </c>
      <c r="R153" s="146">
        <v>17000</v>
      </c>
      <c r="S153" s="146">
        <v>17000</v>
      </c>
      <c r="T153" s="146"/>
      <c r="U153" s="146"/>
      <c r="V153" s="1">
        <f t="shared" si="283"/>
        <v>8000</v>
      </c>
      <c r="W153" s="1">
        <f t="shared" si="283"/>
        <v>8000</v>
      </c>
      <c r="X153" s="1">
        <f t="shared" si="283"/>
        <v>0</v>
      </c>
      <c r="Y153" s="1">
        <f t="shared" si="283"/>
        <v>0</v>
      </c>
      <c r="Z153" s="146"/>
      <c r="AA153" s="146"/>
      <c r="AB153" s="146"/>
      <c r="AC153" s="146"/>
      <c r="AD153" s="146"/>
      <c r="AE153" s="146"/>
      <c r="AF153" s="146"/>
      <c r="AG153" s="146"/>
      <c r="AH153" s="146">
        <v>4000</v>
      </c>
      <c r="AI153" s="146">
        <v>4000</v>
      </c>
      <c r="AJ153" s="146"/>
      <c r="AK153" s="146"/>
      <c r="AL153" s="1">
        <f t="shared" si="284"/>
        <v>0</v>
      </c>
      <c r="AM153" s="1">
        <f t="shared" si="284"/>
        <v>0</v>
      </c>
      <c r="AN153" s="1"/>
      <c r="AO153" s="1"/>
      <c r="AP153" s="1"/>
      <c r="AQ153" s="1"/>
      <c r="AR153" s="1"/>
      <c r="AS153" s="1"/>
      <c r="AT153" s="146">
        <v>2442.8320000000003</v>
      </c>
      <c r="AU153" s="146">
        <v>2442.8320000000003</v>
      </c>
      <c r="AV153" s="146"/>
      <c r="AW153" s="146"/>
      <c r="AX153" s="148">
        <v>4000</v>
      </c>
      <c r="AY153" s="146">
        <v>4000</v>
      </c>
      <c r="AZ153" s="146"/>
      <c r="BA153" s="146"/>
      <c r="BB153" s="1">
        <f t="shared" si="285"/>
        <v>1557.1679999999997</v>
      </c>
      <c r="BC153" s="1">
        <f t="shared" si="285"/>
        <v>1557.1679999999997</v>
      </c>
      <c r="BD153" s="1"/>
      <c r="BE153" s="1"/>
      <c r="BF153" s="146">
        <f t="shared" si="254"/>
        <v>1557.1679999999997</v>
      </c>
      <c r="BG153" s="146">
        <f t="shared" si="255"/>
        <v>1557.1679999999997</v>
      </c>
      <c r="BH153" s="146"/>
      <c r="BI153" s="146"/>
      <c r="BJ153" s="146">
        <f t="shared" si="256"/>
        <v>4000</v>
      </c>
      <c r="BK153" s="146">
        <f t="shared" si="257"/>
        <v>4000</v>
      </c>
      <c r="BL153" s="146"/>
      <c r="BM153" s="146"/>
      <c r="BN153" s="1">
        <f t="shared" si="286"/>
        <v>9000</v>
      </c>
      <c r="BO153" s="1">
        <f t="shared" si="287"/>
        <v>9000</v>
      </c>
      <c r="BP153" s="1">
        <f t="shared" si="288"/>
        <v>0</v>
      </c>
      <c r="BQ153" s="1">
        <f t="shared" si="289"/>
        <v>0</v>
      </c>
      <c r="BR153" s="167">
        <f>17000+170061</f>
        <v>187061</v>
      </c>
      <c r="BS153" s="167">
        <v>17000</v>
      </c>
      <c r="BT153" s="167">
        <v>0</v>
      </c>
      <c r="BU153" s="167">
        <v>0</v>
      </c>
      <c r="BV153" s="146">
        <f t="shared" si="258"/>
        <v>0</v>
      </c>
      <c r="BW153" s="146">
        <f t="shared" si="259"/>
        <v>0</v>
      </c>
      <c r="BX153" s="6"/>
      <c r="BZ153" s="45" t="s">
        <v>143</v>
      </c>
      <c r="CA153" s="45" t="s">
        <v>589</v>
      </c>
      <c r="CB153" s="45" t="s">
        <v>594</v>
      </c>
      <c r="CF153" s="175" t="e">
        <f>BW153-#REF!</f>
        <v>#REF!</v>
      </c>
      <c r="CH153" s="291"/>
      <c r="CI153" s="291"/>
    </row>
    <row r="154" spans="1:87" ht="27.95" customHeight="1">
      <c r="A154" s="10">
        <v>7</v>
      </c>
      <c r="B154" s="88" t="s">
        <v>429</v>
      </c>
      <c r="C154" s="129" t="s">
        <v>76</v>
      </c>
      <c r="D154" s="129"/>
      <c r="E154" s="129"/>
      <c r="F154" s="190" t="s">
        <v>645</v>
      </c>
      <c r="G154" s="193"/>
      <c r="H154" s="129"/>
      <c r="I154" s="129" t="s">
        <v>644</v>
      </c>
      <c r="J154" s="128">
        <v>24363</v>
      </c>
      <c r="K154" s="128">
        <v>4207</v>
      </c>
      <c r="L154" s="166"/>
      <c r="M154" s="128"/>
      <c r="N154" s="167">
        <v>1560</v>
      </c>
      <c r="O154" s="167">
        <v>1560</v>
      </c>
      <c r="P154" s="167">
        <v>0</v>
      </c>
      <c r="Q154" s="167">
        <v>0</v>
      </c>
      <c r="R154" s="146">
        <v>1560</v>
      </c>
      <c r="S154" s="146">
        <v>1560</v>
      </c>
      <c r="T154" s="146"/>
      <c r="U154" s="146"/>
      <c r="V154" s="1">
        <f t="shared" si="283"/>
        <v>1560</v>
      </c>
      <c r="W154" s="1">
        <f t="shared" si="283"/>
        <v>1560</v>
      </c>
      <c r="X154" s="1">
        <f t="shared" si="283"/>
        <v>0</v>
      </c>
      <c r="Y154" s="1">
        <f t="shared" si="283"/>
        <v>0</v>
      </c>
      <c r="Z154" s="146"/>
      <c r="AA154" s="146"/>
      <c r="AB154" s="146"/>
      <c r="AC154" s="146"/>
      <c r="AD154" s="146"/>
      <c r="AE154" s="146"/>
      <c r="AF154" s="146"/>
      <c r="AG154" s="146"/>
      <c r="AH154" s="146"/>
      <c r="AI154" s="146"/>
      <c r="AJ154" s="146"/>
      <c r="AK154" s="146"/>
      <c r="AL154" s="1">
        <f t="shared" si="284"/>
        <v>0</v>
      </c>
      <c r="AM154" s="1">
        <f t="shared" si="284"/>
        <v>0</v>
      </c>
      <c r="AN154" s="1"/>
      <c r="AO154" s="1"/>
      <c r="AP154" s="1"/>
      <c r="AQ154" s="1"/>
      <c r="AR154" s="1"/>
      <c r="AS154" s="1"/>
      <c r="AT154" s="146">
        <v>0</v>
      </c>
      <c r="AU154" s="146">
        <v>0</v>
      </c>
      <c r="AV154" s="146"/>
      <c r="AW154" s="146"/>
      <c r="AX154" s="148">
        <v>1560</v>
      </c>
      <c r="AY154" s="148">
        <v>1560</v>
      </c>
      <c r="AZ154" s="146"/>
      <c r="BA154" s="146"/>
      <c r="BB154" s="1">
        <f t="shared" si="285"/>
        <v>0</v>
      </c>
      <c r="BC154" s="1">
        <f t="shared" si="285"/>
        <v>0</v>
      </c>
      <c r="BD154" s="1"/>
      <c r="BE154" s="1"/>
      <c r="BF154" s="146">
        <f t="shared" si="254"/>
        <v>0</v>
      </c>
      <c r="BG154" s="146">
        <f t="shared" si="255"/>
        <v>0</v>
      </c>
      <c r="BH154" s="146"/>
      <c r="BI154" s="146"/>
      <c r="BJ154" s="146">
        <f t="shared" si="256"/>
        <v>1560</v>
      </c>
      <c r="BK154" s="146">
        <f t="shared" si="257"/>
        <v>1560</v>
      </c>
      <c r="BL154" s="146"/>
      <c r="BM154" s="146"/>
      <c r="BN154" s="1">
        <f t="shared" si="286"/>
        <v>0</v>
      </c>
      <c r="BO154" s="1">
        <f t="shared" si="287"/>
        <v>0</v>
      </c>
      <c r="BP154" s="1">
        <f t="shared" si="288"/>
        <v>0</v>
      </c>
      <c r="BQ154" s="1">
        <f t="shared" si="289"/>
        <v>0</v>
      </c>
      <c r="BR154" s="167">
        <f>1560+20156</f>
        <v>21716</v>
      </c>
      <c r="BS154" s="167">
        <v>1560</v>
      </c>
      <c r="BT154" s="167">
        <v>0</v>
      </c>
      <c r="BU154" s="167">
        <v>0</v>
      </c>
      <c r="BV154" s="146">
        <f t="shared" si="258"/>
        <v>0</v>
      </c>
      <c r="BW154" s="146">
        <f t="shared" si="259"/>
        <v>0</v>
      </c>
      <c r="BX154" s="6"/>
      <c r="BZ154" s="45" t="s">
        <v>543</v>
      </c>
      <c r="CA154" s="45" t="s">
        <v>589</v>
      </c>
      <c r="CB154" s="45" t="s">
        <v>594</v>
      </c>
      <c r="CC154" s="45" t="s">
        <v>593</v>
      </c>
      <c r="CD154" s="186" t="s">
        <v>593</v>
      </c>
      <c r="CF154" s="175" t="e">
        <f>BW154-#REF!</f>
        <v>#REF!</v>
      </c>
      <c r="CH154" s="291"/>
      <c r="CI154" s="291"/>
    </row>
    <row r="155" spans="1:87" ht="38.25">
      <c r="A155" s="10">
        <v>8</v>
      </c>
      <c r="B155" s="172" t="s">
        <v>623</v>
      </c>
      <c r="C155" s="173" t="s">
        <v>624</v>
      </c>
      <c r="D155" s="174"/>
      <c r="E155" s="174"/>
      <c r="F155" s="174" t="s">
        <v>118</v>
      </c>
      <c r="G155" s="164"/>
      <c r="H155" s="174"/>
      <c r="I155" s="190" t="s">
        <v>643</v>
      </c>
      <c r="J155" s="165">
        <v>76388</v>
      </c>
      <c r="K155" s="165">
        <v>16388</v>
      </c>
      <c r="L155" s="166"/>
      <c r="M155" s="166"/>
      <c r="N155" s="167">
        <v>76388</v>
      </c>
      <c r="O155" s="167">
        <v>2000</v>
      </c>
      <c r="P155" s="167">
        <v>0</v>
      </c>
      <c r="Q155" s="167">
        <v>0</v>
      </c>
      <c r="R155" s="167">
        <v>76388</v>
      </c>
      <c r="S155" s="167">
        <v>2000</v>
      </c>
      <c r="T155" s="167"/>
      <c r="U155" s="167"/>
      <c r="V155" s="168"/>
      <c r="W155" s="168"/>
      <c r="X155" s="168"/>
      <c r="Y155" s="168"/>
      <c r="Z155" s="167"/>
      <c r="AA155" s="167"/>
      <c r="AB155" s="167"/>
      <c r="AC155" s="167"/>
      <c r="AD155" s="167"/>
      <c r="AE155" s="167"/>
      <c r="AF155" s="167"/>
      <c r="AG155" s="167"/>
      <c r="AH155" s="167"/>
      <c r="AI155" s="167"/>
      <c r="AJ155" s="167"/>
      <c r="AK155" s="167"/>
      <c r="AL155" s="168"/>
      <c r="AM155" s="168"/>
      <c r="AN155" s="168"/>
      <c r="AO155" s="168"/>
      <c r="AP155" s="168"/>
      <c r="AQ155" s="168"/>
      <c r="AR155" s="168"/>
      <c r="AS155" s="168"/>
      <c r="AT155" s="167"/>
      <c r="AU155" s="167"/>
      <c r="AV155" s="167"/>
      <c r="AW155" s="167"/>
      <c r="AX155" s="169"/>
      <c r="AY155" s="167"/>
      <c r="AZ155" s="167"/>
      <c r="BA155" s="167"/>
      <c r="BB155" s="168"/>
      <c r="BC155" s="168"/>
      <c r="BD155" s="168"/>
      <c r="BE155" s="168"/>
      <c r="BF155" s="167"/>
      <c r="BG155" s="167"/>
      <c r="BH155" s="167"/>
      <c r="BI155" s="167"/>
      <c r="BJ155" s="167"/>
      <c r="BK155" s="167"/>
      <c r="BL155" s="167"/>
      <c r="BM155" s="167"/>
      <c r="BN155" s="1">
        <f t="shared" si="286"/>
        <v>76388</v>
      </c>
      <c r="BO155" s="1">
        <f t="shared" si="287"/>
        <v>2000</v>
      </c>
      <c r="BP155" s="1">
        <f t="shared" si="288"/>
        <v>0</v>
      </c>
      <c r="BQ155" s="1">
        <f t="shared" si="289"/>
        <v>0</v>
      </c>
      <c r="BR155" s="167">
        <v>65000</v>
      </c>
      <c r="BS155" s="167">
        <v>5000</v>
      </c>
      <c r="BT155" s="167">
        <v>0</v>
      </c>
      <c r="BU155" s="167">
        <v>0</v>
      </c>
      <c r="BV155" s="146">
        <f t="shared" si="258"/>
        <v>3000</v>
      </c>
      <c r="BW155" s="146">
        <f t="shared" si="259"/>
        <v>0</v>
      </c>
      <c r="BX155" s="128"/>
      <c r="BZ155" s="113"/>
      <c r="CF155" s="175"/>
      <c r="CH155" s="291"/>
      <c r="CI155" s="291"/>
    </row>
    <row r="156" spans="1:87" ht="38.25">
      <c r="A156" s="10">
        <v>9</v>
      </c>
      <c r="B156" s="63" t="s">
        <v>182</v>
      </c>
      <c r="C156" s="293" t="s">
        <v>793</v>
      </c>
      <c r="D156" s="104"/>
      <c r="E156" s="104"/>
      <c r="F156" s="174" t="s">
        <v>181</v>
      </c>
      <c r="G156" s="164"/>
      <c r="H156" s="174" t="s">
        <v>180</v>
      </c>
      <c r="I156" s="207" t="s">
        <v>657</v>
      </c>
      <c r="J156" s="165">
        <v>434647</v>
      </c>
      <c r="K156" s="165">
        <v>113465</v>
      </c>
      <c r="L156" s="166"/>
      <c r="M156" s="166"/>
      <c r="N156" s="167">
        <v>33000</v>
      </c>
      <c r="O156" s="167">
        <v>33000</v>
      </c>
      <c r="P156" s="167">
        <v>0</v>
      </c>
      <c r="Q156" s="167">
        <v>0</v>
      </c>
      <c r="R156" s="146">
        <v>53000</v>
      </c>
      <c r="S156" s="146">
        <v>53000</v>
      </c>
      <c r="T156" s="146"/>
      <c r="U156" s="146"/>
      <c r="V156" s="1">
        <f>Z156+AH156+AX156</f>
        <v>0</v>
      </c>
      <c r="W156" s="1">
        <f>AA156+AI156+AY156</f>
        <v>0</v>
      </c>
      <c r="X156" s="1">
        <f>AB156+AJ156+AZ156</f>
        <v>0</v>
      </c>
      <c r="Y156" s="1">
        <f>AC156+AK156+BA156</f>
        <v>0</v>
      </c>
      <c r="Z156" s="146"/>
      <c r="AA156" s="146"/>
      <c r="AB156" s="146"/>
      <c r="AC156" s="146"/>
      <c r="AD156" s="146"/>
      <c r="AE156" s="146"/>
      <c r="AF156" s="146"/>
      <c r="AG156" s="146"/>
      <c r="AH156" s="146"/>
      <c r="AI156" s="146"/>
      <c r="AJ156" s="146"/>
      <c r="AK156" s="146"/>
      <c r="AL156" s="1"/>
      <c r="AM156" s="1"/>
      <c r="AN156" s="1"/>
      <c r="AO156" s="1"/>
      <c r="AP156" s="1"/>
      <c r="AQ156" s="1"/>
      <c r="AR156" s="1"/>
      <c r="AS156" s="1"/>
      <c r="AT156" s="146"/>
      <c r="AU156" s="146"/>
      <c r="AV156" s="146"/>
      <c r="AW156" s="146"/>
      <c r="AX156" s="148"/>
      <c r="AY156" s="146"/>
      <c r="AZ156" s="146"/>
      <c r="BA156" s="146"/>
      <c r="BB156" s="1"/>
      <c r="BC156" s="1"/>
      <c r="BD156" s="1"/>
      <c r="BE156" s="1"/>
      <c r="BF156" s="146">
        <f t="shared" ref="BF156:BF157" si="290">BB156</f>
        <v>0</v>
      </c>
      <c r="BG156" s="146">
        <f t="shared" ref="BG156:BG157" si="291">BC156</f>
        <v>0</v>
      </c>
      <c r="BH156" s="146"/>
      <c r="BI156" s="146"/>
      <c r="BJ156" s="146">
        <f t="shared" ref="BJ156:BJ157" si="292">AX156</f>
        <v>0</v>
      </c>
      <c r="BK156" s="146">
        <f t="shared" ref="BK156:BK157" si="293">AY156</f>
        <v>0</v>
      </c>
      <c r="BL156" s="146"/>
      <c r="BM156" s="146"/>
      <c r="BN156" s="1">
        <f t="shared" si="286"/>
        <v>33000</v>
      </c>
      <c r="BO156" s="1">
        <f t="shared" si="287"/>
        <v>33000</v>
      </c>
      <c r="BP156" s="1">
        <f t="shared" si="288"/>
        <v>0</v>
      </c>
      <c r="BQ156" s="1">
        <f t="shared" si="289"/>
        <v>0</v>
      </c>
      <c r="BR156" s="167">
        <f>321182+33000</f>
        <v>354182</v>
      </c>
      <c r="BS156" s="167">
        <v>33000</v>
      </c>
      <c r="BT156" s="167">
        <v>0</v>
      </c>
      <c r="BU156" s="167">
        <v>0</v>
      </c>
      <c r="BV156" s="146">
        <f t="shared" si="258"/>
        <v>0</v>
      </c>
      <c r="BW156" s="146">
        <f t="shared" si="259"/>
        <v>0</v>
      </c>
      <c r="BX156" s="41"/>
      <c r="BZ156" s="113" t="s">
        <v>143</v>
      </c>
      <c r="CA156" s="45" t="s">
        <v>589</v>
      </c>
      <c r="CB156" s="45" t="s">
        <v>594</v>
      </c>
      <c r="CF156" s="175" t="e">
        <f>BW156-#REF!</f>
        <v>#REF!</v>
      </c>
      <c r="CH156" s="291"/>
      <c r="CI156" s="291"/>
    </row>
    <row r="157" spans="1:87" ht="29.25" customHeight="1">
      <c r="A157" s="10">
        <v>10</v>
      </c>
      <c r="B157" s="9" t="s">
        <v>428</v>
      </c>
      <c r="C157" s="8" t="s">
        <v>165</v>
      </c>
      <c r="D157" s="100"/>
      <c r="E157" s="100"/>
      <c r="F157" s="129" t="s">
        <v>118</v>
      </c>
      <c r="G157" s="193"/>
      <c r="H157" s="129"/>
      <c r="I157" s="129"/>
      <c r="J157" s="128">
        <v>95000</v>
      </c>
      <c r="K157" s="128">
        <v>95000</v>
      </c>
      <c r="L157" s="166"/>
      <c r="M157" s="128"/>
      <c r="N157" s="167">
        <v>30000</v>
      </c>
      <c r="O157" s="167">
        <v>30000</v>
      </c>
      <c r="P157" s="167">
        <v>0</v>
      </c>
      <c r="Q157" s="167">
        <v>0</v>
      </c>
      <c r="R157" s="146">
        <v>30000</v>
      </c>
      <c r="S157" s="146">
        <v>30000</v>
      </c>
      <c r="T157" s="146"/>
      <c r="U157" s="146"/>
      <c r="V157" s="1">
        <f t="shared" ref="V157" si="294">Z157+AH157+AX157</f>
        <v>18800</v>
      </c>
      <c r="W157" s="1">
        <f t="shared" ref="W157" si="295">AA157+AI157+AY157</f>
        <v>18800</v>
      </c>
      <c r="X157" s="1">
        <f t="shared" ref="X157" si="296">AB157+AJ157+AZ157</f>
        <v>0</v>
      </c>
      <c r="Y157" s="1">
        <f t="shared" ref="Y157" si="297">AC157+AK157+BA157</f>
        <v>0</v>
      </c>
      <c r="Z157" s="146"/>
      <c r="AA157" s="146"/>
      <c r="AB157" s="146"/>
      <c r="AC157" s="146"/>
      <c r="AD157" s="146"/>
      <c r="AE157" s="146"/>
      <c r="AF157" s="146"/>
      <c r="AG157" s="146"/>
      <c r="AH157" s="146"/>
      <c r="AI157" s="146"/>
      <c r="AJ157" s="146"/>
      <c r="AK157" s="146"/>
      <c r="AL157" s="1">
        <f t="shared" ref="AL157" si="298">Z157-AD157</f>
        <v>0</v>
      </c>
      <c r="AM157" s="1">
        <f t="shared" ref="AM157" si="299">AA157-AE157</f>
        <v>0</v>
      </c>
      <c r="AN157" s="1"/>
      <c r="AO157" s="1"/>
      <c r="AP157" s="1"/>
      <c r="AQ157" s="1"/>
      <c r="AR157" s="1"/>
      <c r="AS157" s="1"/>
      <c r="AT157" s="146"/>
      <c r="AU157" s="146"/>
      <c r="AV157" s="146"/>
      <c r="AW157" s="146"/>
      <c r="AX157" s="148">
        <v>18800</v>
      </c>
      <c r="AY157" s="146">
        <v>18800</v>
      </c>
      <c r="AZ157" s="146"/>
      <c r="BA157" s="146"/>
      <c r="BB157" s="1">
        <f t="shared" ref="BB157" si="300">AH157-AT157</f>
        <v>0</v>
      </c>
      <c r="BC157" s="1">
        <f t="shared" ref="BC157" si="301">AI157-AU157</f>
        <v>0</v>
      </c>
      <c r="BD157" s="1"/>
      <c r="BE157" s="1"/>
      <c r="BF157" s="146">
        <f t="shared" si="290"/>
        <v>0</v>
      </c>
      <c r="BG157" s="146">
        <f t="shared" si="291"/>
        <v>0</v>
      </c>
      <c r="BH157" s="146"/>
      <c r="BI157" s="146"/>
      <c r="BJ157" s="146">
        <f t="shared" si="292"/>
        <v>18800</v>
      </c>
      <c r="BK157" s="146">
        <f t="shared" si="293"/>
        <v>18800</v>
      </c>
      <c r="BL157" s="146"/>
      <c r="BM157" s="146"/>
      <c r="BN157" s="1">
        <f t="shared" si="286"/>
        <v>11200</v>
      </c>
      <c r="BO157" s="1">
        <f t="shared" si="287"/>
        <v>11200</v>
      </c>
      <c r="BP157" s="1">
        <f t="shared" si="288"/>
        <v>0</v>
      </c>
      <c r="BQ157" s="1">
        <f t="shared" si="289"/>
        <v>0</v>
      </c>
      <c r="BR157" s="167">
        <v>32740</v>
      </c>
      <c r="BS157" s="167">
        <v>32740</v>
      </c>
      <c r="BT157" s="167">
        <v>0</v>
      </c>
      <c r="BU157" s="167">
        <v>0</v>
      </c>
      <c r="BV157" s="146">
        <f t="shared" si="258"/>
        <v>2740</v>
      </c>
      <c r="BW157" s="146">
        <f t="shared" si="259"/>
        <v>0</v>
      </c>
      <c r="BX157" s="41"/>
      <c r="BZ157" s="45" t="s">
        <v>602</v>
      </c>
      <c r="CA157" s="45" t="s">
        <v>589</v>
      </c>
      <c r="CB157" s="45" t="s">
        <v>591</v>
      </c>
      <c r="CE157" s="186" t="s">
        <v>593</v>
      </c>
      <c r="CF157" s="175" t="e">
        <f>BW157-#REF!</f>
        <v>#REF!</v>
      </c>
      <c r="CH157" s="291"/>
      <c r="CI157" s="291"/>
    </row>
    <row r="158" spans="1:87" ht="27.95" customHeight="1">
      <c r="A158" s="54" t="s">
        <v>56</v>
      </c>
      <c r="B158" s="76" t="s">
        <v>427</v>
      </c>
      <c r="C158" s="76"/>
      <c r="D158" s="122"/>
      <c r="E158" s="122"/>
      <c r="F158" s="76"/>
      <c r="G158" s="77"/>
      <c r="H158" s="76"/>
      <c r="I158" s="344"/>
      <c r="J158" s="11">
        <f>SUM(J159:J161)+J165</f>
        <v>227370</v>
      </c>
      <c r="K158" s="11">
        <f t="shared" ref="K158:BR158" si="302">SUM(K159:K161)+K165</f>
        <v>55400</v>
      </c>
      <c r="L158" s="144">
        <f t="shared" si="302"/>
        <v>47000</v>
      </c>
      <c r="M158" s="144">
        <f t="shared" si="302"/>
        <v>0</v>
      </c>
      <c r="N158" s="144">
        <f t="shared" si="302"/>
        <v>106129.90000000001</v>
      </c>
      <c r="O158" s="144">
        <f t="shared" si="302"/>
        <v>28380</v>
      </c>
      <c r="P158" s="144">
        <f t="shared" si="302"/>
        <v>0</v>
      </c>
      <c r="Q158" s="144">
        <f t="shared" si="302"/>
        <v>0</v>
      </c>
      <c r="R158" s="144">
        <f t="shared" si="302"/>
        <v>106129.90000000001</v>
      </c>
      <c r="S158" s="144">
        <f t="shared" si="302"/>
        <v>28380</v>
      </c>
      <c r="T158" s="144">
        <f t="shared" si="302"/>
        <v>0</v>
      </c>
      <c r="U158" s="144">
        <f t="shared" si="302"/>
        <v>0</v>
      </c>
      <c r="V158" s="144">
        <f t="shared" si="302"/>
        <v>10621</v>
      </c>
      <c r="W158" s="144">
        <f t="shared" si="302"/>
        <v>5921</v>
      </c>
      <c r="X158" s="144">
        <f t="shared" si="302"/>
        <v>0</v>
      </c>
      <c r="Y158" s="144">
        <f t="shared" si="302"/>
        <v>0</v>
      </c>
      <c r="Z158" s="144">
        <f t="shared" si="302"/>
        <v>4200</v>
      </c>
      <c r="AA158" s="144">
        <f t="shared" si="302"/>
        <v>0</v>
      </c>
      <c r="AB158" s="144">
        <f t="shared" si="302"/>
        <v>0</v>
      </c>
      <c r="AC158" s="144">
        <f t="shared" si="302"/>
        <v>0</v>
      </c>
      <c r="AD158" s="144">
        <f t="shared" si="302"/>
        <v>4127.9369999999999</v>
      </c>
      <c r="AE158" s="144">
        <f t="shared" si="302"/>
        <v>0</v>
      </c>
      <c r="AF158" s="144">
        <f t="shared" si="302"/>
        <v>0</v>
      </c>
      <c r="AG158" s="144">
        <f t="shared" si="302"/>
        <v>0</v>
      </c>
      <c r="AH158" s="144">
        <f t="shared" si="302"/>
        <v>6421</v>
      </c>
      <c r="AI158" s="144">
        <f t="shared" si="302"/>
        <v>5921</v>
      </c>
      <c r="AJ158" s="144">
        <f t="shared" si="302"/>
        <v>0</v>
      </c>
      <c r="AK158" s="144">
        <f t="shared" si="302"/>
        <v>0</v>
      </c>
      <c r="AL158" s="144">
        <f t="shared" si="302"/>
        <v>72.063000000000102</v>
      </c>
      <c r="AM158" s="144">
        <f t="shared" si="302"/>
        <v>0</v>
      </c>
      <c r="AN158" s="144">
        <f t="shared" si="302"/>
        <v>0</v>
      </c>
      <c r="AO158" s="144">
        <f t="shared" si="302"/>
        <v>0</v>
      </c>
      <c r="AP158" s="144">
        <f t="shared" si="302"/>
        <v>0</v>
      </c>
      <c r="AQ158" s="144">
        <f t="shared" si="302"/>
        <v>0</v>
      </c>
      <c r="AR158" s="144">
        <f t="shared" si="302"/>
        <v>0</v>
      </c>
      <c r="AS158" s="144">
        <f t="shared" si="302"/>
        <v>0</v>
      </c>
      <c r="AT158" s="144">
        <f t="shared" si="302"/>
        <v>5774.98</v>
      </c>
      <c r="AU158" s="144">
        <f t="shared" si="302"/>
        <v>5669.8639999999996</v>
      </c>
      <c r="AV158" s="144">
        <f t="shared" si="302"/>
        <v>0</v>
      </c>
      <c r="AW158" s="144">
        <f t="shared" si="302"/>
        <v>0</v>
      </c>
      <c r="AX158" s="144">
        <f t="shared" si="302"/>
        <v>0</v>
      </c>
      <c r="AY158" s="144">
        <f t="shared" si="302"/>
        <v>0</v>
      </c>
      <c r="AZ158" s="144">
        <f t="shared" si="302"/>
        <v>0</v>
      </c>
      <c r="BA158" s="144">
        <f t="shared" si="302"/>
        <v>0</v>
      </c>
      <c r="BB158" s="144">
        <f t="shared" si="302"/>
        <v>646.02</v>
      </c>
      <c r="BC158" s="144">
        <f t="shared" si="302"/>
        <v>251.13599999999997</v>
      </c>
      <c r="BD158" s="144">
        <f t="shared" si="302"/>
        <v>0</v>
      </c>
      <c r="BE158" s="144">
        <f t="shared" si="302"/>
        <v>0</v>
      </c>
      <c r="BF158" s="144">
        <f t="shared" si="302"/>
        <v>646.02</v>
      </c>
      <c r="BG158" s="144">
        <f t="shared" si="302"/>
        <v>251.13599999999997</v>
      </c>
      <c r="BH158" s="144">
        <f t="shared" si="302"/>
        <v>0</v>
      </c>
      <c r="BI158" s="144">
        <f t="shared" si="302"/>
        <v>0</v>
      </c>
      <c r="BJ158" s="144">
        <f t="shared" si="302"/>
        <v>0</v>
      </c>
      <c r="BK158" s="144">
        <f t="shared" si="302"/>
        <v>0</v>
      </c>
      <c r="BL158" s="144">
        <f t="shared" si="302"/>
        <v>0</v>
      </c>
      <c r="BM158" s="144">
        <f t="shared" si="302"/>
        <v>0</v>
      </c>
      <c r="BN158" s="144">
        <f t="shared" si="302"/>
        <v>95508.900000000009</v>
      </c>
      <c r="BO158" s="144">
        <f t="shared" si="302"/>
        <v>22459</v>
      </c>
      <c r="BP158" s="144">
        <f t="shared" si="302"/>
        <v>0</v>
      </c>
      <c r="BQ158" s="144">
        <f t="shared" si="302"/>
        <v>0</v>
      </c>
      <c r="BR158" s="144">
        <f t="shared" si="302"/>
        <v>106129.90000000001</v>
      </c>
      <c r="BS158" s="144">
        <f>SUM(BS159:BS161)+BS165</f>
        <v>28380</v>
      </c>
      <c r="BT158" s="144">
        <f t="shared" ref="BT158:BW158" si="303">SUM(BT159:BT161)+BT165</f>
        <v>0</v>
      </c>
      <c r="BU158" s="144">
        <f t="shared" si="303"/>
        <v>0</v>
      </c>
      <c r="BV158" s="144">
        <f t="shared" si="303"/>
        <v>0</v>
      </c>
      <c r="BW158" s="144">
        <f t="shared" si="303"/>
        <v>0</v>
      </c>
      <c r="BX158" s="11"/>
      <c r="CF158" s="175" t="e">
        <f>BW158-#REF!</f>
        <v>#REF!</v>
      </c>
      <c r="CH158" s="291"/>
      <c r="CI158" s="291"/>
    </row>
    <row r="159" spans="1:87" ht="27.95" customHeight="1">
      <c r="A159" s="10">
        <v>1</v>
      </c>
      <c r="B159" s="9" t="s">
        <v>426</v>
      </c>
      <c r="C159" s="8" t="s">
        <v>37</v>
      </c>
      <c r="D159" s="100"/>
      <c r="E159" s="100"/>
      <c r="F159" s="68" t="s">
        <v>36</v>
      </c>
      <c r="G159" s="9"/>
      <c r="H159" s="8" t="s">
        <v>121</v>
      </c>
      <c r="I159" s="8" t="s">
        <v>425</v>
      </c>
      <c r="J159" s="41">
        <v>68505</v>
      </c>
      <c r="K159" s="41">
        <v>17298</v>
      </c>
      <c r="L159" s="6">
        <v>47000</v>
      </c>
      <c r="M159" s="41"/>
      <c r="N159" s="167">
        <v>6121</v>
      </c>
      <c r="O159" s="167">
        <v>1921</v>
      </c>
      <c r="P159" s="167">
        <v>0</v>
      </c>
      <c r="Q159" s="167">
        <v>0</v>
      </c>
      <c r="R159" s="146">
        <v>6121</v>
      </c>
      <c r="S159" s="146">
        <v>1921</v>
      </c>
      <c r="T159" s="146"/>
      <c r="U159" s="146"/>
      <c r="V159" s="1">
        <f t="shared" ref="V159:Y161" si="304">Z159+AH159+AX159</f>
        <v>6121</v>
      </c>
      <c r="W159" s="1">
        <f t="shared" si="304"/>
        <v>1921</v>
      </c>
      <c r="X159" s="1">
        <f t="shared" si="304"/>
        <v>0</v>
      </c>
      <c r="Y159" s="1">
        <f t="shared" si="304"/>
        <v>0</v>
      </c>
      <c r="Z159" s="146">
        <v>4200</v>
      </c>
      <c r="AA159" s="146"/>
      <c r="AB159" s="146"/>
      <c r="AC159" s="146"/>
      <c r="AD159" s="146">
        <v>4127.9369999999999</v>
      </c>
      <c r="AE159" s="146"/>
      <c r="AF159" s="146"/>
      <c r="AG159" s="146"/>
      <c r="AH159" s="146">
        <v>1921</v>
      </c>
      <c r="AI159" s="146">
        <v>1921</v>
      </c>
      <c r="AJ159" s="146"/>
      <c r="AK159" s="146"/>
      <c r="AL159" s="1">
        <f t="shared" ref="AL159:AM161" si="305">Z159-AD159</f>
        <v>72.063000000000102</v>
      </c>
      <c r="AM159" s="1">
        <f t="shared" si="305"/>
        <v>0</v>
      </c>
      <c r="AN159" s="1"/>
      <c r="AO159" s="1"/>
      <c r="AP159" s="1"/>
      <c r="AQ159" s="1"/>
      <c r="AR159" s="1"/>
      <c r="AS159" s="1"/>
      <c r="AT159" s="146">
        <v>1669.864</v>
      </c>
      <c r="AU159" s="146">
        <v>1669.864</v>
      </c>
      <c r="AV159" s="146"/>
      <c r="AW159" s="146"/>
      <c r="AX159" s="148">
        <f>AY159</f>
        <v>0</v>
      </c>
      <c r="AY159" s="146"/>
      <c r="AZ159" s="146"/>
      <c r="BA159" s="146"/>
      <c r="BB159" s="1">
        <f t="shared" ref="BB159:BC161" si="306">AH159-AT159</f>
        <v>251.13599999999997</v>
      </c>
      <c r="BC159" s="1">
        <f t="shared" si="306"/>
        <v>251.13599999999997</v>
      </c>
      <c r="BD159" s="1"/>
      <c r="BE159" s="1"/>
      <c r="BF159" s="146">
        <f t="shared" si="254"/>
        <v>251.13599999999997</v>
      </c>
      <c r="BG159" s="146">
        <f t="shared" si="255"/>
        <v>251.13599999999997</v>
      </c>
      <c r="BH159" s="146"/>
      <c r="BI159" s="146"/>
      <c r="BJ159" s="146">
        <f t="shared" si="256"/>
        <v>0</v>
      </c>
      <c r="BK159" s="146">
        <f t="shared" si="257"/>
        <v>0</v>
      </c>
      <c r="BL159" s="146"/>
      <c r="BM159" s="146"/>
      <c r="BN159" s="1">
        <f t="shared" ref="BN159:BN161" si="307">N159-V159</f>
        <v>0</v>
      </c>
      <c r="BO159" s="1">
        <f t="shared" ref="BO159:BO161" si="308">O159-W159</f>
        <v>0</v>
      </c>
      <c r="BP159" s="1">
        <f t="shared" ref="BP159:BP161" si="309">P159-X159</f>
        <v>0</v>
      </c>
      <c r="BQ159" s="1">
        <f t="shared" ref="BQ159:BQ161" si="310">Q159-Y159</f>
        <v>0</v>
      </c>
      <c r="BR159" s="167">
        <v>6121</v>
      </c>
      <c r="BS159" s="167">
        <v>1921</v>
      </c>
      <c r="BT159" s="167">
        <v>0</v>
      </c>
      <c r="BU159" s="167">
        <v>0</v>
      </c>
      <c r="BV159" s="146">
        <f t="shared" si="258"/>
        <v>0</v>
      </c>
      <c r="BW159" s="146">
        <f t="shared" si="259"/>
        <v>0</v>
      </c>
      <c r="BX159" s="6"/>
      <c r="BZ159" s="45" t="s">
        <v>143</v>
      </c>
      <c r="CA159" s="45" t="s">
        <v>589</v>
      </c>
      <c r="CB159" s="45" t="s">
        <v>592</v>
      </c>
      <c r="CC159" s="45" t="s">
        <v>593</v>
      </c>
      <c r="CF159" s="175" t="e">
        <f>BW159-#REF!</f>
        <v>#REF!</v>
      </c>
      <c r="CH159" s="291"/>
      <c r="CI159" s="291"/>
    </row>
    <row r="160" spans="1:87" ht="27.95" customHeight="1">
      <c r="A160" s="10">
        <v>2</v>
      </c>
      <c r="B160" s="50" t="s">
        <v>424</v>
      </c>
      <c r="C160" s="8" t="s">
        <v>6</v>
      </c>
      <c r="D160" s="100"/>
      <c r="E160" s="100"/>
      <c r="F160" s="8" t="s">
        <v>28</v>
      </c>
      <c r="G160" s="9"/>
      <c r="H160" s="8" t="s">
        <v>51</v>
      </c>
      <c r="I160" s="8" t="s">
        <v>423</v>
      </c>
      <c r="J160" s="41">
        <v>85611</v>
      </c>
      <c r="K160" s="41">
        <v>12911</v>
      </c>
      <c r="L160" s="6">
        <v>0</v>
      </c>
      <c r="M160" s="41">
        <v>0</v>
      </c>
      <c r="N160" s="167">
        <v>77049.900000000009</v>
      </c>
      <c r="O160" s="167">
        <v>4000</v>
      </c>
      <c r="P160" s="167">
        <v>0</v>
      </c>
      <c r="Q160" s="167">
        <v>0</v>
      </c>
      <c r="R160" s="146">
        <v>77049.900000000009</v>
      </c>
      <c r="S160" s="146">
        <v>4000</v>
      </c>
      <c r="T160" s="146"/>
      <c r="U160" s="146"/>
      <c r="V160" s="1">
        <f t="shared" si="304"/>
        <v>4000</v>
      </c>
      <c r="W160" s="1">
        <f t="shared" si="304"/>
        <v>4000</v>
      </c>
      <c r="X160" s="1">
        <f t="shared" si="304"/>
        <v>0</v>
      </c>
      <c r="Y160" s="1">
        <f t="shared" si="304"/>
        <v>0</v>
      </c>
      <c r="Z160" s="146"/>
      <c r="AA160" s="146"/>
      <c r="AB160" s="146"/>
      <c r="AC160" s="146"/>
      <c r="AD160" s="146"/>
      <c r="AE160" s="146"/>
      <c r="AF160" s="146"/>
      <c r="AG160" s="146"/>
      <c r="AH160" s="146">
        <v>4000</v>
      </c>
      <c r="AI160" s="146">
        <v>4000</v>
      </c>
      <c r="AJ160" s="146"/>
      <c r="AK160" s="146"/>
      <c r="AL160" s="1">
        <f t="shared" si="305"/>
        <v>0</v>
      </c>
      <c r="AM160" s="1">
        <f t="shared" si="305"/>
        <v>0</v>
      </c>
      <c r="AN160" s="1"/>
      <c r="AO160" s="1"/>
      <c r="AP160" s="1"/>
      <c r="AQ160" s="1"/>
      <c r="AR160" s="1"/>
      <c r="AS160" s="1"/>
      <c r="AT160" s="146">
        <v>4000</v>
      </c>
      <c r="AU160" s="146">
        <v>4000</v>
      </c>
      <c r="AV160" s="146"/>
      <c r="AW160" s="146"/>
      <c r="AX160" s="148">
        <f>AY160</f>
        <v>0</v>
      </c>
      <c r="AY160" s="146"/>
      <c r="AZ160" s="146"/>
      <c r="BA160" s="146"/>
      <c r="BB160" s="1">
        <f t="shared" si="306"/>
        <v>0</v>
      </c>
      <c r="BC160" s="1">
        <f t="shared" si="306"/>
        <v>0</v>
      </c>
      <c r="BD160" s="1"/>
      <c r="BE160" s="1"/>
      <c r="BF160" s="146">
        <f t="shared" si="254"/>
        <v>0</v>
      </c>
      <c r="BG160" s="146">
        <f t="shared" si="255"/>
        <v>0</v>
      </c>
      <c r="BH160" s="146"/>
      <c r="BI160" s="146"/>
      <c r="BJ160" s="146">
        <f t="shared" si="256"/>
        <v>0</v>
      </c>
      <c r="BK160" s="146">
        <f t="shared" si="257"/>
        <v>0</v>
      </c>
      <c r="BL160" s="146"/>
      <c r="BM160" s="146"/>
      <c r="BN160" s="1">
        <f t="shared" si="307"/>
        <v>73049.900000000009</v>
      </c>
      <c r="BO160" s="1">
        <f t="shared" si="308"/>
        <v>0</v>
      </c>
      <c r="BP160" s="1">
        <f t="shared" si="309"/>
        <v>0</v>
      </c>
      <c r="BQ160" s="1">
        <f t="shared" si="310"/>
        <v>0</v>
      </c>
      <c r="BR160" s="167">
        <v>77049.900000000009</v>
      </c>
      <c r="BS160" s="167">
        <v>4000</v>
      </c>
      <c r="BT160" s="167">
        <v>0</v>
      </c>
      <c r="BU160" s="167">
        <v>0</v>
      </c>
      <c r="BV160" s="146">
        <f t="shared" si="258"/>
        <v>0</v>
      </c>
      <c r="BW160" s="146">
        <f t="shared" si="259"/>
        <v>0</v>
      </c>
      <c r="BX160" s="41"/>
      <c r="BZ160" s="45" t="s">
        <v>143</v>
      </c>
      <c r="CA160" s="45" t="s">
        <v>589</v>
      </c>
      <c r="CB160" s="45" t="s">
        <v>594</v>
      </c>
      <c r="CC160" s="45" t="s">
        <v>593</v>
      </c>
      <c r="CF160" s="175" t="e">
        <f>BW160-#REF!</f>
        <v>#REF!</v>
      </c>
      <c r="CH160" s="291"/>
      <c r="CI160" s="291"/>
    </row>
    <row r="161" spans="1:87" ht="38.25">
      <c r="A161" s="10">
        <v>3</v>
      </c>
      <c r="B161" s="50" t="s">
        <v>422</v>
      </c>
      <c r="C161" s="8" t="s">
        <v>421</v>
      </c>
      <c r="D161" s="100"/>
      <c r="E161" s="100"/>
      <c r="F161" s="8" t="s">
        <v>118</v>
      </c>
      <c r="G161" s="9"/>
      <c r="H161" s="8" t="s">
        <v>15</v>
      </c>
      <c r="I161" s="8" t="s">
        <v>770</v>
      </c>
      <c r="J161" s="41">
        <v>47732</v>
      </c>
      <c r="K161" s="41">
        <v>20732</v>
      </c>
      <c r="L161" s="6">
        <v>0</v>
      </c>
      <c r="M161" s="41">
        <v>0</v>
      </c>
      <c r="N161" s="167">
        <v>18500</v>
      </c>
      <c r="O161" s="167">
        <v>18000</v>
      </c>
      <c r="P161" s="167">
        <v>0</v>
      </c>
      <c r="Q161" s="167">
        <v>0</v>
      </c>
      <c r="R161" s="146">
        <v>18500</v>
      </c>
      <c r="S161" s="146">
        <v>18000</v>
      </c>
      <c r="T161" s="146"/>
      <c r="U161" s="146"/>
      <c r="V161" s="1">
        <f t="shared" si="304"/>
        <v>500</v>
      </c>
      <c r="W161" s="1">
        <f t="shared" si="304"/>
        <v>0</v>
      </c>
      <c r="X161" s="1">
        <f t="shared" si="304"/>
        <v>0</v>
      </c>
      <c r="Y161" s="1">
        <f t="shared" si="304"/>
        <v>0</v>
      </c>
      <c r="Z161" s="146"/>
      <c r="AA161" s="146"/>
      <c r="AB161" s="146"/>
      <c r="AC161" s="146"/>
      <c r="AD161" s="146"/>
      <c r="AE161" s="146"/>
      <c r="AF161" s="146"/>
      <c r="AG161" s="146"/>
      <c r="AH161" s="146">
        <v>500</v>
      </c>
      <c r="AI161" s="146"/>
      <c r="AJ161" s="146"/>
      <c r="AK161" s="146"/>
      <c r="AL161" s="1">
        <f t="shared" si="305"/>
        <v>0</v>
      </c>
      <c r="AM161" s="1">
        <f t="shared" si="305"/>
        <v>0</v>
      </c>
      <c r="AN161" s="1"/>
      <c r="AO161" s="1"/>
      <c r="AP161" s="1"/>
      <c r="AQ161" s="1"/>
      <c r="AR161" s="1"/>
      <c r="AS161" s="1"/>
      <c r="AT161" s="146">
        <v>105.116</v>
      </c>
      <c r="AU161" s="146">
        <v>0</v>
      </c>
      <c r="AV161" s="146"/>
      <c r="AW161" s="146"/>
      <c r="AX161" s="148"/>
      <c r="AY161" s="146"/>
      <c r="AZ161" s="146"/>
      <c r="BA161" s="146"/>
      <c r="BB161" s="1">
        <f t="shared" si="306"/>
        <v>394.88400000000001</v>
      </c>
      <c r="BC161" s="1">
        <f t="shared" si="306"/>
        <v>0</v>
      </c>
      <c r="BD161" s="1"/>
      <c r="BE161" s="1"/>
      <c r="BF161" s="146">
        <f t="shared" si="254"/>
        <v>394.88400000000001</v>
      </c>
      <c r="BG161" s="146">
        <f t="shared" si="255"/>
        <v>0</v>
      </c>
      <c r="BH161" s="146"/>
      <c r="BI161" s="146"/>
      <c r="BJ161" s="146">
        <f t="shared" si="256"/>
        <v>0</v>
      </c>
      <c r="BK161" s="146">
        <f t="shared" si="257"/>
        <v>0</v>
      </c>
      <c r="BL161" s="146"/>
      <c r="BM161" s="146"/>
      <c r="BN161" s="1">
        <f t="shared" si="307"/>
        <v>18000</v>
      </c>
      <c r="BO161" s="1">
        <f t="shared" si="308"/>
        <v>18000</v>
      </c>
      <c r="BP161" s="1">
        <f t="shared" si="309"/>
        <v>0</v>
      </c>
      <c r="BQ161" s="1">
        <f t="shared" si="310"/>
        <v>0</v>
      </c>
      <c r="BR161" s="167">
        <v>18500</v>
      </c>
      <c r="BS161" s="167">
        <v>18000</v>
      </c>
      <c r="BT161" s="167">
        <v>0</v>
      </c>
      <c r="BU161" s="167">
        <v>0</v>
      </c>
      <c r="BV161" s="146">
        <f t="shared" si="258"/>
        <v>0</v>
      </c>
      <c r="BW161" s="146">
        <f t="shared" si="259"/>
        <v>0</v>
      </c>
      <c r="BX161" s="6"/>
      <c r="BZ161" s="45" t="s">
        <v>143</v>
      </c>
      <c r="CA161" s="45" t="s">
        <v>589</v>
      </c>
      <c r="CB161" s="45" t="s">
        <v>594</v>
      </c>
      <c r="CF161" s="175" t="e">
        <f>BW161-#REF!</f>
        <v>#REF!</v>
      </c>
      <c r="CH161" s="291"/>
      <c r="CI161" s="291"/>
    </row>
    <row r="162" spans="1:87" ht="24.75" customHeight="1">
      <c r="A162" s="270"/>
      <c r="B162" s="422" t="s">
        <v>3</v>
      </c>
      <c r="C162" s="129"/>
      <c r="D162" s="129"/>
      <c r="E162" s="129"/>
      <c r="F162" s="129"/>
      <c r="G162" s="193"/>
      <c r="H162" s="129"/>
      <c r="I162" s="129"/>
      <c r="J162" s="128"/>
      <c r="K162" s="128"/>
      <c r="L162" s="166"/>
      <c r="M162" s="128"/>
      <c r="N162" s="167"/>
      <c r="O162" s="167"/>
      <c r="P162" s="167"/>
      <c r="Q162" s="167"/>
      <c r="R162" s="167"/>
      <c r="S162" s="167"/>
      <c r="T162" s="167"/>
      <c r="U162" s="167"/>
      <c r="V162" s="168"/>
      <c r="W162" s="168"/>
      <c r="X162" s="168"/>
      <c r="Y162" s="168"/>
      <c r="Z162" s="167"/>
      <c r="AA162" s="167"/>
      <c r="AB162" s="167"/>
      <c r="AC162" s="167"/>
      <c r="AD162" s="167"/>
      <c r="AE162" s="167"/>
      <c r="AF162" s="167"/>
      <c r="AG162" s="167"/>
      <c r="AH162" s="167"/>
      <c r="AI162" s="167"/>
      <c r="AJ162" s="167"/>
      <c r="AK162" s="167"/>
      <c r="AL162" s="168"/>
      <c r="AM162" s="168"/>
      <c r="AN162" s="168"/>
      <c r="AO162" s="168"/>
      <c r="AP162" s="168"/>
      <c r="AQ162" s="168"/>
      <c r="AR162" s="168"/>
      <c r="AS162" s="168"/>
      <c r="AT162" s="167"/>
      <c r="AU162" s="167"/>
      <c r="AV162" s="167"/>
      <c r="AW162" s="167"/>
      <c r="AX162" s="169"/>
      <c r="AY162" s="167"/>
      <c r="AZ162" s="167"/>
      <c r="BA162" s="167"/>
      <c r="BB162" s="168"/>
      <c r="BC162" s="168"/>
      <c r="BD162" s="168"/>
      <c r="BE162" s="168"/>
      <c r="BF162" s="167"/>
      <c r="BG162" s="167"/>
      <c r="BH162" s="167"/>
      <c r="BI162" s="167"/>
      <c r="BJ162" s="167"/>
      <c r="BK162" s="167"/>
      <c r="BL162" s="167"/>
      <c r="BM162" s="167"/>
      <c r="BN162" s="168"/>
      <c r="BO162" s="168"/>
      <c r="BP162" s="168"/>
      <c r="BQ162" s="168"/>
      <c r="BR162" s="167"/>
      <c r="BS162" s="167"/>
      <c r="BT162" s="167"/>
      <c r="BU162" s="167"/>
      <c r="BV162" s="167"/>
      <c r="BW162" s="167"/>
      <c r="BX162" s="166"/>
      <c r="CD162" s="420"/>
      <c r="CE162" s="420"/>
      <c r="CF162" s="175"/>
      <c r="CH162" s="291"/>
      <c r="CI162" s="291"/>
    </row>
    <row r="163" spans="1:87" s="431" customFormat="1" ht="27" customHeight="1">
      <c r="A163" s="423"/>
      <c r="B163" s="422" t="s">
        <v>829</v>
      </c>
      <c r="C163" s="424"/>
      <c r="D163" s="424"/>
      <c r="E163" s="424"/>
      <c r="F163" s="424"/>
      <c r="G163" s="425"/>
      <c r="H163" s="424"/>
      <c r="I163" s="424"/>
      <c r="J163" s="426"/>
      <c r="K163" s="426"/>
      <c r="L163" s="427"/>
      <c r="M163" s="426"/>
      <c r="N163" s="428"/>
      <c r="O163" s="428"/>
      <c r="P163" s="428"/>
      <c r="Q163" s="428"/>
      <c r="R163" s="428"/>
      <c r="S163" s="428"/>
      <c r="T163" s="428"/>
      <c r="U163" s="428"/>
      <c r="V163" s="429"/>
      <c r="W163" s="429"/>
      <c r="X163" s="429"/>
      <c r="Y163" s="429"/>
      <c r="Z163" s="428"/>
      <c r="AA163" s="428"/>
      <c r="AB163" s="428"/>
      <c r="AC163" s="428"/>
      <c r="AD163" s="428"/>
      <c r="AE163" s="428"/>
      <c r="AF163" s="428"/>
      <c r="AG163" s="428"/>
      <c r="AH163" s="428"/>
      <c r="AI163" s="428"/>
      <c r="AJ163" s="428"/>
      <c r="AK163" s="428"/>
      <c r="AL163" s="429"/>
      <c r="AM163" s="429"/>
      <c r="AN163" s="429"/>
      <c r="AO163" s="429"/>
      <c r="AP163" s="429"/>
      <c r="AQ163" s="429"/>
      <c r="AR163" s="429"/>
      <c r="AS163" s="429"/>
      <c r="AT163" s="428"/>
      <c r="AU163" s="428"/>
      <c r="AV163" s="428"/>
      <c r="AW163" s="428"/>
      <c r="AX163" s="430"/>
      <c r="AY163" s="428"/>
      <c r="AZ163" s="428"/>
      <c r="BA163" s="428"/>
      <c r="BB163" s="429"/>
      <c r="BC163" s="429"/>
      <c r="BD163" s="429"/>
      <c r="BE163" s="429"/>
      <c r="BF163" s="428"/>
      <c r="BG163" s="428"/>
      <c r="BH163" s="428"/>
      <c r="BI163" s="428"/>
      <c r="BJ163" s="428"/>
      <c r="BK163" s="428"/>
      <c r="BL163" s="428"/>
      <c r="BM163" s="428"/>
      <c r="BN163" s="429"/>
      <c r="BO163" s="429"/>
      <c r="BP163" s="429"/>
      <c r="BQ163" s="429"/>
      <c r="BR163" s="428">
        <v>8500</v>
      </c>
      <c r="BS163" s="428">
        <v>8500</v>
      </c>
      <c r="BT163" s="428"/>
      <c r="BU163" s="428"/>
      <c r="BV163" s="147">
        <f t="shared" ref="BV163:BV164" si="311">IF(BS163&gt;O163,BS163-O163,0)</f>
        <v>8500</v>
      </c>
      <c r="BW163" s="147">
        <f t="shared" ref="BW163:BW164" si="312">IF(BS163&lt;O163,O163-BS163,0)</f>
        <v>0</v>
      </c>
      <c r="BX163" s="427"/>
      <c r="CD163" s="432"/>
      <c r="CE163" s="432"/>
      <c r="CF163" s="433"/>
      <c r="CH163" s="434"/>
      <c r="CI163" s="435"/>
    </row>
    <row r="164" spans="1:87" s="431" customFormat="1" ht="32.25" customHeight="1">
      <c r="A164" s="423"/>
      <c r="B164" s="422" t="s">
        <v>828</v>
      </c>
      <c r="C164" s="424"/>
      <c r="D164" s="424"/>
      <c r="E164" s="424"/>
      <c r="F164" s="424"/>
      <c r="G164" s="425"/>
      <c r="H164" s="424"/>
      <c r="I164" s="424"/>
      <c r="J164" s="426"/>
      <c r="K164" s="426"/>
      <c r="L164" s="427"/>
      <c r="M164" s="426"/>
      <c r="N164" s="428"/>
      <c r="O164" s="428"/>
      <c r="P164" s="428"/>
      <c r="Q164" s="428"/>
      <c r="R164" s="428"/>
      <c r="S164" s="428"/>
      <c r="T164" s="428"/>
      <c r="U164" s="428"/>
      <c r="V164" s="429"/>
      <c r="W164" s="429"/>
      <c r="X164" s="429"/>
      <c r="Y164" s="429"/>
      <c r="Z164" s="428"/>
      <c r="AA164" s="428"/>
      <c r="AB164" s="428"/>
      <c r="AC164" s="428"/>
      <c r="AD164" s="428"/>
      <c r="AE164" s="428"/>
      <c r="AF164" s="428"/>
      <c r="AG164" s="428"/>
      <c r="AH164" s="428"/>
      <c r="AI164" s="428"/>
      <c r="AJ164" s="428"/>
      <c r="AK164" s="428"/>
      <c r="AL164" s="429"/>
      <c r="AM164" s="429"/>
      <c r="AN164" s="429"/>
      <c r="AO164" s="429"/>
      <c r="AP164" s="429"/>
      <c r="AQ164" s="429"/>
      <c r="AR164" s="429"/>
      <c r="AS164" s="429"/>
      <c r="AT164" s="428"/>
      <c r="AU164" s="428"/>
      <c r="AV164" s="428"/>
      <c r="AW164" s="428"/>
      <c r="AX164" s="430"/>
      <c r="AY164" s="428"/>
      <c r="AZ164" s="428"/>
      <c r="BA164" s="428"/>
      <c r="BB164" s="429"/>
      <c r="BC164" s="429"/>
      <c r="BD164" s="429"/>
      <c r="BE164" s="429"/>
      <c r="BF164" s="428"/>
      <c r="BG164" s="428"/>
      <c r="BH164" s="428"/>
      <c r="BI164" s="428"/>
      <c r="BJ164" s="428"/>
      <c r="BK164" s="428"/>
      <c r="BL164" s="428"/>
      <c r="BM164" s="428"/>
      <c r="BN164" s="429"/>
      <c r="BO164" s="429"/>
      <c r="BP164" s="429"/>
      <c r="BQ164" s="429"/>
      <c r="BR164" s="428">
        <v>9500</v>
      </c>
      <c r="BS164" s="428">
        <v>9500</v>
      </c>
      <c r="BT164" s="428"/>
      <c r="BU164" s="428"/>
      <c r="BV164" s="147">
        <f t="shared" si="311"/>
        <v>9500</v>
      </c>
      <c r="BW164" s="147">
        <f t="shared" si="312"/>
        <v>0</v>
      </c>
      <c r="BX164" s="427"/>
      <c r="CD164" s="432"/>
      <c r="CE164" s="432"/>
      <c r="CF164" s="433"/>
      <c r="CH164" s="435"/>
      <c r="CI164" s="435"/>
    </row>
    <row r="165" spans="1:87" ht="27.95" customHeight="1">
      <c r="A165" s="10">
        <v>4</v>
      </c>
      <c r="B165" s="63" t="s">
        <v>188</v>
      </c>
      <c r="C165" s="62" t="s">
        <v>187</v>
      </c>
      <c r="D165" s="104"/>
      <c r="E165" s="104"/>
      <c r="F165" s="62" t="s">
        <v>118</v>
      </c>
      <c r="G165" s="5"/>
      <c r="H165" s="62" t="s">
        <v>15</v>
      </c>
      <c r="I165" s="62" t="s">
        <v>186</v>
      </c>
      <c r="J165" s="55">
        <v>25522</v>
      </c>
      <c r="K165" s="55">
        <v>4459</v>
      </c>
      <c r="L165" s="6"/>
      <c r="M165" s="6"/>
      <c r="N165" s="167">
        <v>4459</v>
      </c>
      <c r="O165" s="167">
        <v>4459</v>
      </c>
      <c r="P165" s="167">
        <v>0</v>
      </c>
      <c r="Q165" s="167">
        <v>0</v>
      </c>
      <c r="R165" s="146">
        <v>4459</v>
      </c>
      <c r="S165" s="146">
        <v>4459</v>
      </c>
      <c r="T165" s="146"/>
      <c r="U165" s="146"/>
      <c r="V165" s="1">
        <f>Z165+AH165+AX165</f>
        <v>0</v>
      </c>
      <c r="W165" s="1">
        <f>AA165+AI165+AY165</f>
        <v>0</v>
      </c>
      <c r="X165" s="1">
        <f>AB165+AJ165+AZ165</f>
        <v>0</v>
      </c>
      <c r="Y165" s="1">
        <f>AC165+AK165+BA165</f>
        <v>0</v>
      </c>
      <c r="Z165" s="146"/>
      <c r="AA165" s="146"/>
      <c r="AB165" s="146"/>
      <c r="AC165" s="146"/>
      <c r="AD165" s="146"/>
      <c r="AE165" s="146"/>
      <c r="AF165" s="146"/>
      <c r="AG165" s="146"/>
      <c r="AH165" s="146"/>
      <c r="AI165" s="146"/>
      <c r="AJ165" s="146"/>
      <c r="AK165" s="146"/>
      <c r="AL165" s="1"/>
      <c r="AM165" s="1"/>
      <c r="AN165" s="1"/>
      <c r="AO165" s="1"/>
      <c r="AP165" s="1"/>
      <c r="AQ165" s="1"/>
      <c r="AR165" s="1"/>
      <c r="AS165" s="1"/>
      <c r="AT165" s="146"/>
      <c r="AU165" s="146"/>
      <c r="AV165" s="146"/>
      <c r="AW165" s="146"/>
      <c r="AX165" s="148"/>
      <c r="AY165" s="146"/>
      <c r="AZ165" s="146"/>
      <c r="BA165" s="146"/>
      <c r="BB165" s="1"/>
      <c r="BC165" s="1"/>
      <c r="BD165" s="1"/>
      <c r="BE165" s="1"/>
      <c r="BF165" s="146">
        <f>BB165</f>
        <v>0</v>
      </c>
      <c r="BG165" s="146">
        <f>BC165</f>
        <v>0</v>
      </c>
      <c r="BH165" s="146"/>
      <c r="BI165" s="146"/>
      <c r="BJ165" s="146">
        <f>AX165</f>
        <v>0</v>
      </c>
      <c r="BK165" s="146">
        <f>AY165</f>
        <v>0</v>
      </c>
      <c r="BL165" s="146"/>
      <c r="BM165" s="146"/>
      <c r="BN165" s="1">
        <f t="shared" ref="BN165" si="313">N165-V165</f>
        <v>4459</v>
      </c>
      <c r="BO165" s="1">
        <f t="shared" ref="BO165" si="314">O165-W165</f>
        <v>4459</v>
      </c>
      <c r="BP165" s="1">
        <f t="shared" ref="BP165" si="315">P165-X165</f>
        <v>0</v>
      </c>
      <c r="BQ165" s="1">
        <f t="shared" ref="BQ165" si="316">Q165-Y165</f>
        <v>0</v>
      </c>
      <c r="BR165" s="167">
        <v>4459</v>
      </c>
      <c r="BS165" s="167">
        <v>4459</v>
      </c>
      <c r="BT165" s="167">
        <v>0</v>
      </c>
      <c r="BU165" s="167">
        <v>0</v>
      </c>
      <c r="BV165" s="146">
        <f>IF(BS165&gt;O165,BS165-O165,0)</f>
        <v>0</v>
      </c>
      <c r="BW165" s="146">
        <f>IF(BS165&lt;O165,O165-BS165,0)</f>
        <v>0</v>
      </c>
      <c r="BX165" s="41"/>
      <c r="BY165" s="291"/>
      <c r="BZ165" s="113" t="s">
        <v>543</v>
      </c>
      <c r="CA165" s="45" t="s">
        <v>589</v>
      </c>
      <c r="CB165" s="45" t="s">
        <v>594</v>
      </c>
      <c r="CC165" s="45" t="s">
        <v>593</v>
      </c>
      <c r="CF165" s="175" t="e">
        <f>BW165-#REF!</f>
        <v>#REF!</v>
      </c>
      <c r="CH165" s="291"/>
      <c r="CI165" s="291"/>
    </row>
    <row r="166" spans="1:87" ht="27.95" customHeight="1">
      <c r="A166" s="54" t="s">
        <v>420</v>
      </c>
      <c r="B166" s="76" t="s">
        <v>72</v>
      </c>
      <c r="C166" s="76"/>
      <c r="D166" s="122"/>
      <c r="E166" s="122"/>
      <c r="F166" s="76"/>
      <c r="G166" s="77"/>
      <c r="H166" s="76"/>
      <c r="I166" s="76"/>
      <c r="J166" s="11">
        <v>826286.33782200003</v>
      </c>
      <c r="K166" s="11">
        <v>826286.33782200003</v>
      </c>
      <c r="L166" s="11">
        <v>0</v>
      </c>
      <c r="M166" s="11">
        <v>0</v>
      </c>
      <c r="N166" s="144">
        <f t="shared" ref="N166:BR166" si="317">SUM(N167:N242)</f>
        <v>20899.350000000002</v>
      </c>
      <c r="O166" s="144">
        <f t="shared" si="317"/>
        <v>20899.350000000002</v>
      </c>
      <c r="P166" s="144">
        <f t="shared" si="317"/>
        <v>0</v>
      </c>
      <c r="Q166" s="144">
        <f t="shared" si="317"/>
        <v>0</v>
      </c>
      <c r="R166" s="144">
        <f t="shared" si="317"/>
        <v>20899.350000000002</v>
      </c>
      <c r="S166" s="144">
        <f t="shared" si="317"/>
        <v>20899.350000000002</v>
      </c>
      <c r="T166" s="144">
        <f t="shared" si="317"/>
        <v>0</v>
      </c>
      <c r="U166" s="144">
        <f t="shared" si="317"/>
        <v>0</v>
      </c>
      <c r="V166" s="144">
        <f t="shared" si="317"/>
        <v>10899.350000000002</v>
      </c>
      <c r="W166" s="144">
        <f t="shared" si="317"/>
        <v>10899.350000000002</v>
      </c>
      <c r="X166" s="144">
        <f t="shared" si="317"/>
        <v>0</v>
      </c>
      <c r="Y166" s="144">
        <f t="shared" si="317"/>
        <v>0</v>
      </c>
      <c r="Z166" s="144">
        <f t="shared" si="317"/>
        <v>7369.3499999999995</v>
      </c>
      <c r="AA166" s="144">
        <f t="shared" si="317"/>
        <v>7369.3499999999995</v>
      </c>
      <c r="AB166" s="144">
        <f t="shared" si="317"/>
        <v>0</v>
      </c>
      <c r="AC166" s="144">
        <f t="shared" si="317"/>
        <v>0</v>
      </c>
      <c r="AD166" s="144">
        <f t="shared" si="317"/>
        <v>6235.2615999999989</v>
      </c>
      <c r="AE166" s="144">
        <f t="shared" si="317"/>
        <v>6235.2615999999989</v>
      </c>
      <c r="AF166" s="144">
        <f t="shared" si="317"/>
        <v>0</v>
      </c>
      <c r="AG166" s="144">
        <f t="shared" si="317"/>
        <v>0</v>
      </c>
      <c r="AH166" s="144">
        <f t="shared" si="317"/>
        <v>2280</v>
      </c>
      <c r="AI166" s="144">
        <f t="shared" si="317"/>
        <v>2280</v>
      </c>
      <c r="AJ166" s="144">
        <f t="shared" si="317"/>
        <v>0</v>
      </c>
      <c r="AK166" s="144">
        <f t="shared" si="317"/>
        <v>0</v>
      </c>
      <c r="AL166" s="144">
        <f t="shared" si="317"/>
        <v>1134.0883999999999</v>
      </c>
      <c r="AM166" s="144">
        <f t="shared" si="317"/>
        <v>1134.0883999999999</v>
      </c>
      <c r="AN166" s="144">
        <f t="shared" si="317"/>
        <v>0</v>
      </c>
      <c r="AO166" s="144">
        <f t="shared" si="317"/>
        <v>0</v>
      </c>
      <c r="AP166" s="144">
        <f t="shared" si="317"/>
        <v>580.89440000000002</v>
      </c>
      <c r="AQ166" s="144">
        <f t="shared" si="317"/>
        <v>580.89440000000002</v>
      </c>
      <c r="AR166" s="144">
        <f t="shared" si="317"/>
        <v>0</v>
      </c>
      <c r="AS166" s="144">
        <f t="shared" si="317"/>
        <v>0</v>
      </c>
      <c r="AT166" s="144">
        <f t="shared" si="317"/>
        <v>2192.3936400000002</v>
      </c>
      <c r="AU166" s="144">
        <f t="shared" si="317"/>
        <v>2192.3936400000002</v>
      </c>
      <c r="AV166" s="144">
        <f t="shared" si="317"/>
        <v>0</v>
      </c>
      <c r="AW166" s="144">
        <f t="shared" si="317"/>
        <v>0</v>
      </c>
      <c r="AX166" s="144">
        <f t="shared" si="317"/>
        <v>1250</v>
      </c>
      <c r="AY166" s="144">
        <f t="shared" si="317"/>
        <v>1250</v>
      </c>
      <c r="AZ166" s="144">
        <f t="shared" si="317"/>
        <v>0</v>
      </c>
      <c r="BA166" s="144">
        <f t="shared" si="317"/>
        <v>0</v>
      </c>
      <c r="BB166" s="144">
        <f t="shared" si="317"/>
        <v>87.606359999999995</v>
      </c>
      <c r="BC166" s="144">
        <f t="shared" si="317"/>
        <v>87.606359999999995</v>
      </c>
      <c r="BD166" s="144">
        <f t="shared" si="317"/>
        <v>0</v>
      </c>
      <c r="BE166" s="144">
        <f t="shared" si="317"/>
        <v>0</v>
      </c>
      <c r="BF166" s="144">
        <f t="shared" si="317"/>
        <v>87.606359999999995</v>
      </c>
      <c r="BG166" s="144">
        <f t="shared" si="317"/>
        <v>87.606359999999995</v>
      </c>
      <c r="BH166" s="144">
        <f t="shared" si="317"/>
        <v>0</v>
      </c>
      <c r="BI166" s="144">
        <f t="shared" si="317"/>
        <v>0</v>
      </c>
      <c r="BJ166" s="144">
        <f t="shared" si="317"/>
        <v>1250</v>
      </c>
      <c r="BK166" s="144">
        <f t="shared" si="317"/>
        <v>1250</v>
      </c>
      <c r="BL166" s="144">
        <f t="shared" si="317"/>
        <v>0</v>
      </c>
      <c r="BM166" s="144">
        <f t="shared" si="317"/>
        <v>0</v>
      </c>
      <c r="BN166" s="144">
        <f t="shared" si="317"/>
        <v>10000</v>
      </c>
      <c r="BO166" s="144">
        <f t="shared" si="317"/>
        <v>10000</v>
      </c>
      <c r="BP166" s="144">
        <f t="shared" si="317"/>
        <v>0</v>
      </c>
      <c r="BQ166" s="144">
        <f t="shared" si="317"/>
        <v>0</v>
      </c>
      <c r="BR166" s="144">
        <f t="shared" si="317"/>
        <v>20899.350000000002</v>
      </c>
      <c r="BS166" s="144">
        <f t="shared" ref="BS166:BW166" si="318">SUM(BS167:BS242)</f>
        <v>20899.350000000002</v>
      </c>
      <c r="BT166" s="144">
        <f t="shared" si="318"/>
        <v>0</v>
      </c>
      <c r="BU166" s="144">
        <f t="shared" si="318"/>
        <v>0</v>
      </c>
      <c r="BV166" s="144">
        <f t="shared" si="318"/>
        <v>0</v>
      </c>
      <c r="BW166" s="144">
        <f t="shared" si="318"/>
        <v>0</v>
      </c>
      <c r="BX166" s="11"/>
      <c r="CF166" s="175" t="e">
        <f>BW166-#REF!</f>
        <v>#REF!</v>
      </c>
      <c r="CH166" s="291"/>
      <c r="CI166" s="291"/>
    </row>
    <row r="167" spans="1:87" ht="27.95" hidden="1" customHeight="1" outlineLevel="1">
      <c r="A167" s="10">
        <v>1</v>
      </c>
      <c r="B167" s="71" t="s">
        <v>291</v>
      </c>
      <c r="C167" s="9" t="s">
        <v>152</v>
      </c>
      <c r="D167" s="345"/>
      <c r="E167" s="345"/>
      <c r="F167" s="31" t="s">
        <v>23</v>
      </c>
      <c r="G167" s="9"/>
      <c r="H167" s="9"/>
      <c r="I167" s="8"/>
      <c r="J167" s="6"/>
      <c r="K167" s="6"/>
      <c r="L167" s="6"/>
      <c r="M167" s="6"/>
      <c r="N167" s="167">
        <v>30</v>
      </c>
      <c r="O167" s="167">
        <v>30</v>
      </c>
      <c r="P167" s="167">
        <v>0</v>
      </c>
      <c r="Q167" s="167">
        <v>0</v>
      </c>
      <c r="R167" s="146">
        <v>30</v>
      </c>
      <c r="S167" s="146">
        <v>30</v>
      </c>
      <c r="T167" s="146"/>
      <c r="U167" s="146"/>
      <c r="V167" s="1">
        <f t="shared" ref="V167:V198" si="319">Z167+AH167+AX167</f>
        <v>30</v>
      </c>
      <c r="W167" s="1">
        <f t="shared" ref="W167:W198" si="320">AA167+AI167+AY167</f>
        <v>30</v>
      </c>
      <c r="X167" s="1">
        <f t="shared" ref="X167:X198" si="321">AB167+AJ167+AZ167</f>
        <v>0</v>
      </c>
      <c r="Y167" s="1">
        <f t="shared" ref="Y167:Y198" si="322">AC167+AK167+BA167</f>
        <v>0</v>
      </c>
      <c r="Z167" s="146"/>
      <c r="AA167" s="146"/>
      <c r="AB167" s="146"/>
      <c r="AC167" s="146"/>
      <c r="AD167" s="146"/>
      <c r="AE167" s="146"/>
      <c r="AF167" s="146"/>
      <c r="AG167" s="146"/>
      <c r="AH167" s="146">
        <f>AI167</f>
        <v>30</v>
      </c>
      <c r="AI167" s="146">
        <v>30</v>
      </c>
      <c r="AJ167" s="146"/>
      <c r="AK167" s="146"/>
      <c r="AL167" s="1">
        <f t="shared" ref="AL167:AL198" si="323">Z167-AD167</f>
        <v>0</v>
      </c>
      <c r="AM167" s="1">
        <f t="shared" ref="AM167:AM198" si="324">AA167-AE167</f>
        <v>0</v>
      </c>
      <c r="AN167" s="1"/>
      <c r="AO167" s="1"/>
      <c r="AP167" s="1"/>
      <c r="AQ167" s="1"/>
      <c r="AR167" s="1"/>
      <c r="AS167" s="1"/>
      <c r="AT167" s="146">
        <v>30</v>
      </c>
      <c r="AU167" s="146">
        <v>30</v>
      </c>
      <c r="AV167" s="146"/>
      <c r="AW167" s="146"/>
      <c r="AX167" s="146"/>
      <c r="AY167" s="146"/>
      <c r="AZ167" s="146"/>
      <c r="BA167" s="146"/>
      <c r="BB167" s="1">
        <f t="shared" ref="BB167:BB198" si="325">AH167-AT167</f>
        <v>0</v>
      </c>
      <c r="BC167" s="1">
        <f t="shared" ref="BC167:BC198" si="326">AI167-AU167</f>
        <v>0</v>
      </c>
      <c r="BD167" s="1"/>
      <c r="BE167" s="1"/>
      <c r="BF167" s="146">
        <f t="shared" si="254"/>
        <v>0</v>
      </c>
      <c r="BG167" s="146">
        <f t="shared" si="255"/>
        <v>0</v>
      </c>
      <c r="BH167" s="146"/>
      <c r="BI167" s="146"/>
      <c r="BJ167" s="146">
        <f t="shared" si="256"/>
        <v>0</v>
      </c>
      <c r="BK167" s="146">
        <f t="shared" si="257"/>
        <v>0</v>
      </c>
      <c r="BL167" s="146"/>
      <c r="BM167" s="146"/>
      <c r="BN167" s="1">
        <f t="shared" ref="BN167:BN198" si="327">N167-V167</f>
        <v>0</v>
      </c>
      <c r="BO167" s="1">
        <f t="shared" ref="BO167:BO198" si="328">O167-W167</f>
        <v>0</v>
      </c>
      <c r="BP167" s="1">
        <f t="shared" ref="BP167:BP198" si="329">P167-X167</f>
        <v>0</v>
      </c>
      <c r="BQ167" s="1">
        <f t="shared" ref="BQ167:BQ198" si="330">Q167-Y167</f>
        <v>0</v>
      </c>
      <c r="BR167" s="167">
        <v>30</v>
      </c>
      <c r="BS167" s="167">
        <v>30</v>
      </c>
      <c r="BT167" s="167">
        <v>0</v>
      </c>
      <c r="BU167" s="167">
        <v>0</v>
      </c>
      <c r="BV167" s="147">
        <f t="shared" si="258"/>
        <v>0</v>
      </c>
      <c r="BW167" s="147">
        <f t="shared" si="259"/>
        <v>0</v>
      </c>
      <c r="BX167" s="6"/>
      <c r="BZ167" s="45" t="s">
        <v>602</v>
      </c>
      <c r="CA167" s="45" t="s">
        <v>589</v>
      </c>
      <c r="CB167" s="45" t="s">
        <v>595</v>
      </c>
      <c r="CF167" s="175" t="e">
        <f>BW167-#REF!</f>
        <v>#REF!</v>
      </c>
      <c r="CH167" s="291"/>
      <c r="CI167" s="291"/>
    </row>
    <row r="168" spans="1:87" ht="27.95" hidden="1" customHeight="1" outlineLevel="1">
      <c r="A168" s="10">
        <v>2</v>
      </c>
      <c r="B168" s="50" t="s">
        <v>289</v>
      </c>
      <c r="C168" s="50" t="s">
        <v>288</v>
      </c>
      <c r="D168" s="346"/>
      <c r="E168" s="346"/>
      <c r="F168" s="67" t="s">
        <v>30</v>
      </c>
      <c r="G168" s="9"/>
      <c r="H168" s="9"/>
      <c r="I168" s="8"/>
      <c r="J168" s="6"/>
      <c r="K168" s="6"/>
      <c r="L168" s="6"/>
      <c r="M168" s="6"/>
      <c r="N168" s="167">
        <v>60</v>
      </c>
      <c r="O168" s="167">
        <v>60</v>
      </c>
      <c r="P168" s="167">
        <v>0</v>
      </c>
      <c r="Q168" s="167">
        <v>0</v>
      </c>
      <c r="R168" s="146">
        <v>60</v>
      </c>
      <c r="S168" s="146">
        <v>60</v>
      </c>
      <c r="T168" s="146"/>
      <c r="U168" s="146"/>
      <c r="V168" s="1">
        <f t="shared" si="319"/>
        <v>60</v>
      </c>
      <c r="W168" s="1">
        <f t="shared" si="320"/>
        <v>60</v>
      </c>
      <c r="X168" s="1">
        <f t="shared" si="321"/>
        <v>0</v>
      </c>
      <c r="Y168" s="1">
        <f t="shared" si="322"/>
        <v>0</v>
      </c>
      <c r="Z168" s="146"/>
      <c r="AA168" s="146"/>
      <c r="AB168" s="146"/>
      <c r="AC168" s="146"/>
      <c r="AD168" s="146"/>
      <c r="AE168" s="146"/>
      <c r="AF168" s="146"/>
      <c r="AG168" s="146"/>
      <c r="AH168" s="146">
        <f>AI168</f>
        <v>60</v>
      </c>
      <c r="AI168" s="146">
        <v>60</v>
      </c>
      <c r="AJ168" s="146"/>
      <c r="AK168" s="146"/>
      <c r="AL168" s="1">
        <f t="shared" si="323"/>
        <v>0</v>
      </c>
      <c r="AM168" s="1">
        <f t="shared" si="324"/>
        <v>0</v>
      </c>
      <c r="AN168" s="1"/>
      <c r="AO168" s="1"/>
      <c r="AP168" s="1"/>
      <c r="AQ168" s="1"/>
      <c r="AR168" s="1"/>
      <c r="AS168" s="1"/>
      <c r="AT168" s="146">
        <v>60</v>
      </c>
      <c r="AU168" s="146">
        <v>60</v>
      </c>
      <c r="AV168" s="146"/>
      <c r="AW168" s="146"/>
      <c r="AX168" s="146"/>
      <c r="AY168" s="146"/>
      <c r="AZ168" s="146"/>
      <c r="BA168" s="146"/>
      <c r="BB168" s="1">
        <f t="shared" si="325"/>
        <v>0</v>
      </c>
      <c r="BC168" s="1">
        <f t="shared" si="326"/>
        <v>0</v>
      </c>
      <c r="BD168" s="1"/>
      <c r="BE168" s="1"/>
      <c r="BF168" s="146">
        <f t="shared" si="254"/>
        <v>0</v>
      </c>
      <c r="BG168" s="146">
        <f t="shared" si="255"/>
        <v>0</v>
      </c>
      <c r="BH168" s="146"/>
      <c r="BI168" s="146"/>
      <c r="BJ168" s="146">
        <f t="shared" si="256"/>
        <v>0</v>
      </c>
      <c r="BK168" s="146">
        <f t="shared" si="257"/>
        <v>0</v>
      </c>
      <c r="BL168" s="146"/>
      <c r="BM168" s="146"/>
      <c r="BN168" s="1">
        <f t="shared" si="327"/>
        <v>0</v>
      </c>
      <c r="BO168" s="1">
        <f t="shared" si="328"/>
        <v>0</v>
      </c>
      <c r="BP168" s="1">
        <f t="shared" si="329"/>
        <v>0</v>
      </c>
      <c r="BQ168" s="1">
        <f t="shared" si="330"/>
        <v>0</v>
      </c>
      <c r="BR168" s="167">
        <v>60</v>
      </c>
      <c r="BS168" s="167">
        <v>60</v>
      </c>
      <c r="BT168" s="167">
        <v>0</v>
      </c>
      <c r="BU168" s="167">
        <v>0</v>
      </c>
      <c r="BV168" s="147">
        <f t="shared" si="258"/>
        <v>0</v>
      </c>
      <c r="BW168" s="147">
        <f t="shared" si="259"/>
        <v>0</v>
      </c>
      <c r="BX168" s="6"/>
      <c r="BZ168" s="45" t="s">
        <v>602</v>
      </c>
      <c r="CA168" s="45" t="s">
        <v>589</v>
      </c>
      <c r="CB168" s="45" t="s">
        <v>595</v>
      </c>
      <c r="CF168" s="175" t="e">
        <f>BW168-#REF!</f>
        <v>#REF!</v>
      </c>
      <c r="CH168" s="291"/>
      <c r="CI168" s="291"/>
    </row>
    <row r="169" spans="1:87" ht="27.95" hidden="1" customHeight="1" outlineLevel="1">
      <c r="A169" s="347">
        <v>3</v>
      </c>
      <c r="B169" s="14" t="s">
        <v>286</v>
      </c>
      <c r="C169" s="68" t="s">
        <v>285</v>
      </c>
      <c r="D169" s="121"/>
      <c r="E169" s="121"/>
      <c r="F169" s="8" t="s">
        <v>30</v>
      </c>
      <c r="G169" s="9"/>
      <c r="H169" s="9"/>
      <c r="I169" s="68"/>
      <c r="J169" s="14">
        <v>1879</v>
      </c>
      <c r="K169" s="6">
        <v>1879</v>
      </c>
      <c r="L169" s="6">
        <v>0</v>
      </c>
      <c r="M169" s="6">
        <v>0</v>
      </c>
      <c r="N169" s="167">
        <v>50</v>
      </c>
      <c r="O169" s="167">
        <v>50</v>
      </c>
      <c r="P169" s="167">
        <v>0</v>
      </c>
      <c r="Q169" s="167">
        <v>0</v>
      </c>
      <c r="R169" s="146">
        <v>50</v>
      </c>
      <c r="S169" s="146">
        <v>50</v>
      </c>
      <c r="T169" s="146"/>
      <c r="U169" s="146"/>
      <c r="V169" s="1">
        <f t="shared" si="319"/>
        <v>50</v>
      </c>
      <c r="W169" s="1">
        <f t="shared" si="320"/>
        <v>50</v>
      </c>
      <c r="X169" s="1">
        <f t="shared" si="321"/>
        <v>0</v>
      </c>
      <c r="Y169" s="1">
        <f t="shared" si="322"/>
        <v>0</v>
      </c>
      <c r="Z169" s="146"/>
      <c r="AA169" s="146"/>
      <c r="AB169" s="146"/>
      <c r="AC169" s="146"/>
      <c r="AD169" s="146"/>
      <c r="AE169" s="146"/>
      <c r="AF169" s="146"/>
      <c r="AG169" s="146"/>
      <c r="AH169" s="146"/>
      <c r="AI169" s="146"/>
      <c r="AJ169" s="146"/>
      <c r="AK169" s="146"/>
      <c r="AL169" s="1">
        <f t="shared" si="323"/>
        <v>0</v>
      </c>
      <c r="AM169" s="1">
        <f t="shared" si="324"/>
        <v>0</v>
      </c>
      <c r="AN169" s="1"/>
      <c r="AO169" s="1"/>
      <c r="AP169" s="1"/>
      <c r="AQ169" s="1"/>
      <c r="AR169" s="1"/>
      <c r="AS169" s="1"/>
      <c r="AT169" s="146"/>
      <c r="AU169" s="146"/>
      <c r="AV169" s="146"/>
      <c r="AW169" s="146"/>
      <c r="AX169" s="148">
        <v>50</v>
      </c>
      <c r="AY169" s="146">
        <v>50</v>
      </c>
      <c r="AZ169" s="146"/>
      <c r="BA169" s="146"/>
      <c r="BB169" s="1">
        <f t="shared" si="325"/>
        <v>0</v>
      </c>
      <c r="BC169" s="1">
        <f t="shared" si="326"/>
        <v>0</v>
      </c>
      <c r="BD169" s="1"/>
      <c r="BE169" s="1"/>
      <c r="BF169" s="146">
        <f t="shared" si="254"/>
        <v>0</v>
      </c>
      <c r="BG169" s="146">
        <f t="shared" si="255"/>
        <v>0</v>
      </c>
      <c r="BH169" s="146"/>
      <c r="BI169" s="146"/>
      <c r="BJ169" s="146">
        <f t="shared" si="256"/>
        <v>50</v>
      </c>
      <c r="BK169" s="146">
        <f t="shared" si="257"/>
        <v>50</v>
      </c>
      <c r="BL169" s="146"/>
      <c r="BM169" s="146"/>
      <c r="BN169" s="1">
        <f t="shared" si="327"/>
        <v>0</v>
      </c>
      <c r="BO169" s="1">
        <f t="shared" si="328"/>
        <v>0</v>
      </c>
      <c r="BP169" s="1">
        <f t="shared" si="329"/>
        <v>0</v>
      </c>
      <c r="BQ169" s="1">
        <f t="shared" si="330"/>
        <v>0</v>
      </c>
      <c r="BR169" s="167">
        <v>50</v>
      </c>
      <c r="BS169" s="167">
        <v>50</v>
      </c>
      <c r="BT169" s="167">
        <v>0</v>
      </c>
      <c r="BU169" s="167">
        <v>0</v>
      </c>
      <c r="BV169" s="147">
        <f t="shared" si="258"/>
        <v>0</v>
      </c>
      <c r="BW169" s="147">
        <f t="shared" si="259"/>
        <v>0</v>
      </c>
      <c r="BX169" s="6"/>
      <c r="BZ169" s="45" t="s">
        <v>602</v>
      </c>
      <c r="CA169" s="45" t="s">
        <v>589</v>
      </c>
      <c r="CB169" s="45" t="s">
        <v>595</v>
      </c>
      <c r="CF169" s="175" t="e">
        <f>BW169-#REF!</f>
        <v>#REF!</v>
      </c>
      <c r="CH169" s="291"/>
      <c r="CI169" s="291"/>
    </row>
    <row r="170" spans="1:87" s="350" customFormat="1" ht="27.95" hidden="1" customHeight="1" outlineLevel="1">
      <c r="A170" s="347">
        <v>4</v>
      </c>
      <c r="B170" s="348" t="s">
        <v>281</v>
      </c>
      <c r="C170" s="63" t="s">
        <v>167</v>
      </c>
      <c r="D170" s="105"/>
      <c r="E170" s="105"/>
      <c r="F170" s="349" t="s">
        <v>23</v>
      </c>
      <c r="G170" s="90"/>
      <c r="H170" s="90"/>
      <c r="I170" s="222" t="s">
        <v>280</v>
      </c>
      <c r="J170" s="89">
        <v>32000</v>
      </c>
      <c r="K170" s="89">
        <v>32000</v>
      </c>
      <c r="L170" s="89">
        <v>0</v>
      </c>
      <c r="M170" s="89">
        <v>0</v>
      </c>
      <c r="N170" s="167">
        <v>350</v>
      </c>
      <c r="O170" s="167">
        <v>350</v>
      </c>
      <c r="P170" s="167">
        <v>0</v>
      </c>
      <c r="Q170" s="167">
        <v>0</v>
      </c>
      <c r="R170" s="149">
        <v>350</v>
      </c>
      <c r="S170" s="149">
        <v>350</v>
      </c>
      <c r="T170" s="149"/>
      <c r="U170" s="149"/>
      <c r="V170" s="1">
        <f t="shared" si="319"/>
        <v>350</v>
      </c>
      <c r="W170" s="1">
        <f t="shared" si="320"/>
        <v>350</v>
      </c>
      <c r="X170" s="1">
        <f t="shared" si="321"/>
        <v>0</v>
      </c>
      <c r="Y170" s="1">
        <f t="shared" si="322"/>
        <v>0</v>
      </c>
      <c r="Z170" s="149">
        <v>350</v>
      </c>
      <c r="AA170" s="149">
        <v>350</v>
      </c>
      <c r="AB170" s="149"/>
      <c r="AC170" s="149"/>
      <c r="AD170" s="149">
        <v>350</v>
      </c>
      <c r="AE170" s="149">
        <v>350</v>
      </c>
      <c r="AF170" s="149"/>
      <c r="AG170" s="149"/>
      <c r="AH170" s="149"/>
      <c r="AI170" s="149"/>
      <c r="AJ170" s="149"/>
      <c r="AK170" s="149"/>
      <c r="AL170" s="1">
        <f t="shared" si="323"/>
        <v>0</v>
      </c>
      <c r="AM170" s="1">
        <f t="shared" si="324"/>
        <v>0</v>
      </c>
      <c r="AN170" s="1"/>
      <c r="AO170" s="1"/>
      <c r="AP170" s="1"/>
      <c r="AQ170" s="1"/>
      <c r="AR170" s="1"/>
      <c r="AS170" s="1"/>
      <c r="AT170" s="149"/>
      <c r="AU170" s="149"/>
      <c r="AV170" s="149"/>
      <c r="AW170" s="149"/>
      <c r="AX170" s="149"/>
      <c r="AY170" s="149"/>
      <c r="AZ170" s="149"/>
      <c r="BA170" s="149"/>
      <c r="BB170" s="1">
        <f t="shared" si="325"/>
        <v>0</v>
      </c>
      <c r="BC170" s="1">
        <f t="shared" si="326"/>
        <v>0</v>
      </c>
      <c r="BD170" s="1"/>
      <c r="BE170" s="1"/>
      <c r="BF170" s="146">
        <f t="shared" si="254"/>
        <v>0</v>
      </c>
      <c r="BG170" s="146">
        <f t="shared" si="255"/>
        <v>0</v>
      </c>
      <c r="BH170" s="146"/>
      <c r="BI170" s="146"/>
      <c r="BJ170" s="146">
        <f t="shared" si="256"/>
        <v>0</v>
      </c>
      <c r="BK170" s="146">
        <f t="shared" si="257"/>
        <v>0</v>
      </c>
      <c r="BL170" s="149"/>
      <c r="BM170" s="149"/>
      <c r="BN170" s="1">
        <f t="shared" si="327"/>
        <v>0</v>
      </c>
      <c r="BO170" s="1">
        <f t="shared" si="328"/>
        <v>0</v>
      </c>
      <c r="BP170" s="1">
        <f t="shared" si="329"/>
        <v>0</v>
      </c>
      <c r="BQ170" s="1">
        <f t="shared" si="330"/>
        <v>0</v>
      </c>
      <c r="BR170" s="167">
        <v>350</v>
      </c>
      <c r="BS170" s="167">
        <v>350</v>
      </c>
      <c r="BT170" s="167">
        <v>0</v>
      </c>
      <c r="BU170" s="167">
        <v>0</v>
      </c>
      <c r="BV170" s="147">
        <f t="shared" si="258"/>
        <v>0</v>
      </c>
      <c r="BW170" s="147">
        <f t="shared" si="259"/>
        <v>0</v>
      </c>
      <c r="BX170" s="89"/>
      <c r="BZ170" s="113" t="s">
        <v>602</v>
      </c>
      <c r="CA170" s="45" t="s">
        <v>589</v>
      </c>
      <c r="CB170" s="45" t="s">
        <v>595</v>
      </c>
      <c r="CD170" s="351"/>
      <c r="CE170" s="351"/>
      <c r="CF170" s="175" t="e">
        <f>BW170-#REF!</f>
        <v>#REF!</v>
      </c>
      <c r="CH170" s="291"/>
      <c r="CI170" s="291"/>
    </row>
    <row r="171" spans="1:87" s="350" customFormat="1" ht="27.95" hidden="1" customHeight="1" outlineLevel="1">
      <c r="A171" s="347">
        <v>5</v>
      </c>
      <c r="B171" s="348" t="s">
        <v>284</v>
      </c>
      <c r="C171" s="63" t="s">
        <v>167</v>
      </c>
      <c r="D171" s="105"/>
      <c r="E171" s="105"/>
      <c r="F171" s="349" t="s">
        <v>30</v>
      </c>
      <c r="G171" s="90"/>
      <c r="H171" s="90"/>
      <c r="I171" s="222" t="s">
        <v>280</v>
      </c>
      <c r="J171" s="89">
        <v>950</v>
      </c>
      <c r="K171" s="89">
        <v>950</v>
      </c>
      <c r="L171" s="89">
        <v>0</v>
      </c>
      <c r="M171" s="89">
        <v>0</v>
      </c>
      <c r="N171" s="167">
        <v>50</v>
      </c>
      <c r="O171" s="167">
        <v>50</v>
      </c>
      <c r="P171" s="167">
        <v>0</v>
      </c>
      <c r="Q171" s="167">
        <v>0</v>
      </c>
      <c r="R171" s="149">
        <v>50</v>
      </c>
      <c r="S171" s="149">
        <v>50</v>
      </c>
      <c r="T171" s="149"/>
      <c r="U171" s="149"/>
      <c r="V171" s="1">
        <f t="shared" si="319"/>
        <v>50</v>
      </c>
      <c r="W171" s="1">
        <f t="shared" si="320"/>
        <v>50</v>
      </c>
      <c r="X171" s="1">
        <f t="shared" si="321"/>
        <v>0</v>
      </c>
      <c r="Y171" s="1">
        <f t="shared" si="322"/>
        <v>0</v>
      </c>
      <c r="Z171" s="149">
        <v>50</v>
      </c>
      <c r="AA171" s="149">
        <v>50</v>
      </c>
      <c r="AB171" s="149"/>
      <c r="AC171" s="149"/>
      <c r="AD171" s="149"/>
      <c r="AE171" s="149"/>
      <c r="AF171" s="149"/>
      <c r="AG171" s="149"/>
      <c r="AH171" s="149"/>
      <c r="AI171" s="149"/>
      <c r="AJ171" s="149"/>
      <c r="AK171" s="149"/>
      <c r="AL171" s="1">
        <f t="shared" si="323"/>
        <v>50</v>
      </c>
      <c r="AM171" s="1">
        <f t="shared" si="324"/>
        <v>50</v>
      </c>
      <c r="AN171" s="1"/>
      <c r="AO171" s="1"/>
      <c r="AP171" s="1">
        <v>50</v>
      </c>
      <c r="AQ171" s="1">
        <v>50</v>
      </c>
      <c r="AR171" s="1"/>
      <c r="AS171" s="1"/>
      <c r="AT171" s="149"/>
      <c r="AU171" s="149"/>
      <c r="AV171" s="149"/>
      <c r="AW171" s="149"/>
      <c r="AX171" s="149"/>
      <c r="AY171" s="149"/>
      <c r="AZ171" s="149"/>
      <c r="BA171" s="149"/>
      <c r="BB171" s="1">
        <f t="shared" si="325"/>
        <v>0</v>
      </c>
      <c r="BC171" s="1">
        <f t="shared" si="326"/>
        <v>0</v>
      </c>
      <c r="BD171" s="1"/>
      <c r="BE171" s="1"/>
      <c r="BF171" s="146">
        <f t="shared" si="254"/>
        <v>0</v>
      </c>
      <c r="BG171" s="146">
        <f t="shared" si="255"/>
        <v>0</v>
      </c>
      <c r="BH171" s="146"/>
      <c r="BI171" s="146"/>
      <c r="BJ171" s="146">
        <f t="shared" si="256"/>
        <v>0</v>
      </c>
      <c r="BK171" s="146">
        <f t="shared" si="257"/>
        <v>0</v>
      </c>
      <c r="BL171" s="149"/>
      <c r="BM171" s="149"/>
      <c r="BN171" s="1">
        <f t="shared" si="327"/>
        <v>0</v>
      </c>
      <c r="BO171" s="1">
        <f t="shared" si="328"/>
        <v>0</v>
      </c>
      <c r="BP171" s="1">
        <f t="shared" si="329"/>
        <v>0</v>
      </c>
      <c r="BQ171" s="1">
        <f t="shared" si="330"/>
        <v>0</v>
      </c>
      <c r="BR171" s="167">
        <v>50</v>
      </c>
      <c r="BS171" s="167">
        <v>50</v>
      </c>
      <c r="BT171" s="167">
        <v>0</v>
      </c>
      <c r="BU171" s="167">
        <v>0</v>
      </c>
      <c r="BV171" s="147">
        <f t="shared" si="258"/>
        <v>0</v>
      </c>
      <c r="BW171" s="147">
        <f t="shared" si="259"/>
        <v>0</v>
      </c>
      <c r="BX171" s="89"/>
      <c r="BZ171" s="113" t="s">
        <v>602</v>
      </c>
      <c r="CA171" s="45" t="s">
        <v>589</v>
      </c>
      <c r="CB171" s="45" t="s">
        <v>595</v>
      </c>
      <c r="CD171" s="351"/>
      <c r="CE171" s="351"/>
      <c r="CF171" s="175" t="e">
        <f>BW171-#REF!</f>
        <v>#REF!</v>
      </c>
      <c r="CH171" s="291"/>
      <c r="CI171" s="291"/>
    </row>
    <row r="172" spans="1:87" s="350" customFormat="1" ht="27.95" hidden="1" customHeight="1" outlineLevel="1">
      <c r="A172" s="347">
        <v>6</v>
      </c>
      <c r="B172" s="348" t="s">
        <v>283</v>
      </c>
      <c r="C172" s="63" t="s">
        <v>167</v>
      </c>
      <c r="D172" s="105"/>
      <c r="E172" s="105"/>
      <c r="F172" s="349" t="s">
        <v>98</v>
      </c>
      <c r="G172" s="90"/>
      <c r="H172" s="90"/>
      <c r="I172" s="222"/>
      <c r="J172" s="89">
        <v>12380</v>
      </c>
      <c r="K172" s="89">
        <v>12380</v>
      </c>
      <c r="L172" s="89">
        <v>0</v>
      </c>
      <c r="M172" s="89">
        <v>0</v>
      </c>
      <c r="N172" s="167">
        <v>100</v>
      </c>
      <c r="O172" s="167">
        <v>100</v>
      </c>
      <c r="P172" s="167">
        <v>0</v>
      </c>
      <c r="Q172" s="167">
        <v>0</v>
      </c>
      <c r="R172" s="149">
        <v>100</v>
      </c>
      <c r="S172" s="149">
        <v>100</v>
      </c>
      <c r="T172" s="149"/>
      <c r="U172" s="149"/>
      <c r="V172" s="1">
        <f t="shared" si="319"/>
        <v>100</v>
      </c>
      <c r="W172" s="1">
        <f t="shared" si="320"/>
        <v>100</v>
      </c>
      <c r="X172" s="1">
        <f t="shared" si="321"/>
        <v>0</v>
      </c>
      <c r="Y172" s="1">
        <f t="shared" si="322"/>
        <v>0</v>
      </c>
      <c r="Z172" s="149">
        <v>100</v>
      </c>
      <c r="AA172" s="149">
        <v>100</v>
      </c>
      <c r="AB172" s="149"/>
      <c r="AC172" s="149"/>
      <c r="AD172" s="149">
        <v>100</v>
      </c>
      <c r="AE172" s="149">
        <v>100</v>
      </c>
      <c r="AF172" s="149"/>
      <c r="AG172" s="149"/>
      <c r="AH172" s="149"/>
      <c r="AI172" s="149"/>
      <c r="AJ172" s="149"/>
      <c r="AK172" s="149"/>
      <c r="AL172" s="1">
        <f t="shared" si="323"/>
        <v>0</v>
      </c>
      <c r="AM172" s="1">
        <f t="shared" si="324"/>
        <v>0</v>
      </c>
      <c r="AN172" s="1"/>
      <c r="AO172" s="1"/>
      <c r="AP172" s="1"/>
      <c r="AQ172" s="1"/>
      <c r="AR172" s="1"/>
      <c r="AS172" s="1"/>
      <c r="AT172" s="149"/>
      <c r="AU172" s="149"/>
      <c r="AV172" s="149"/>
      <c r="AW172" s="149"/>
      <c r="AX172" s="149"/>
      <c r="AY172" s="149"/>
      <c r="AZ172" s="149"/>
      <c r="BA172" s="149"/>
      <c r="BB172" s="1">
        <f t="shared" si="325"/>
        <v>0</v>
      </c>
      <c r="BC172" s="1">
        <f t="shared" si="326"/>
        <v>0</v>
      </c>
      <c r="BD172" s="1"/>
      <c r="BE172" s="1"/>
      <c r="BF172" s="146">
        <f t="shared" si="254"/>
        <v>0</v>
      </c>
      <c r="BG172" s="146">
        <f t="shared" si="255"/>
        <v>0</v>
      </c>
      <c r="BH172" s="146"/>
      <c r="BI172" s="146"/>
      <c r="BJ172" s="146">
        <f t="shared" si="256"/>
        <v>0</v>
      </c>
      <c r="BK172" s="146">
        <f t="shared" si="257"/>
        <v>0</v>
      </c>
      <c r="BL172" s="149"/>
      <c r="BM172" s="149"/>
      <c r="BN172" s="1">
        <f t="shared" si="327"/>
        <v>0</v>
      </c>
      <c r="BO172" s="1">
        <f t="shared" si="328"/>
        <v>0</v>
      </c>
      <c r="BP172" s="1">
        <f t="shared" si="329"/>
        <v>0</v>
      </c>
      <c r="BQ172" s="1">
        <f t="shared" si="330"/>
        <v>0</v>
      </c>
      <c r="BR172" s="167">
        <v>100</v>
      </c>
      <c r="BS172" s="167">
        <v>100</v>
      </c>
      <c r="BT172" s="167">
        <v>0</v>
      </c>
      <c r="BU172" s="167">
        <v>0</v>
      </c>
      <c r="BV172" s="147">
        <f t="shared" si="258"/>
        <v>0</v>
      </c>
      <c r="BW172" s="147">
        <f t="shared" si="259"/>
        <v>0</v>
      </c>
      <c r="BX172" s="89"/>
      <c r="BZ172" s="113" t="s">
        <v>602</v>
      </c>
      <c r="CA172" s="45" t="s">
        <v>589</v>
      </c>
      <c r="CB172" s="45" t="s">
        <v>595</v>
      </c>
      <c r="CD172" s="351"/>
      <c r="CE172" s="351"/>
      <c r="CF172" s="175" t="e">
        <f>BW172-#REF!</f>
        <v>#REF!</v>
      </c>
      <c r="CH172" s="291"/>
      <c r="CI172" s="291"/>
    </row>
    <row r="173" spans="1:87" s="350" customFormat="1" ht="27.95" hidden="1" customHeight="1" outlineLevel="1">
      <c r="A173" s="347">
        <v>7</v>
      </c>
      <c r="B173" s="348" t="s">
        <v>279</v>
      </c>
      <c r="C173" s="63" t="s">
        <v>167</v>
      </c>
      <c r="D173" s="105"/>
      <c r="E173" s="105"/>
      <c r="F173" s="349" t="s">
        <v>98</v>
      </c>
      <c r="G173" s="90"/>
      <c r="H173" s="90"/>
      <c r="I173" s="222" t="s">
        <v>419</v>
      </c>
      <c r="J173" s="89">
        <v>13000</v>
      </c>
      <c r="K173" s="89">
        <v>13000</v>
      </c>
      <c r="L173" s="89"/>
      <c r="M173" s="89"/>
      <c r="N173" s="167">
        <v>200</v>
      </c>
      <c r="O173" s="167">
        <v>200</v>
      </c>
      <c r="P173" s="167">
        <v>0</v>
      </c>
      <c r="Q173" s="167">
        <v>0</v>
      </c>
      <c r="R173" s="149">
        <v>200</v>
      </c>
      <c r="S173" s="149">
        <v>200</v>
      </c>
      <c r="T173" s="149"/>
      <c r="U173" s="149"/>
      <c r="V173" s="1">
        <f t="shared" si="319"/>
        <v>200</v>
      </c>
      <c r="W173" s="1">
        <f t="shared" si="320"/>
        <v>200</v>
      </c>
      <c r="X173" s="1">
        <f t="shared" si="321"/>
        <v>0</v>
      </c>
      <c r="Y173" s="1">
        <f t="shared" si="322"/>
        <v>0</v>
      </c>
      <c r="Z173" s="149"/>
      <c r="AA173" s="149"/>
      <c r="AB173" s="149"/>
      <c r="AC173" s="149"/>
      <c r="AD173" s="149"/>
      <c r="AE173" s="149"/>
      <c r="AF173" s="149"/>
      <c r="AG173" s="149"/>
      <c r="AH173" s="149">
        <f>AI173</f>
        <v>200</v>
      </c>
      <c r="AI173" s="149">
        <v>200</v>
      </c>
      <c r="AJ173" s="149"/>
      <c r="AK173" s="149"/>
      <c r="AL173" s="1">
        <f t="shared" si="323"/>
        <v>0</v>
      </c>
      <c r="AM173" s="1">
        <f t="shared" si="324"/>
        <v>0</v>
      </c>
      <c r="AN173" s="1"/>
      <c r="AO173" s="1"/>
      <c r="AP173" s="1"/>
      <c r="AQ173" s="1"/>
      <c r="AR173" s="1"/>
      <c r="AS173" s="1"/>
      <c r="AT173" s="149">
        <v>200</v>
      </c>
      <c r="AU173" s="149">
        <v>200</v>
      </c>
      <c r="AV173" s="149"/>
      <c r="AW173" s="149"/>
      <c r="AX173" s="149"/>
      <c r="AY173" s="149"/>
      <c r="AZ173" s="149"/>
      <c r="BA173" s="149"/>
      <c r="BB173" s="1">
        <f t="shared" si="325"/>
        <v>0</v>
      </c>
      <c r="BC173" s="1">
        <f t="shared" si="326"/>
        <v>0</v>
      </c>
      <c r="BD173" s="1"/>
      <c r="BE173" s="1"/>
      <c r="BF173" s="146">
        <f t="shared" si="254"/>
        <v>0</v>
      </c>
      <c r="BG173" s="146">
        <f t="shared" si="255"/>
        <v>0</v>
      </c>
      <c r="BH173" s="146"/>
      <c r="BI173" s="146"/>
      <c r="BJ173" s="146">
        <f t="shared" si="256"/>
        <v>0</v>
      </c>
      <c r="BK173" s="146">
        <f t="shared" si="257"/>
        <v>0</v>
      </c>
      <c r="BL173" s="149"/>
      <c r="BM173" s="149"/>
      <c r="BN173" s="1">
        <f t="shared" si="327"/>
        <v>0</v>
      </c>
      <c r="BO173" s="1">
        <f t="shared" si="328"/>
        <v>0</v>
      </c>
      <c r="BP173" s="1">
        <f t="shared" si="329"/>
        <v>0</v>
      </c>
      <c r="BQ173" s="1">
        <f t="shared" si="330"/>
        <v>0</v>
      </c>
      <c r="BR173" s="167">
        <v>200</v>
      </c>
      <c r="BS173" s="167">
        <v>200</v>
      </c>
      <c r="BT173" s="167">
        <v>0</v>
      </c>
      <c r="BU173" s="167">
        <v>0</v>
      </c>
      <c r="BV173" s="147">
        <f t="shared" si="258"/>
        <v>0</v>
      </c>
      <c r="BW173" s="147">
        <f t="shared" si="259"/>
        <v>0</v>
      </c>
      <c r="BX173" s="89"/>
      <c r="BZ173" s="113" t="s">
        <v>602</v>
      </c>
      <c r="CA173" s="45" t="s">
        <v>589</v>
      </c>
      <c r="CB173" s="45" t="s">
        <v>595</v>
      </c>
      <c r="CD173" s="351"/>
      <c r="CE173" s="351"/>
      <c r="CF173" s="175" t="e">
        <f>BW173-#REF!</f>
        <v>#REF!</v>
      </c>
      <c r="CH173" s="291"/>
      <c r="CI173" s="291"/>
    </row>
    <row r="174" spans="1:87" ht="27.95" hidden="1" customHeight="1" outlineLevel="1">
      <c r="A174" s="347">
        <v>8</v>
      </c>
      <c r="B174" s="14" t="s">
        <v>418</v>
      </c>
      <c r="C174" s="68" t="s">
        <v>148</v>
      </c>
      <c r="D174" s="121"/>
      <c r="E174" s="121"/>
      <c r="F174" s="8" t="s">
        <v>30</v>
      </c>
      <c r="G174" s="9"/>
      <c r="H174" s="9"/>
      <c r="I174" s="68" t="s">
        <v>417</v>
      </c>
      <c r="J174" s="14">
        <v>53632</v>
      </c>
      <c r="K174" s="6">
        <v>53632</v>
      </c>
      <c r="L174" s="6">
        <v>0</v>
      </c>
      <c r="M174" s="6">
        <v>0</v>
      </c>
      <c r="N174" s="167">
        <v>1100</v>
      </c>
      <c r="O174" s="167">
        <v>1100</v>
      </c>
      <c r="P174" s="167">
        <v>0</v>
      </c>
      <c r="Q174" s="167">
        <v>0</v>
      </c>
      <c r="R174" s="146">
        <f>600+500</f>
        <v>1100</v>
      </c>
      <c r="S174" s="146">
        <f>600+500</f>
        <v>1100</v>
      </c>
      <c r="T174" s="146"/>
      <c r="U174" s="146"/>
      <c r="V174" s="1">
        <f t="shared" si="319"/>
        <v>1100</v>
      </c>
      <c r="W174" s="1">
        <f t="shared" si="320"/>
        <v>1100</v>
      </c>
      <c r="X174" s="1">
        <f t="shared" si="321"/>
        <v>0</v>
      </c>
      <c r="Y174" s="1">
        <f t="shared" si="322"/>
        <v>0</v>
      </c>
      <c r="Z174" s="146">
        <v>600</v>
      </c>
      <c r="AA174" s="146">
        <v>600</v>
      </c>
      <c r="AB174" s="146"/>
      <c r="AC174" s="146"/>
      <c r="AD174" s="146">
        <v>600</v>
      </c>
      <c r="AE174" s="146">
        <v>600</v>
      </c>
      <c r="AF174" s="146"/>
      <c r="AG174" s="146"/>
      <c r="AH174" s="146"/>
      <c r="AI174" s="146"/>
      <c r="AJ174" s="146"/>
      <c r="AK174" s="146"/>
      <c r="AL174" s="1">
        <f t="shared" si="323"/>
        <v>0</v>
      </c>
      <c r="AM174" s="1">
        <f t="shared" si="324"/>
        <v>0</v>
      </c>
      <c r="AN174" s="1"/>
      <c r="AO174" s="1"/>
      <c r="AP174" s="1"/>
      <c r="AQ174" s="1"/>
      <c r="AR174" s="1"/>
      <c r="AS174" s="1"/>
      <c r="AT174" s="146"/>
      <c r="AU174" s="146"/>
      <c r="AV174" s="146"/>
      <c r="AW174" s="146"/>
      <c r="AX174" s="148">
        <v>500</v>
      </c>
      <c r="AY174" s="146">
        <v>500</v>
      </c>
      <c r="AZ174" s="146"/>
      <c r="BA174" s="146"/>
      <c r="BB174" s="1">
        <f t="shared" si="325"/>
        <v>0</v>
      </c>
      <c r="BC174" s="1">
        <f t="shared" si="326"/>
        <v>0</v>
      </c>
      <c r="BD174" s="1"/>
      <c r="BE174" s="1"/>
      <c r="BF174" s="146">
        <f t="shared" si="254"/>
        <v>0</v>
      </c>
      <c r="BG174" s="146">
        <f t="shared" si="255"/>
        <v>0</v>
      </c>
      <c r="BH174" s="146"/>
      <c r="BI174" s="146"/>
      <c r="BJ174" s="146">
        <f t="shared" si="256"/>
        <v>500</v>
      </c>
      <c r="BK174" s="146">
        <f t="shared" si="257"/>
        <v>500</v>
      </c>
      <c r="BL174" s="146"/>
      <c r="BM174" s="146"/>
      <c r="BN174" s="1">
        <f t="shared" si="327"/>
        <v>0</v>
      </c>
      <c r="BO174" s="1">
        <f t="shared" si="328"/>
        <v>0</v>
      </c>
      <c r="BP174" s="1">
        <f t="shared" si="329"/>
        <v>0</v>
      </c>
      <c r="BQ174" s="1">
        <f t="shared" si="330"/>
        <v>0</v>
      </c>
      <c r="BR174" s="167">
        <v>1100</v>
      </c>
      <c r="BS174" s="167">
        <v>1100</v>
      </c>
      <c r="BT174" s="167">
        <v>0</v>
      </c>
      <c r="BU174" s="167">
        <v>0</v>
      </c>
      <c r="BV174" s="147">
        <f t="shared" si="258"/>
        <v>0</v>
      </c>
      <c r="BW174" s="147">
        <f t="shared" si="259"/>
        <v>0</v>
      </c>
      <c r="BX174" s="6"/>
      <c r="BZ174" s="113" t="s">
        <v>602</v>
      </c>
      <c r="CA174" s="45" t="s">
        <v>589</v>
      </c>
      <c r="CB174" s="45" t="s">
        <v>595</v>
      </c>
      <c r="CF174" s="175" t="e">
        <f>BW174-#REF!</f>
        <v>#REF!</v>
      </c>
      <c r="CH174" s="291"/>
      <c r="CI174" s="291"/>
    </row>
    <row r="175" spans="1:87" s="350" customFormat="1" ht="27.95" hidden="1" customHeight="1" outlineLevel="1">
      <c r="A175" s="347">
        <v>9</v>
      </c>
      <c r="B175" s="75" t="s">
        <v>274</v>
      </c>
      <c r="C175" s="68" t="s">
        <v>148</v>
      </c>
      <c r="D175" s="121"/>
      <c r="E175" s="121"/>
      <c r="F175" s="349" t="s">
        <v>30</v>
      </c>
      <c r="G175" s="90"/>
      <c r="H175" s="90"/>
      <c r="I175" s="222"/>
      <c r="J175" s="89"/>
      <c r="K175" s="89"/>
      <c r="L175" s="89"/>
      <c r="M175" s="89"/>
      <c r="N175" s="167">
        <v>420</v>
      </c>
      <c r="O175" s="167">
        <v>420</v>
      </c>
      <c r="P175" s="167">
        <v>0</v>
      </c>
      <c r="Q175" s="167">
        <v>0</v>
      </c>
      <c r="R175" s="149">
        <v>420</v>
      </c>
      <c r="S175" s="149">
        <v>420</v>
      </c>
      <c r="T175" s="149"/>
      <c r="U175" s="149"/>
      <c r="V175" s="1">
        <f t="shared" si="319"/>
        <v>420</v>
      </c>
      <c r="W175" s="1">
        <f t="shared" si="320"/>
        <v>420</v>
      </c>
      <c r="X175" s="1">
        <f t="shared" si="321"/>
        <v>0</v>
      </c>
      <c r="Y175" s="1">
        <f t="shared" si="322"/>
        <v>0</v>
      </c>
      <c r="Z175" s="149"/>
      <c r="AA175" s="149"/>
      <c r="AB175" s="149"/>
      <c r="AC175" s="149"/>
      <c r="AD175" s="149"/>
      <c r="AE175" s="149"/>
      <c r="AF175" s="149"/>
      <c r="AG175" s="149"/>
      <c r="AH175" s="149">
        <f>AI175</f>
        <v>420</v>
      </c>
      <c r="AI175" s="149">
        <v>420</v>
      </c>
      <c r="AJ175" s="149"/>
      <c r="AK175" s="149"/>
      <c r="AL175" s="1">
        <f t="shared" si="323"/>
        <v>0</v>
      </c>
      <c r="AM175" s="1">
        <f t="shared" si="324"/>
        <v>0</v>
      </c>
      <c r="AN175" s="1"/>
      <c r="AO175" s="1"/>
      <c r="AP175" s="1"/>
      <c r="AQ175" s="1"/>
      <c r="AR175" s="1"/>
      <c r="AS175" s="1"/>
      <c r="AT175" s="149">
        <v>420</v>
      </c>
      <c r="AU175" s="149">
        <v>420</v>
      </c>
      <c r="AV175" s="149"/>
      <c r="AW175" s="149"/>
      <c r="AX175" s="149"/>
      <c r="AY175" s="149"/>
      <c r="AZ175" s="149"/>
      <c r="BA175" s="149"/>
      <c r="BB175" s="1">
        <f t="shared" si="325"/>
        <v>0</v>
      </c>
      <c r="BC175" s="1">
        <f t="shared" si="326"/>
        <v>0</v>
      </c>
      <c r="BD175" s="1"/>
      <c r="BE175" s="1"/>
      <c r="BF175" s="146">
        <f t="shared" si="254"/>
        <v>0</v>
      </c>
      <c r="BG175" s="146">
        <f t="shared" si="255"/>
        <v>0</v>
      </c>
      <c r="BH175" s="146"/>
      <c r="BI175" s="146"/>
      <c r="BJ175" s="146">
        <f t="shared" si="256"/>
        <v>0</v>
      </c>
      <c r="BK175" s="146">
        <f t="shared" si="257"/>
        <v>0</v>
      </c>
      <c r="BL175" s="149"/>
      <c r="BM175" s="149"/>
      <c r="BN175" s="1">
        <f t="shared" si="327"/>
        <v>0</v>
      </c>
      <c r="BO175" s="1">
        <f t="shared" si="328"/>
        <v>0</v>
      </c>
      <c r="BP175" s="1">
        <f t="shared" si="329"/>
        <v>0</v>
      </c>
      <c r="BQ175" s="1">
        <f t="shared" si="330"/>
        <v>0</v>
      </c>
      <c r="BR175" s="167">
        <v>420</v>
      </c>
      <c r="BS175" s="167">
        <v>420</v>
      </c>
      <c r="BT175" s="167">
        <v>0</v>
      </c>
      <c r="BU175" s="167">
        <v>0</v>
      </c>
      <c r="BV175" s="147">
        <f t="shared" si="258"/>
        <v>0</v>
      </c>
      <c r="BW175" s="147">
        <f t="shared" si="259"/>
        <v>0</v>
      </c>
      <c r="BX175" s="89"/>
      <c r="BZ175" s="113" t="s">
        <v>602</v>
      </c>
      <c r="CA175" s="45" t="s">
        <v>589</v>
      </c>
      <c r="CB175" s="45" t="s">
        <v>595</v>
      </c>
      <c r="CD175" s="351"/>
      <c r="CE175" s="351"/>
      <c r="CF175" s="175" t="e">
        <f>BW175-#REF!</f>
        <v>#REF!</v>
      </c>
      <c r="CH175" s="291"/>
      <c r="CI175" s="291"/>
    </row>
    <row r="176" spans="1:87" ht="39.75" hidden="1" customHeight="1" outlineLevel="1">
      <c r="A176" s="347">
        <v>10</v>
      </c>
      <c r="B176" s="9" t="s">
        <v>416</v>
      </c>
      <c r="C176" s="8" t="s">
        <v>174</v>
      </c>
      <c r="D176" s="100"/>
      <c r="E176" s="100"/>
      <c r="F176" s="8" t="s">
        <v>30</v>
      </c>
      <c r="G176" s="9"/>
      <c r="H176" s="8"/>
      <c r="I176" s="8" t="s">
        <v>415</v>
      </c>
      <c r="J176" s="41">
        <v>15008</v>
      </c>
      <c r="K176" s="41">
        <v>15008</v>
      </c>
      <c r="L176" s="6">
        <v>0</v>
      </c>
      <c r="M176" s="41">
        <v>0</v>
      </c>
      <c r="N176" s="167">
        <v>150</v>
      </c>
      <c r="O176" s="167">
        <v>150</v>
      </c>
      <c r="P176" s="167">
        <v>0</v>
      </c>
      <c r="Q176" s="167">
        <v>0</v>
      </c>
      <c r="R176" s="146">
        <v>150</v>
      </c>
      <c r="S176" s="146">
        <v>150</v>
      </c>
      <c r="T176" s="146"/>
      <c r="U176" s="146"/>
      <c r="V176" s="1">
        <f t="shared" si="319"/>
        <v>150</v>
      </c>
      <c r="W176" s="1">
        <f t="shared" si="320"/>
        <v>150</v>
      </c>
      <c r="X176" s="1">
        <f t="shared" si="321"/>
        <v>0</v>
      </c>
      <c r="Y176" s="1">
        <f t="shared" si="322"/>
        <v>0</v>
      </c>
      <c r="Z176" s="146">
        <v>150</v>
      </c>
      <c r="AA176" s="146">
        <v>150</v>
      </c>
      <c r="AB176" s="146"/>
      <c r="AC176" s="146"/>
      <c r="AD176" s="146">
        <v>150</v>
      </c>
      <c r="AE176" s="146">
        <v>150</v>
      </c>
      <c r="AF176" s="146"/>
      <c r="AG176" s="146"/>
      <c r="AH176" s="146"/>
      <c r="AI176" s="146"/>
      <c r="AJ176" s="146"/>
      <c r="AK176" s="146"/>
      <c r="AL176" s="1">
        <f t="shared" si="323"/>
        <v>0</v>
      </c>
      <c r="AM176" s="1">
        <f t="shared" si="324"/>
        <v>0</v>
      </c>
      <c r="AN176" s="1"/>
      <c r="AO176" s="1"/>
      <c r="AP176" s="1"/>
      <c r="AQ176" s="1"/>
      <c r="AR176" s="1"/>
      <c r="AS176" s="1"/>
      <c r="AT176" s="146"/>
      <c r="AU176" s="146"/>
      <c r="AV176" s="146"/>
      <c r="AW176" s="146"/>
      <c r="AX176" s="148"/>
      <c r="AY176" s="146"/>
      <c r="AZ176" s="146"/>
      <c r="BA176" s="146"/>
      <c r="BB176" s="1">
        <f t="shared" si="325"/>
        <v>0</v>
      </c>
      <c r="BC176" s="1">
        <f t="shared" si="326"/>
        <v>0</v>
      </c>
      <c r="BD176" s="1"/>
      <c r="BE176" s="1"/>
      <c r="BF176" s="146">
        <f t="shared" si="254"/>
        <v>0</v>
      </c>
      <c r="BG176" s="146">
        <f t="shared" si="255"/>
        <v>0</v>
      </c>
      <c r="BH176" s="146"/>
      <c r="BI176" s="146"/>
      <c r="BJ176" s="146">
        <f t="shared" si="256"/>
        <v>0</v>
      </c>
      <c r="BK176" s="146">
        <f t="shared" si="257"/>
        <v>0</v>
      </c>
      <c r="BL176" s="146"/>
      <c r="BM176" s="146"/>
      <c r="BN176" s="1">
        <f t="shared" si="327"/>
        <v>0</v>
      </c>
      <c r="BO176" s="1">
        <f t="shared" si="328"/>
        <v>0</v>
      </c>
      <c r="BP176" s="1">
        <f t="shared" si="329"/>
        <v>0</v>
      </c>
      <c r="BQ176" s="1">
        <f t="shared" si="330"/>
        <v>0</v>
      </c>
      <c r="BR176" s="167">
        <v>150</v>
      </c>
      <c r="BS176" s="167">
        <v>150</v>
      </c>
      <c r="BT176" s="167">
        <v>0</v>
      </c>
      <c r="BU176" s="167">
        <v>0</v>
      </c>
      <c r="BV176" s="147">
        <f t="shared" si="258"/>
        <v>0</v>
      </c>
      <c r="BW176" s="147">
        <f t="shared" si="259"/>
        <v>0</v>
      </c>
      <c r="BX176" s="6"/>
      <c r="BZ176" s="113" t="s">
        <v>602</v>
      </c>
      <c r="CA176" s="45" t="s">
        <v>589</v>
      </c>
      <c r="CB176" s="45" t="s">
        <v>595</v>
      </c>
      <c r="CF176" s="175" t="e">
        <f>BW176-#REF!</f>
        <v>#REF!</v>
      </c>
      <c r="CH176" s="291"/>
      <c r="CI176" s="291"/>
    </row>
    <row r="177" spans="1:87" ht="27.95" hidden="1" customHeight="1" outlineLevel="1">
      <c r="A177" s="347">
        <v>11</v>
      </c>
      <c r="B177" s="9" t="s">
        <v>273</v>
      </c>
      <c r="C177" s="8" t="s">
        <v>174</v>
      </c>
      <c r="D177" s="100"/>
      <c r="E177" s="100"/>
      <c r="F177" s="8" t="s">
        <v>39</v>
      </c>
      <c r="G177" s="9"/>
      <c r="H177" s="8"/>
      <c r="I177" s="8" t="s">
        <v>414</v>
      </c>
      <c r="J177" s="41">
        <v>26400</v>
      </c>
      <c r="K177" s="41">
        <v>26400</v>
      </c>
      <c r="L177" s="6">
        <v>0</v>
      </c>
      <c r="M177" s="41">
        <v>0</v>
      </c>
      <c r="N177" s="167">
        <v>250</v>
      </c>
      <c r="O177" s="167">
        <v>250</v>
      </c>
      <c r="P177" s="167">
        <v>0</v>
      </c>
      <c r="Q177" s="167">
        <v>0</v>
      </c>
      <c r="R177" s="146">
        <v>250</v>
      </c>
      <c r="S177" s="146">
        <v>250</v>
      </c>
      <c r="T177" s="146"/>
      <c r="U177" s="146"/>
      <c r="V177" s="1">
        <f t="shared" si="319"/>
        <v>250</v>
      </c>
      <c r="W177" s="1">
        <f t="shared" si="320"/>
        <v>250</v>
      </c>
      <c r="X177" s="1">
        <f t="shared" si="321"/>
        <v>0</v>
      </c>
      <c r="Y177" s="1">
        <f t="shared" si="322"/>
        <v>0</v>
      </c>
      <c r="Z177" s="146">
        <v>250</v>
      </c>
      <c r="AA177" s="146">
        <v>250</v>
      </c>
      <c r="AB177" s="146"/>
      <c r="AC177" s="146"/>
      <c r="AD177" s="146">
        <v>250</v>
      </c>
      <c r="AE177" s="146">
        <v>250</v>
      </c>
      <c r="AF177" s="146"/>
      <c r="AG177" s="146"/>
      <c r="AH177" s="146"/>
      <c r="AI177" s="146"/>
      <c r="AJ177" s="146"/>
      <c r="AK177" s="146"/>
      <c r="AL177" s="1">
        <f t="shared" si="323"/>
        <v>0</v>
      </c>
      <c r="AM177" s="1">
        <f t="shared" si="324"/>
        <v>0</v>
      </c>
      <c r="AN177" s="1"/>
      <c r="AO177" s="1"/>
      <c r="AP177" s="1"/>
      <c r="AQ177" s="1"/>
      <c r="AR177" s="1"/>
      <c r="AS177" s="1"/>
      <c r="AT177" s="146"/>
      <c r="AU177" s="146"/>
      <c r="AV177" s="146"/>
      <c r="AW177" s="146"/>
      <c r="AX177" s="148"/>
      <c r="AY177" s="146"/>
      <c r="AZ177" s="146"/>
      <c r="BA177" s="146"/>
      <c r="BB177" s="1">
        <f t="shared" si="325"/>
        <v>0</v>
      </c>
      <c r="BC177" s="1">
        <f t="shared" si="326"/>
        <v>0</v>
      </c>
      <c r="BD177" s="1"/>
      <c r="BE177" s="1"/>
      <c r="BF177" s="146">
        <f t="shared" si="254"/>
        <v>0</v>
      </c>
      <c r="BG177" s="146">
        <f t="shared" si="255"/>
        <v>0</v>
      </c>
      <c r="BH177" s="146"/>
      <c r="BI177" s="146"/>
      <c r="BJ177" s="146">
        <f t="shared" si="256"/>
        <v>0</v>
      </c>
      <c r="BK177" s="146">
        <f t="shared" si="257"/>
        <v>0</v>
      </c>
      <c r="BL177" s="146"/>
      <c r="BM177" s="146"/>
      <c r="BN177" s="1">
        <f t="shared" si="327"/>
        <v>0</v>
      </c>
      <c r="BO177" s="1">
        <f t="shared" si="328"/>
        <v>0</v>
      </c>
      <c r="BP177" s="1">
        <f t="shared" si="329"/>
        <v>0</v>
      </c>
      <c r="BQ177" s="1">
        <f t="shared" si="330"/>
        <v>0</v>
      </c>
      <c r="BR177" s="167">
        <v>250</v>
      </c>
      <c r="BS177" s="167">
        <v>250</v>
      </c>
      <c r="BT177" s="167">
        <v>0</v>
      </c>
      <c r="BU177" s="167">
        <v>0</v>
      </c>
      <c r="BV177" s="147">
        <f t="shared" si="258"/>
        <v>0</v>
      </c>
      <c r="BW177" s="147">
        <f t="shared" si="259"/>
        <v>0</v>
      </c>
      <c r="BX177" s="6"/>
      <c r="BZ177" s="113" t="s">
        <v>602</v>
      </c>
      <c r="CA177" s="45" t="s">
        <v>589</v>
      </c>
      <c r="CB177" s="45" t="s">
        <v>595</v>
      </c>
      <c r="CF177" s="175" t="e">
        <f>BW177-#REF!</f>
        <v>#REF!</v>
      </c>
      <c r="CH177" s="291"/>
      <c r="CI177" s="291"/>
    </row>
    <row r="178" spans="1:87" s="350" customFormat="1" ht="38.25" hidden="1" outlineLevel="1">
      <c r="A178" s="347">
        <v>12</v>
      </c>
      <c r="B178" s="348" t="s">
        <v>271</v>
      </c>
      <c r="C178" s="63" t="s">
        <v>413</v>
      </c>
      <c r="D178" s="105"/>
      <c r="E178" s="105"/>
      <c r="F178" s="349" t="s">
        <v>11</v>
      </c>
      <c r="G178" s="90"/>
      <c r="H178" s="90"/>
      <c r="I178" s="222"/>
      <c r="J178" s="89"/>
      <c r="K178" s="89"/>
      <c r="L178" s="89"/>
      <c r="M178" s="89"/>
      <c r="N178" s="167">
        <v>420</v>
      </c>
      <c r="O178" s="167">
        <v>420</v>
      </c>
      <c r="P178" s="167">
        <v>0</v>
      </c>
      <c r="Q178" s="167">
        <v>0</v>
      </c>
      <c r="R178" s="149">
        <v>420</v>
      </c>
      <c r="S178" s="149">
        <v>420</v>
      </c>
      <c r="T178" s="149"/>
      <c r="U178" s="149"/>
      <c r="V178" s="1">
        <f t="shared" si="319"/>
        <v>420</v>
      </c>
      <c r="W178" s="1">
        <f t="shared" si="320"/>
        <v>420</v>
      </c>
      <c r="X178" s="1">
        <f t="shared" si="321"/>
        <v>0</v>
      </c>
      <c r="Y178" s="1">
        <f t="shared" si="322"/>
        <v>0</v>
      </c>
      <c r="Z178" s="149"/>
      <c r="AA178" s="149"/>
      <c r="AB178" s="149"/>
      <c r="AC178" s="149"/>
      <c r="AD178" s="149"/>
      <c r="AE178" s="149"/>
      <c r="AF178" s="149"/>
      <c r="AG178" s="149"/>
      <c r="AH178" s="149">
        <f>AI178</f>
        <v>420</v>
      </c>
      <c r="AI178" s="149">
        <v>420</v>
      </c>
      <c r="AJ178" s="149"/>
      <c r="AK178" s="149"/>
      <c r="AL178" s="1">
        <f t="shared" si="323"/>
        <v>0</v>
      </c>
      <c r="AM178" s="1">
        <f t="shared" si="324"/>
        <v>0</v>
      </c>
      <c r="AN178" s="1"/>
      <c r="AO178" s="1"/>
      <c r="AP178" s="1"/>
      <c r="AQ178" s="1"/>
      <c r="AR178" s="1"/>
      <c r="AS178" s="1"/>
      <c r="AT178" s="149">
        <v>420</v>
      </c>
      <c r="AU178" s="149">
        <v>420</v>
      </c>
      <c r="AV178" s="149"/>
      <c r="AW178" s="149"/>
      <c r="AX178" s="149"/>
      <c r="AY178" s="149"/>
      <c r="AZ178" s="149"/>
      <c r="BA178" s="149"/>
      <c r="BB178" s="1">
        <f t="shared" si="325"/>
        <v>0</v>
      </c>
      <c r="BC178" s="1">
        <f t="shared" si="326"/>
        <v>0</v>
      </c>
      <c r="BD178" s="1"/>
      <c r="BE178" s="1"/>
      <c r="BF178" s="146">
        <f t="shared" si="254"/>
        <v>0</v>
      </c>
      <c r="BG178" s="146">
        <f t="shared" si="255"/>
        <v>0</v>
      </c>
      <c r="BH178" s="146"/>
      <c r="BI178" s="146"/>
      <c r="BJ178" s="146">
        <f t="shared" si="256"/>
        <v>0</v>
      </c>
      <c r="BK178" s="146">
        <f t="shared" si="257"/>
        <v>0</v>
      </c>
      <c r="BL178" s="149"/>
      <c r="BM178" s="149"/>
      <c r="BN178" s="1">
        <f t="shared" si="327"/>
        <v>0</v>
      </c>
      <c r="BO178" s="1">
        <f t="shared" si="328"/>
        <v>0</v>
      </c>
      <c r="BP178" s="1">
        <f t="shared" si="329"/>
        <v>0</v>
      </c>
      <c r="BQ178" s="1">
        <f t="shared" si="330"/>
        <v>0</v>
      </c>
      <c r="BR178" s="167">
        <v>420</v>
      </c>
      <c r="BS178" s="167">
        <v>420</v>
      </c>
      <c r="BT178" s="167">
        <v>0</v>
      </c>
      <c r="BU178" s="167">
        <v>0</v>
      </c>
      <c r="BV178" s="147">
        <f t="shared" si="258"/>
        <v>0</v>
      </c>
      <c r="BW178" s="147">
        <f t="shared" si="259"/>
        <v>0</v>
      </c>
      <c r="BX178" s="89"/>
      <c r="BZ178" s="113" t="s">
        <v>602</v>
      </c>
      <c r="CA178" s="45" t="s">
        <v>589</v>
      </c>
      <c r="CB178" s="45" t="s">
        <v>595</v>
      </c>
      <c r="CD178" s="351"/>
      <c r="CE178" s="351"/>
      <c r="CF178" s="175" t="e">
        <f>BW178-#REF!</f>
        <v>#REF!</v>
      </c>
      <c r="CH178" s="291"/>
      <c r="CI178" s="291"/>
    </row>
    <row r="179" spans="1:87" s="350" customFormat="1" ht="27.95" hidden="1" customHeight="1" outlineLevel="1">
      <c r="A179" s="347">
        <v>13</v>
      </c>
      <c r="B179" s="75" t="s">
        <v>264</v>
      </c>
      <c r="C179" s="349" t="s">
        <v>262</v>
      </c>
      <c r="D179" s="352"/>
      <c r="E179" s="352"/>
      <c r="F179" s="353" t="s">
        <v>23</v>
      </c>
      <c r="G179" s="90"/>
      <c r="H179" s="90"/>
      <c r="I179" s="222" t="s">
        <v>412</v>
      </c>
      <c r="J179" s="89">
        <v>3300</v>
      </c>
      <c r="K179" s="89">
        <v>3300</v>
      </c>
      <c r="L179" s="89">
        <v>0</v>
      </c>
      <c r="M179" s="89">
        <v>0</v>
      </c>
      <c r="N179" s="167">
        <v>50</v>
      </c>
      <c r="O179" s="167">
        <v>50</v>
      </c>
      <c r="P179" s="167">
        <v>0</v>
      </c>
      <c r="Q179" s="167">
        <v>0</v>
      </c>
      <c r="R179" s="149">
        <v>50</v>
      </c>
      <c r="S179" s="149">
        <v>50</v>
      </c>
      <c r="T179" s="149"/>
      <c r="U179" s="149"/>
      <c r="V179" s="1">
        <f t="shared" si="319"/>
        <v>50</v>
      </c>
      <c r="W179" s="1">
        <f t="shared" si="320"/>
        <v>50</v>
      </c>
      <c r="X179" s="1">
        <f t="shared" si="321"/>
        <v>0</v>
      </c>
      <c r="Y179" s="1">
        <f t="shared" si="322"/>
        <v>0</v>
      </c>
      <c r="Z179" s="149">
        <v>50</v>
      </c>
      <c r="AA179" s="149">
        <v>50</v>
      </c>
      <c r="AB179" s="149"/>
      <c r="AC179" s="149"/>
      <c r="AD179" s="149"/>
      <c r="AE179" s="149"/>
      <c r="AF179" s="149"/>
      <c r="AG179" s="149"/>
      <c r="AH179" s="149"/>
      <c r="AI179" s="149"/>
      <c r="AJ179" s="149"/>
      <c r="AK179" s="149"/>
      <c r="AL179" s="1">
        <f t="shared" si="323"/>
        <v>50</v>
      </c>
      <c r="AM179" s="1">
        <f t="shared" si="324"/>
        <v>50</v>
      </c>
      <c r="AN179" s="1"/>
      <c r="AO179" s="1"/>
      <c r="AP179" s="146">
        <v>50</v>
      </c>
      <c r="AQ179" s="146">
        <v>50</v>
      </c>
      <c r="AR179" s="146"/>
      <c r="AS179" s="146"/>
      <c r="AT179" s="149"/>
      <c r="AU179" s="149"/>
      <c r="AV179" s="149"/>
      <c r="AW179" s="149"/>
      <c r="AX179" s="149"/>
      <c r="AY179" s="149"/>
      <c r="AZ179" s="149"/>
      <c r="BA179" s="149"/>
      <c r="BB179" s="1">
        <f t="shared" si="325"/>
        <v>0</v>
      </c>
      <c r="BC179" s="1">
        <f t="shared" si="326"/>
        <v>0</v>
      </c>
      <c r="BD179" s="1"/>
      <c r="BE179" s="1"/>
      <c r="BF179" s="146">
        <f t="shared" ref="BF179:BF242" si="331">BB179</f>
        <v>0</v>
      </c>
      <c r="BG179" s="146">
        <f t="shared" ref="BG179:BG242" si="332">BC179</f>
        <v>0</v>
      </c>
      <c r="BH179" s="146"/>
      <c r="BI179" s="146"/>
      <c r="BJ179" s="146">
        <f t="shared" ref="BJ179:BJ242" si="333">AX179</f>
        <v>0</v>
      </c>
      <c r="BK179" s="146">
        <f t="shared" ref="BK179:BK242" si="334">AY179</f>
        <v>0</v>
      </c>
      <c r="BL179" s="149"/>
      <c r="BM179" s="149"/>
      <c r="BN179" s="1">
        <f t="shared" si="327"/>
        <v>0</v>
      </c>
      <c r="BO179" s="1">
        <f t="shared" si="328"/>
        <v>0</v>
      </c>
      <c r="BP179" s="1">
        <f t="shared" si="329"/>
        <v>0</v>
      </c>
      <c r="BQ179" s="1">
        <f t="shared" si="330"/>
        <v>0</v>
      </c>
      <c r="BR179" s="167">
        <v>50</v>
      </c>
      <c r="BS179" s="167">
        <v>50</v>
      </c>
      <c r="BT179" s="167">
        <v>0</v>
      </c>
      <c r="BU179" s="167">
        <v>0</v>
      </c>
      <c r="BV179" s="147">
        <f t="shared" si="258"/>
        <v>0</v>
      </c>
      <c r="BW179" s="147">
        <f t="shared" si="259"/>
        <v>0</v>
      </c>
      <c r="BX179" s="89"/>
      <c r="BZ179" s="113" t="s">
        <v>602</v>
      </c>
      <c r="CA179" s="45" t="s">
        <v>589</v>
      </c>
      <c r="CB179" s="45" t="s">
        <v>595</v>
      </c>
      <c r="CD179" s="351"/>
      <c r="CE179" s="351"/>
      <c r="CF179" s="175" t="e">
        <f>BW179-#REF!</f>
        <v>#REF!</v>
      </c>
      <c r="CH179" s="291"/>
      <c r="CI179" s="291"/>
    </row>
    <row r="180" spans="1:87" s="350" customFormat="1" ht="27.95" hidden="1" customHeight="1" outlineLevel="1">
      <c r="A180" s="347">
        <v>14</v>
      </c>
      <c r="B180" s="75" t="s">
        <v>263</v>
      </c>
      <c r="C180" s="349" t="s">
        <v>262</v>
      </c>
      <c r="D180" s="352"/>
      <c r="E180" s="352"/>
      <c r="F180" s="353" t="s">
        <v>8</v>
      </c>
      <c r="G180" s="90"/>
      <c r="H180" s="90"/>
      <c r="I180" s="222"/>
      <c r="J180" s="89"/>
      <c r="K180" s="89"/>
      <c r="L180" s="89"/>
      <c r="M180" s="89"/>
      <c r="N180" s="167">
        <v>50</v>
      </c>
      <c r="O180" s="167">
        <v>50</v>
      </c>
      <c r="P180" s="167">
        <v>0</v>
      </c>
      <c r="Q180" s="167">
        <v>0</v>
      </c>
      <c r="R180" s="149">
        <v>50</v>
      </c>
      <c r="S180" s="149">
        <v>50</v>
      </c>
      <c r="T180" s="149"/>
      <c r="U180" s="149"/>
      <c r="V180" s="1">
        <f t="shared" si="319"/>
        <v>50</v>
      </c>
      <c r="W180" s="1">
        <f t="shared" si="320"/>
        <v>50</v>
      </c>
      <c r="X180" s="1">
        <f t="shared" si="321"/>
        <v>0</v>
      </c>
      <c r="Y180" s="1">
        <f t="shared" si="322"/>
        <v>0</v>
      </c>
      <c r="Z180" s="149"/>
      <c r="AA180" s="149"/>
      <c r="AB180" s="149"/>
      <c r="AC180" s="149"/>
      <c r="AD180" s="149"/>
      <c r="AE180" s="149"/>
      <c r="AF180" s="149"/>
      <c r="AG180" s="149"/>
      <c r="AH180" s="149">
        <f>AI180</f>
        <v>50</v>
      </c>
      <c r="AI180" s="149">
        <v>50</v>
      </c>
      <c r="AJ180" s="149"/>
      <c r="AK180" s="149"/>
      <c r="AL180" s="1">
        <f t="shared" si="323"/>
        <v>0</v>
      </c>
      <c r="AM180" s="1">
        <f t="shared" si="324"/>
        <v>0</v>
      </c>
      <c r="AN180" s="1"/>
      <c r="AO180" s="1"/>
      <c r="AP180" s="1"/>
      <c r="AQ180" s="1"/>
      <c r="AR180" s="1"/>
      <c r="AS180" s="1"/>
      <c r="AT180" s="149">
        <v>50</v>
      </c>
      <c r="AU180" s="149">
        <v>50</v>
      </c>
      <c r="AV180" s="149"/>
      <c r="AW180" s="149"/>
      <c r="AX180" s="149"/>
      <c r="AY180" s="149"/>
      <c r="AZ180" s="149"/>
      <c r="BA180" s="149"/>
      <c r="BB180" s="1">
        <f t="shared" si="325"/>
        <v>0</v>
      </c>
      <c r="BC180" s="1">
        <f t="shared" si="326"/>
        <v>0</v>
      </c>
      <c r="BD180" s="1"/>
      <c r="BE180" s="1"/>
      <c r="BF180" s="146">
        <f t="shared" si="331"/>
        <v>0</v>
      </c>
      <c r="BG180" s="146">
        <f t="shared" si="332"/>
        <v>0</v>
      </c>
      <c r="BH180" s="146"/>
      <c r="BI180" s="146"/>
      <c r="BJ180" s="146">
        <f t="shared" si="333"/>
        <v>0</v>
      </c>
      <c r="BK180" s="146">
        <f t="shared" si="334"/>
        <v>0</v>
      </c>
      <c r="BL180" s="149"/>
      <c r="BM180" s="149"/>
      <c r="BN180" s="1">
        <f t="shared" si="327"/>
        <v>0</v>
      </c>
      <c r="BO180" s="1">
        <f t="shared" si="328"/>
        <v>0</v>
      </c>
      <c r="BP180" s="1">
        <f t="shared" si="329"/>
        <v>0</v>
      </c>
      <c r="BQ180" s="1">
        <f t="shared" si="330"/>
        <v>0</v>
      </c>
      <c r="BR180" s="167">
        <v>50</v>
      </c>
      <c r="BS180" s="167">
        <v>50</v>
      </c>
      <c r="BT180" s="167">
        <v>0</v>
      </c>
      <c r="BU180" s="167">
        <v>0</v>
      </c>
      <c r="BV180" s="147">
        <f t="shared" ref="BV180:BV242" si="335">IF(BS180&gt;O180,BS180-O180,0)</f>
        <v>0</v>
      </c>
      <c r="BW180" s="147">
        <f t="shared" ref="BW180:BW242" si="336">IF(BS180&lt;O180,O180-BS180,0)</f>
        <v>0</v>
      </c>
      <c r="BX180" s="89"/>
      <c r="BZ180" s="113" t="s">
        <v>602</v>
      </c>
      <c r="CA180" s="45" t="s">
        <v>589</v>
      </c>
      <c r="CB180" s="45" t="s">
        <v>595</v>
      </c>
      <c r="CD180" s="351"/>
      <c r="CE180" s="351"/>
      <c r="CF180" s="175" t="e">
        <f>BW180-#REF!</f>
        <v>#REF!</v>
      </c>
      <c r="CH180" s="291"/>
      <c r="CI180" s="291"/>
    </row>
    <row r="181" spans="1:87" s="84" customFormat="1" ht="30" hidden="1" customHeight="1" outlineLevel="1">
      <c r="A181" s="10">
        <v>15</v>
      </c>
      <c r="B181" s="50" t="s">
        <v>266</v>
      </c>
      <c r="C181" s="31" t="s">
        <v>262</v>
      </c>
      <c r="D181" s="120"/>
      <c r="E181" s="120"/>
      <c r="F181" s="29" t="s">
        <v>36</v>
      </c>
      <c r="G181" s="65"/>
      <c r="H181" s="53"/>
      <c r="I181" s="53"/>
      <c r="J181" s="41">
        <v>3300</v>
      </c>
      <c r="K181" s="41">
        <v>3300</v>
      </c>
      <c r="L181" s="6">
        <v>0</v>
      </c>
      <c r="M181" s="41">
        <v>0</v>
      </c>
      <c r="N181" s="167">
        <v>0</v>
      </c>
      <c r="O181" s="167">
        <v>0</v>
      </c>
      <c r="P181" s="167">
        <v>0</v>
      </c>
      <c r="Q181" s="167">
        <v>0</v>
      </c>
      <c r="R181" s="146"/>
      <c r="S181" s="146"/>
      <c r="T181" s="146"/>
      <c r="U181" s="146"/>
      <c r="V181" s="146">
        <f t="shared" si="319"/>
        <v>0</v>
      </c>
      <c r="W181" s="146">
        <f t="shared" si="320"/>
        <v>0</v>
      </c>
      <c r="X181" s="146">
        <f t="shared" si="321"/>
        <v>0</v>
      </c>
      <c r="Y181" s="146">
        <f t="shared" si="322"/>
        <v>0</v>
      </c>
      <c r="Z181" s="150"/>
      <c r="AA181" s="150"/>
      <c r="AB181" s="150"/>
      <c r="AC181" s="150"/>
      <c r="AD181" s="150"/>
      <c r="AE181" s="150"/>
      <c r="AF181" s="150"/>
      <c r="AG181" s="150"/>
      <c r="AH181" s="150"/>
      <c r="AI181" s="150"/>
      <c r="AJ181" s="150"/>
      <c r="AK181" s="150"/>
      <c r="AL181" s="146">
        <f t="shared" si="323"/>
        <v>0</v>
      </c>
      <c r="AM181" s="146">
        <f t="shared" si="324"/>
        <v>0</v>
      </c>
      <c r="AN181" s="146"/>
      <c r="AO181" s="146"/>
      <c r="AP181" s="146"/>
      <c r="AQ181" s="146"/>
      <c r="AR181" s="146"/>
      <c r="AS181" s="146"/>
      <c r="AT181" s="150"/>
      <c r="AU181" s="150"/>
      <c r="AV181" s="150"/>
      <c r="AW181" s="150"/>
      <c r="AX181" s="150"/>
      <c r="AY181" s="150"/>
      <c r="AZ181" s="150"/>
      <c r="BA181" s="150"/>
      <c r="BB181" s="146">
        <f t="shared" si="325"/>
        <v>0</v>
      </c>
      <c r="BC181" s="146">
        <f t="shared" si="326"/>
        <v>0</v>
      </c>
      <c r="BD181" s="146"/>
      <c r="BE181" s="146"/>
      <c r="BF181" s="146">
        <f t="shared" si="331"/>
        <v>0</v>
      </c>
      <c r="BG181" s="146">
        <f t="shared" si="332"/>
        <v>0</v>
      </c>
      <c r="BH181" s="146"/>
      <c r="BI181" s="146"/>
      <c r="BJ181" s="146">
        <f t="shared" si="333"/>
        <v>0</v>
      </c>
      <c r="BK181" s="146">
        <f t="shared" si="334"/>
        <v>0</v>
      </c>
      <c r="BL181" s="150"/>
      <c r="BM181" s="150"/>
      <c r="BN181" s="146">
        <f t="shared" si="327"/>
        <v>0</v>
      </c>
      <c r="BO181" s="146">
        <f t="shared" si="328"/>
        <v>0</v>
      </c>
      <c r="BP181" s="146">
        <f t="shared" si="329"/>
        <v>0</v>
      </c>
      <c r="BQ181" s="146">
        <f t="shared" si="330"/>
        <v>0</v>
      </c>
      <c r="BR181" s="167">
        <v>0</v>
      </c>
      <c r="BS181" s="167">
        <v>0</v>
      </c>
      <c r="BT181" s="167">
        <v>0</v>
      </c>
      <c r="BU181" s="167">
        <v>0</v>
      </c>
      <c r="BV181" s="147">
        <f t="shared" si="335"/>
        <v>0</v>
      </c>
      <c r="BW181" s="147">
        <f t="shared" si="336"/>
        <v>0</v>
      </c>
      <c r="BX181" s="85"/>
      <c r="BZ181" s="354" t="s">
        <v>602</v>
      </c>
      <c r="CA181" s="354" t="s">
        <v>589</v>
      </c>
      <c r="CB181" s="354" t="s">
        <v>595</v>
      </c>
      <c r="CD181" s="184"/>
      <c r="CE181" s="184"/>
      <c r="CF181" s="175" t="e">
        <f>BW181-#REF!</f>
        <v>#REF!</v>
      </c>
      <c r="CH181" s="291"/>
      <c r="CI181" s="291"/>
    </row>
    <row r="182" spans="1:87" s="84" customFormat="1" ht="30" hidden="1" customHeight="1" outlineLevel="1">
      <c r="A182" s="10">
        <v>16</v>
      </c>
      <c r="B182" s="50" t="s">
        <v>265</v>
      </c>
      <c r="C182" s="31" t="s">
        <v>262</v>
      </c>
      <c r="D182" s="120"/>
      <c r="E182" s="120"/>
      <c r="F182" s="29" t="s">
        <v>30</v>
      </c>
      <c r="G182" s="65"/>
      <c r="H182" s="53"/>
      <c r="I182" s="53"/>
      <c r="J182" s="41">
        <v>3300</v>
      </c>
      <c r="K182" s="41">
        <v>3300</v>
      </c>
      <c r="L182" s="6">
        <v>0</v>
      </c>
      <c r="M182" s="41">
        <v>0</v>
      </c>
      <c r="N182" s="167">
        <v>0</v>
      </c>
      <c r="O182" s="167">
        <v>0</v>
      </c>
      <c r="P182" s="167">
        <v>0</v>
      </c>
      <c r="Q182" s="167">
        <v>0</v>
      </c>
      <c r="R182" s="146"/>
      <c r="S182" s="146"/>
      <c r="T182" s="146"/>
      <c r="U182" s="146"/>
      <c r="V182" s="146">
        <f t="shared" si="319"/>
        <v>0</v>
      </c>
      <c r="W182" s="146">
        <f t="shared" si="320"/>
        <v>0</v>
      </c>
      <c r="X182" s="146">
        <f t="shared" si="321"/>
        <v>0</v>
      </c>
      <c r="Y182" s="146">
        <f t="shared" si="322"/>
        <v>0</v>
      </c>
      <c r="Z182" s="150"/>
      <c r="AA182" s="150"/>
      <c r="AB182" s="150"/>
      <c r="AC182" s="150"/>
      <c r="AD182" s="150"/>
      <c r="AE182" s="150"/>
      <c r="AF182" s="150"/>
      <c r="AG182" s="150"/>
      <c r="AH182" s="150"/>
      <c r="AI182" s="150"/>
      <c r="AJ182" s="150"/>
      <c r="AK182" s="150"/>
      <c r="AL182" s="146">
        <f t="shared" si="323"/>
        <v>0</v>
      </c>
      <c r="AM182" s="146">
        <f t="shared" si="324"/>
        <v>0</v>
      </c>
      <c r="AN182" s="146"/>
      <c r="AO182" s="146"/>
      <c r="AP182" s="146"/>
      <c r="AQ182" s="146"/>
      <c r="AR182" s="146"/>
      <c r="AS182" s="146"/>
      <c r="AT182" s="150"/>
      <c r="AU182" s="150"/>
      <c r="AV182" s="150"/>
      <c r="AW182" s="150"/>
      <c r="AX182" s="150"/>
      <c r="AY182" s="150"/>
      <c r="AZ182" s="150"/>
      <c r="BA182" s="150"/>
      <c r="BB182" s="146">
        <f t="shared" si="325"/>
        <v>0</v>
      </c>
      <c r="BC182" s="146">
        <f t="shared" si="326"/>
        <v>0</v>
      </c>
      <c r="BD182" s="146"/>
      <c r="BE182" s="146"/>
      <c r="BF182" s="146">
        <f t="shared" si="331"/>
        <v>0</v>
      </c>
      <c r="BG182" s="146">
        <f t="shared" si="332"/>
        <v>0</v>
      </c>
      <c r="BH182" s="146"/>
      <c r="BI182" s="146"/>
      <c r="BJ182" s="146">
        <f t="shared" si="333"/>
        <v>0</v>
      </c>
      <c r="BK182" s="146">
        <f t="shared" si="334"/>
        <v>0</v>
      </c>
      <c r="BL182" s="150"/>
      <c r="BM182" s="150"/>
      <c r="BN182" s="146">
        <f t="shared" si="327"/>
        <v>0</v>
      </c>
      <c r="BO182" s="146">
        <f t="shared" si="328"/>
        <v>0</v>
      </c>
      <c r="BP182" s="146">
        <f t="shared" si="329"/>
        <v>0</v>
      </c>
      <c r="BQ182" s="146">
        <f t="shared" si="330"/>
        <v>0</v>
      </c>
      <c r="BR182" s="167">
        <v>0</v>
      </c>
      <c r="BS182" s="167">
        <v>0</v>
      </c>
      <c r="BT182" s="167">
        <v>0</v>
      </c>
      <c r="BU182" s="167">
        <v>0</v>
      </c>
      <c r="BV182" s="147">
        <f t="shared" si="335"/>
        <v>0</v>
      </c>
      <c r="BW182" s="147">
        <f t="shared" si="336"/>
        <v>0</v>
      </c>
      <c r="BX182" s="85"/>
      <c r="BZ182" s="354" t="s">
        <v>602</v>
      </c>
      <c r="CA182" s="354" t="s">
        <v>589</v>
      </c>
      <c r="CB182" s="354" t="s">
        <v>595</v>
      </c>
      <c r="CD182" s="184"/>
      <c r="CE182" s="184"/>
      <c r="CF182" s="175" t="e">
        <f>BW182-#REF!</f>
        <v>#REF!</v>
      </c>
      <c r="CH182" s="291"/>
      <c r="CI182" s="291"/>
    </row>
    <row r="183" spans="1:87" s="350" customFormat="1" ht="27.95" hidden="1" customHeight="1" outlineLevel="1">
      <c r="A183" s="347">
        <v>17</v>
      </c>
      <c r="B183" s="348" t="s">
        <v>411</v>
      </c>
      <c r="C183" s="63" t="s">
        <v>330</v>
      </c>
      <c r="D183" s="105"/>
      <c r="E183" s="105"/>
      <c r="F183" s="349" t="s">
        <v>30</v>
      </c>
      <c r="G183" s="90"/>
      <c r="H183" s="90"/>
      <c r="I183" s="222"/>
      <c r="J183" s="89"/>
      <c r="K183" s="89"/>
      <c r="L183" s="89"/>
      <c r="M183" s="89"/>
      <c r="N183" s="167">
        <v>350</v>
      </c>
      <c r="O183" s="167">
        <v>350</v>
      </c>
      <c r="P183" s="167">
        <v>0</v>
      </c>
      <c r="Q183" s="167">
        <v>0</v>
      </c>
      <c r="R183" s="149">
        <v>350</v>
      </c>
      <c r="S183" s="149">
        <v>350</v>
      </c>
      <c r="T183" s="149"/>
      <c r="U183" s="149"/>
      <c r="V183" s="1">
        <f t="shared" si="319"/>
        <v>350</v>
      </c>
      <c r="W183" s="1">
        <f t="shared" si="320"/>
        <v>350</v>
      </c>
      <c r="X183" s="1">
        <f t="shared" si="321"/>
        <v>0</v>
      </c>
      <c r="Y183" s="1">
        <f t="shared" si="322"/>
        <v>0</v>
      </c>
      <c r="Z183" s="149"/>
      <c r="AA183" s="149"/>
      <c r="AB183" s="149"/>
      <c r="AC183" s="149"/>
      <c r="AD183" s="149"/>
      <c r="AE183" s="149"/>
      <c r="AF183" s="149"/>
      <c r="AG183" s="149"/>
      <c r="AH183" s="149">
        <f>AI183</f>
        <v>350</v>
      </c>
      <c r="AI183" s="149">
        <v>350</v>
      </c>
      <c r="AJ183" s="149"/>
      <c r="AK183" s="149"/>
      <c r="AL183" s="1">
        <f t="shared" si="323"/>
        <v>0</v>
      </c>
      <c r="AM183" s="1">
        <f t="shared" si="324"/>
        <v>0</v>
      </c>
      <c r="AN183" s="1"/>
      <c r="AO183" s="1"/>
      <c r="AP183" s="1"/>
      <c r="AQ183" s="1"/>
      <c r="AR183" s="1"/>
      <c r="AS183" s="1"/>
      <c r="AT183" s="149">
        <v>345.01864</v>
      </c>
      <c r="AU183" s="149">
        <v>345.01864</v>
      </c>
      <c r="AV183" s="149"/>
      <c r="AW183" s="149"/>
      <c r="AX183" s="149"/>
      <c r="AY183" s="149"/>
      <c r="AZ183" s="149"/>
      <c r="BA183" s="149"/>
      <c r="BB183" s="1">
        <f t="shared" si="325"/>
        <v>4.9813599999999951</v>
      </c>
      <c r="BC183" s="1">
        <f t="shared" si="326"/>
        <v>4.9813599999999951</v>
      </c>
      <c r="BD183" s="1"/>
      <c r="BE183" s="1"/>
      <c r="BF183" s="146">
        <f t="shared" si="331"/>
        <v>4.9813599999999951</v>
      </c>
      <c r="BG183" s="146">
        <f t="shared" si="332"/>
        <v>4.9813599999999951</v>
      </c>
      <c r="BH183" s="146"/>
      <c r="BI183" s="146"/>
      <c r="BJ183" s="146">
        <f t="shared" si="333"/>
        <v>0</v>
      </c>
      <c r="BK183" s="146">
        <f t="shared" si="334"/>
        <v>0</v>
      </c>
      <c r="BL183" s="149"/>
      <c r="BM183" s="149"/>
      <c r="BN183" s="1">
        <f t="shared" si="327"/>
        <v>0</v>
      </c>
      <c r="BO183" s="1">
        <f t="shared" si="328"/>
        <v>0</v>
      </c>
      <c r="BP183" s="1">
        <f t="shared" si="329"/>
        <v>0</v>
      </c>
      <c r="BQ183" s="1">
        <f t="shared" si="330"/>
        <v>0</v>
      </c>
      <c r="BR183" s="167">
        <v>350</v>
      </c>
      <c r="BS183" s="167">
        <v>350</v>
      </c>
      <c r="BT183" s="167">
        <v>0</v>
      </c>
      <c r="BU183" s="167">
        <v>0</v>
      </c>
      <c r="BV183" s="147">
        <f t="shared" si="335"/>
        <v>0</v>
      </c>
      <c r="BW183" s="147">
        <f t="shared" si="336"/>
        <v>0</v>
      </c>
      <c r="BX183" s="89"/>
      <c r="BZ183" s="113" t="s">
        <v>602</v>
      </c>
      <c r="CA183" s="45" t="s">
        <v>589</v>
      </c>
      <c r="CB183" s="45" t="s">
        <v>595</v>
      </c>
      <c r="CD183" s="351"/>
      <c r="CE183" s="351"/>
      <c r="CF183" s="175" t="e">
        <f>BW183-#REF!</f>
        <v>#REF!</v>
      </c>
      <c r="CH183" s="291"/>
      <c r="CI183" s="291"/>
    </row>
    <row r="184" spans="1:87" s="350" customFormat="1" ht="27.95" hidden="1" customHeight="1" outlineLevel="1">
      <c r="A184" s="347">
        <v>18</v>
      </c>
      <c r="B184" s="63" t="s">
        <v>410</v>
      </c>
      <c r="C184" s="63" t="s">
        <v>138</v>
      </c>
      <c r="D184" s="105"/>
      <c r="E184" s="105"/>
      <c r="F184" s="349" t="s">
        <v>118</v>
      </c>
      <c r="G184" s="90"/>
      <c r="H184" s="90"/>
      <c r="I184" s="222"/>
      <c r="J184" s="89"/>
      <c r="K184" s="89"/>
      <c r="L184" s="89"/>
      <c r="M184" s="89"/>
      <c r="N184" s="167">
        <v>400</v>
      </c>
      <c r="O184" s="167">
        <v>400</v>
      </c>
      <c r="P184" s="167">
        <v>0</v>
      </c>
      <c r="Q184" s="167">
        <v>0</v>
      </c>
      <c r="R184" s="149">
        <v>400</v>
      </c>
      <c r="S184" s="149">
        <v>400</v>
      </c>
      <c r="T184" s="149"/>
      <c r="U184" s="149"/>
      <c r="V184" s="1">
        <f t="shared" si="319"/>
        <v>400</v>
      </c>
      <c r="W184" s="1">
        <f t="shared" si="320"/>
        <v>400</v>
      </c>
      <c r="X184" s="1">
        <f t="shared" si="321"/>
        <v>0</v>
      </c>
      <c r="Y184" s="1">
        <f t="shared" si="322"/>
        <v>0</v>
      </c>
      <c r="Z184" s="149"/>
      <c r="AA184" s="149"/>
      <c r="AB184" s="149"/>
      <c r="AC184" s="149"/>
      <c r="AD184" s="149"/>
      <c r="AE184" s="149"/>
      <c r="AF184" s="149"/>
      <c r="AG184" s="149"/>
      <c r="AH184" s="149">
        <f>AI184</f>
        <v>400</v>
      </c>
      <c r="AI184" s="149">
        <v>400</v>
      </c>
      <c r="AJ184" s="149"/>
      <c r="AK184" s="149"/>
      <c r="AL184" s="1">
        <f t="shared" si="323"/>
        <v>0</v>
      </c>
      <c r="AM184" s="1">
        <f t="shared" si="324"/>
        <v>0</v>
      </c>
      <c r="AN184" s="1"/>
      <c r="AO184" s="1"/>
      <c r="AP184" s="1"/>
      <c r="AQ184" s="1"/>
      <c r="AR184" s="1"/>
      <c r="AS184" s="1"/>
      <c r="AT184" s="149">
        <v>331.87</v>
      </c>
      <c r="AU184" s="149">
        <v>331.87</v>
      </c>
      <c r="AV184" s="149"/>
      <c r="AW184" s="149"/>
      <c r="AX184" s="149"/>
      <c r="AY184" s="149"/>
      <c r="AZ184" s="149"/>
      <c r="BA184" s="149"/>
      <c r="BB184" s="1">
        <f t="shared" si="325"/>
        <v>68.13</v>
      </c>
      <c r="BC184" s="1">
        <f t="shared" si="326"/>
        <v>68.13</v>
      </c>
      <c r="BD184" s="1"/>
      <c r="BE184" s="1"/>
      <c r="BF184" s="146">
        <f t="shared" si="331"/>
        <v>68.13</v>
      </c>
      <c r="BG184" s="146">
        <f t="shared" si="332"/>
        <v>68.13</v>
      </c>
      <c r="BH184" s="146"/>
      <c r="BI184" s="146"/>
      <c r="BJ184" s="146">
        <f t="shared" si="333"/>
        <v>0</v>
      </c>
      <c r="BK184" s="146">
        <f t="shared" si="334"/>
        <v>0</v>
      </c>
      <c r="BL184" s="149"/>
      <c r="BM184" s="149"/>
      <c r="BN184" s="1">
        <f t="shared" si="327"/>
        <v>0</v>
      </c>
      <c r="BO184" s="1">
        <f t="shared" si="328"/>
        <v>0</v>
      </c>
      <c r="BP184" s="1">
        <f t="shared" si="329"/>
        <v>0</v>
      </c>
      <c r="BQ184" s="1">
        <f t="shared" si="330"/>
        <v>0</v>
      </c>
      <c r="BR184" s="167">
        <v>400</v>
      </c>
      <c r="BS184" s="167">
        <v>400</v>
      </c>
      <c r="BT184" s="167">
        <v>0</v>
      </c>
      <c r="BU184" s="167">
        <v>0</v>
      </c>
      <c r="BV184" s="147">
        <f t="shared" si="335"/>
        <v>0</v>
      </c>
      <c r="BW184" s="147">
        <f t="shared" si="336"/>
        <v>0</v>
      </c>
      <c r="BX184" s="89"/>
      <c r="BZ184" s="113" t="s">
        <v>602</v>
      </c>
      <c r="CA184" s="45" t="s">
        <v>589</v>
      </c>
      <c r="CB184" s="45" t="s">
        <v>595</v>
      </c>
      <c r="CD184" s="351"/>
      <c r="CE184" s="351"/>
      <c r="CF184" s="175" t="e">
        <f>BW184-#REF!</f>
        <v>#REF!</v>
      </c>
      <c r="CH184" s="291"/>
      <c r="CI184" s="291"/>
    </row>
    <row r="185" spans="1:87" s="350" customFormat="1" ht="27.95" hidden="1" customHeight="1" outlineLevel="1">
      <c r="A185" s="347">
        <v>19</v>
      </c>
      <c r="B185" s="75" t="s">
        <v>409</v>
      </c>
      <c r="C185" s="75" t="s">
        <v>138</v>
      </c>
      <c r="D185" s="355"/>
      <c r="E185" s="355"/>
      <c r="F185" s="222" t="s">
        <v>8</v>
      </c>
      <c r="G185" s="90"/>
      <c r="H185" s="90"/>
      <c r="I185" s="222"/>
      <c r="J185" s="89"/>
      <c r="K185" s="89"/>
      <c r="L185" s="89"/>
      <c r="M185" s="89"/>
      <c r="N185" s="167">
        <v>200</v>
      </c>
      <c r="O185" s="167">
        <v>200</v>
      </c>
      <c r="P185" s="167">
        <v>0</v>
      </c>
      <c r="Q185" s="167">
        <v>0</v>
      </c>
      <c r="R185" s="149">
        <v>200</v>
      </c>
      <c r="S185" s="149">
        <v>200</v>
      </c>
      <c r="T185" s="149"/>
      <c r="U185" s="149"/>
      <c r="V185" s="1">
        <f t="shared" si="319"/>
        <v>200</v>
      </c>
      <c r="W185" s="1">
        <f t="shared" si="320"/>
        <v>200</v>
      </c>
      <c r="X185" s="1">
        <f t="shared" si="321"/>
        <v>0</v>
      </c>
      <c r="Y185" s="1">
        <f t="shared" si="322"/>
        <v>0</v>
      </c>
      <c r="Z185" s="149"/>
      <c r="AA185" s="149"/>
      <c r="AB185" s="149"/>
      <c r="AC185" s="149"/>
      <c r="AD185" s="149"/>
      <c r="AE185" s="149"/>
      <c r="AF185" s="149"/>
      <c r="AG185" s="149"/>
      <c r="AH185" s="149">
        <f>AI185</f>
        <v>200</v>
      </c>
      <c r="AI185" s="149">
        <v>200</v>
      </c>
      <c r="AJ185" s="149"/>
      <c r="AK185" s="149"/>
      <c r="AL185" s="1">
        <f t="shared" si="323"/>
        <v>0</v>
      </c>
      <c r="AM185" s="1">
        <f t="shared" si="324"/>
        <v>0</v>
      </c>
      <c r="AN185" s="1"/>
      <c r="AO185" s="1"/>
      <c r="AP185" s="1"/>
      <c r="AQ185" s="1"/>
      <c r="AR185" s="1"/>
      <c r="AS185" s="1"/>
      <c r="AT185" s="149">
        <v>185.505</v>
      </c>
      <c r="AU185" s="149">
        <v>185.505</v>
      </c>
      <c r="AV185" s="149"/>
      <c r="AW185" s="149"/>
      <c r="AX185" s="149"/>
      <c r="AY185" s="149"/>
      <c r="AZ185" s="149"/>
      <c r="BA185" s="149"/>
      <c r="BB185" s="1">
        <f t="shared" si="325"/>
        <v>14.495000000000005</v>
      </c>
      <c r="BC185" s="1">
        <f t="shared" si="326"/>
        <v>14.495000000000005</v>
      </c>
      <c r="BD185" s="1"/>
      <c r="BE185" s="1"/>
      <c r="BF185" s="146">
        <f t="shared" si="331"/>
        <v>14.495000000000005</v>
      </c>
      <c r="BG185" s="146">
        <f t="shared" si="332"/>
        <v>14.495000000000005</v>
      </c>
      <c r="BH185" s="146"/>
      <c r="BI185" s="146"/>
      <c r="BJ185" s="146">
        <f t="shared" si="333"/>
        <v>0</v>
      </c>
      <c r="BK185" s="146">
        <f t="shared" si="334"/>
        <v>0</v>
      </c>
      <c r="BL185" s="149"/>
      <c r="BM185" s="149"/>
      <c r="BN185" s="1">
        <f t="shared" si="327"/>
        <v>0</v>
      </c>
      <c r="BO185" s="1">
        <f t="shared" si="328"/>
        <v>0</v>
      </c>
      <c r="BP185" s="1">
        <f t="shared" si="329"/>
        <v>0</v>
      </c>
      <c r="BQ185" s="1">
        <f t="shared" si="330"/>
        <v>0</v>
      </c>
      <c r="BR185" s="167">
        <v>200</v>
      </c>
      <c r="BS185" s="167">
        <v>200</v>
      </c>
      <c r="BT185" s="167">
        <v>0</v>
      </c>
      <c r="BU185" s="167">
        <v>0</v>
      </c>
      <c r="BV185" s="147">
        <f t="shared" si="335"/>
        <v>0</v>
      </c>
      <c r="BW185" s="147">
        <f t="shared" si="336"/>
        <v>0</v>
      </c>
      <c r="BX185" s="89"/>
      <c r="BZ185" s="113" t="s">
        <v>602</v>
      </c>
      <c r="CA185" s="45" t="s">
        <v>589</v>
      </c>
      <c r="CB185" s="45" t="s">
        <v>595</v>
      </c>
      <c r="CD185" s="351"/>
      <c r="CE185" s="351"/>
      <c r="CF185" s="175" t="e">
        <f>BW185-#REF!</f>
        <v>#REF!</v>
      </c>
      <c r="CH185" s="291"/>
      <c r="CI185" s="291"/>
    </row>
    <row r="186" spans="1:87" s="350" customFormat="1" ht="27.95" hidden="1" customHeight="1" outlineLevel="1">
      <c r="A186" s="347">
        <v>20</v>
      </c>
      <c r="B186" s="75" t="s">
        <v>253</v>
      </c>
      <c r="C186" s="75" t="s">
        <v>138</v>
      </c>
      <c r="D186" s="355"/>
      <c r="E186" s="355"/>
      <c r="F186" s="222" t="s">
        <v>11</v>
      </c>
      <c r="G186" s="90"/>
      <c r="H186" s="90"/>
      <c r="I186" s="222"/>
      <c r="J186" s="89">
        <v>5480</v>
      </c>
      <c r="K186" s="89">
        <v>5480</v>
      </c>
      <c r="L186" s="89">
        <v>0</v>
      </c>
      <c r="M186" s="89">
        <v>0</v>
      </c>
      <c r="N186" s="167">
        <v>100</v>
      </c>
      <c r="O186" s="167">
        <v>100</v>
      </c>
      <c r="P186" s="167">
        <v>0</v>
      </c>
      <c r="Q186" s="167">
        <v>0</v>
      </c>
      <c r="R186" s="149">
        <v>100</v>
      </c>
      <c r="S186" s="149">
        <v>100</v>
      </c>
      <c r="T186" s="149"/>
      <c r="U186" s="149"/>
      <c r="V186" s="1">
        <f t="shared" si="319"/>
        <v>100</v>
      </c>
      <c r="W186" s="1">
        <f t="shared" si="320"/>
        <v>100</v>
      </c>
      <c r="X186" s="1">
        <f t="shared" si="321"/>
        <v>0</v>
      </c>
      <c r="Y186" s="1">
        <f t="shared" si="322"/>
        <v>0</v>
      </c>
      <c r="Z186" s="149"/>
      <c r="AA186" s="149"/>
      <c r="AB186" s="149"/>
      <c r="AC186" s="149"/>
      <c r="AD186" s="149"/>
      <c r="AE186" s="149"/>
      <c r="AF186" s="149"/>
      <c r="AG186" s="149"/>
      <c r="AH186" s="149"/>
      <c r="AI186" s="149"/>
      <c r="AJ186" s="149"/>
      <c r="AK186" s="149"/>
      <c r="AL186" s="1">
        <f t="shared" si="323"/>
        <v>0</v>
      </c>
      <c r="AM186" s="1">
        <f t="shared" si="324"/>
        <v>0</v>
      </c>
      <c r="AN186" s="1"/>
      <c r="AO186" s="1"/>
      <c r="AP186" s="1"/>
      <c r="AQ186" s="1"/>
      <c r="AR186" s="1"/>
      <c r="AS186" s="1"/>
      <c r="AT186" s="149"/>
      <c r="AU186" s="149"/>
      <c r="AV186" s="149"/>
      <c r="AW186" s="149"/>
      <c r="AX186" s="149">
        <v>100</v>
      </c>
      <c r="AY186" s="149">
        <v>100</v>
      </c>
      <c r="AZ186" s="149"/>
      <c r="BA186" s="149"/>
      <c r="BB186" s="1">
        <f t="shared" si="325"/>
        <v>0</v>
      </c>
      <c r="BC186" s="1">
        <f t="shared" si="326"/>
        <v>0</v>
      </c>
      <c r="BD186" s="1"/>
      <c r="BE186" s="1"/>
      <c r="BF186" s="146">
        <f t="shared" si="331"/>
        <v>0</v>
      </c>
      <c r="BG186" s="146">
        <f t="shared" si="332"/>
        <v>0</v>
      </c>
      <c r="BH186" s="146"/>
      <c r="BI186" s="146"/>
      <c r="BJ186" s="146">
        <f t="shared" si="333"/>
        <v>100</v>
      </c>
      <c r="BK186" s="146">
        <f t="shared" si="334"/>
        <v>100</v>
      </c>
      <c r="BL186" s="149"/>
      <c r="BM186" s="149"/>
      <c r="BN186" s="1">
        <f t="shared" si="327"/>
        <v>0</v>
      </c>
      <c r="BO186" s="1">
        <f t="shared" si="328"/>
        <v>0</v>
      </c>
      <c r="BP186" s="1">
        <f t="shared" si="329"/>
        <v>0</v>
      </c>
      <c r="BQ186" s="1">
        <f t="shared" si="330"/>
        <v>0</v>
      </c>
      <c r="BR186" s="167">
        <v>100</v>
      </c>
      <c r="BS186" s="167">
        <v>100</v>
      </c>
      <c r="BT186" s="167">
        <v>0</v>
      </c>
      <c r="BU186" s="167">
        <v>0</v>
      </c>
      <c r="BV186" s="147">
        <f t="shared" si="335"/>
        <v>0</v>
      </c>
      <c r="BW186" s="147">
        <f t="shared" si="336"/>
        <v>0</v>
      </c>
      <c r="BX186" s="89"/>
      <c r="BZ186" s="113" t="s">
        <v>602</v>
      </c>
      <c r="CA186" s="45" t="s">
        <v>589</v>
      </c>
      <c r="CB186" s="45" t="s">
        <v>595</v>
      </c>
      <c r="CD186" s="351"/>
      <c r="CE186" s="351"/>
      <c r="CF186" s="175" t="e">
        <f>BW186-#REF!</f>
        <v>#REF!</v>
      </c>
      <c r="CH186" s="291"/>
      <c r="CI186" s="291"/>
    </row>
    <row r="187" spans="1:87" s="350" customFormat="1" ht="27.95" hidden="1" customHeight="1" outlineLevel="1">
      <c r="A187" s="347">
        <v>21</v>
      </c>
      <c r="B187" s="75" t="s">
        <v>252</v>
      </c>
      <c r="C187" s="75" t="s">
        <v>138</v>
      </c>
      <c r="D187" s="355"/>
      <c r="E187" s="355"/>
      <c r="F187" s="222" t="s">
        <v>98</v>
      </c>
      <c r="G187" s="90"/>
      <c r="H187" s="90"/>
      <c r="I187" s="222"/>
      <c r="J187" s="89">
        <v>5412</v>
      </c>
      <c r="K187" s="89">
        <v>5412</v>
      </c>
      <c r="L187" s="89">
        <v>0</v>
      </c>
      <c r="M187" s="89">
        <v>0</v>
      </c>
      <c r="N187" s="167">
        <v>100</v>
      </c>
      <c r="O187" s="167">
        <v>100</v>
      </c>
      <c r="P187" s="167">
        <v>0</v>
      </c>
      <c r="Q187" s="167">
        <v>0</v>
      </c>
      <c r="R187" s="149">
        <v>100</v>
      </c>
      <c r="S187" s="149">
        <v>100</v>
      </c>
      <c r="T187" s="149"/>
      <c r="U187" s="149"/>
      <c r="V187" s="1">
        <f t="shared" si="319"/>
        <v>100</v>
      </c>
      <c r="W187" s="1">
        <f t="shared" si="320"/>
        <v>100</v>
      </c>
      <c r="X187" s="1">
        <f t="shared" si="321"/>
        <v>0</v>
      </c>
      <c r="Y187" s="1">
        <f t="shared" si="322"/>
        <v>0</v>
      </c>
      <c r="Z187" s="149"/>
      <c r="AA187" s="149"/>
      <c r="AB187" s="149"/>
      <c r="AC187" s="149"/>
      <c r="AD187" s="149"/>
      <c r="AE187" s="149"/>
      <c r="AF187" s="149"/>
      <c r="AG187" s="149"/>
      <c r="AH187" s="149"/>
      <c r="AI187" s="149"/>
      <c r="AJ187" s="149"/>
      <c r="AK187" s="149"/>
      <c r="AL187" s="1">
        <f t="shared" si="323"/>
        <v>0</v>
      </c>
      <c r="AM187" s="1">
        <f t="shared" si="324"/>
        <v>0</v>
      </c>
      <c r="AN187" s="1"/>
      <c r="AO187" s="1"/>
      <c r="AP187" s="1"/>
      <c r="AQ187" s="1"/>
      <c r="AR187" s="1"/>
      <c r="AS187" s="1"/>
      <c r="AT187" s="149"/>
      <c r="AU187" s="149"/>
      <c r="AV187" s="149"/>
      <c r="AW187" s="149"/>
      <c r="AX187" s="149">
        <v>100</v>
      </c>
      <c r="AY187" s="149">
        <v>100</v>
      </c>
      <c r="AZ187" s="149"/>
      <c r="BA187" s="149"/>
      <c r="BB187" s="1">
        <f t="shared" si="325"/>
        <v>0</v>
      </c>
      <c r="BC187" s="1">
        <f t="shared" si="326"/>
        <v>0</v>
      </c>
      <c r="BD187" s="1"/>
      <c r="BE187" s="1"/>
      <c r="BF187" s="146">
        <f t="shared" si="331"/>
        <v>0</v>
      </c>
      <c r="BG187" s="146">
        <f t="shared" si="332"/>
        <v>0</v>
      </c>
      <c r="BH187" s="146"/>
      <c r="BI187" s="146"/>
      <c r="BJ187" s="146">
        <f t="shared" si="333"/>
        <v>100</v>
      </c>
      <c r="BK187" s="146">
        <f t="shared" si="334"/>
        <v>100</v>
      </c>
      <c r="BL187" s="149"/>
      <c r="BM187" s="149"/>
      <c r="BN187" s="1">
        <f t="shared" si="327"/>
        <v>0</v>
      </c>
      <c r="BO187" s="1">
        <f t="shared" si="328"/>
        <v>0</v>
      </c>
      <c r="BP187" s="1">
        <f t="shared" si="329"/>
        <v>0</v>
      </c>
      <c r="BQ187" s="1">
        <f t="shared" si="330"/>
        <v>0</v>
      </c>
      <c r="BR187" s="167">
        <v>100</v>
      </c>
      <c r="BS187" s="167">
        <v>100</v>
      </c>
      <c r="BT187" s="167">
        <v>0</v>
      </c>
      <c r="BU187" s="167">
        <v>0</v>
      </c>
      <c r="BV187" s="147">
        <f t="shared" si="335"/>
        <v>0</v>
      </c>
      <c r="BW187" s="147">
        <f t="shared" si="336"/>
        <v>0</v>
      </c>
      <c r="BX187" s="89"/>
      <c r="BZ187" s="113" t="s">
        <v>602</v>
      </c>
      <c r="CA187" s="45" t="s">
        <v>589</v>
      </c>
      <c r="CB187" s="45" t="s">
        <v>595</v>
      </c>
      <c r="CD187" s="351"/>
      <c r="CE187" s="351"/>
      <c r="CF187" s="175" t="e">
        <f>BW187-#REF!</f>
        <v>#REF!</v>
      </c>
      <c r="CH187" s="291"/>
      <c r="CI187" s="291"/>
    </row>
    <row r="188" spans="1:87" s="350" customFormat="1" ht="27.95" hidden="1" customHeight="1" outlineLevel="1">
      <c r="A188" s="347">
        <v>22</v>
      </c>
      <c r="B188" s="75" t="s">
        <v>251</v>
      </c>
      <c r="C188" s="75" t="s">
        <v>138</v>
      </c>
      <c r="D188" s="355"/>
      <c r="E188" s="355"/>
      <c r="F188" s="222" t="s">
        <v>39</v>
      </c>
      <c r="G188" s="90"/>
      <c r="H188" s="90"/>
      <c r="I188" s="222"/>
      <c r="J188" s="89">
        <v>16219</v>
      </c>
      <c r="K188" s="89">
        <v>16219</v>
      </c>
      <c r="L188" s="89">
        <v>0</v>
      </c>
      <c r="M188" s="89">
        <v>0</v>
      </c>
      <c r="N188" s="167">
        <v>0</v>
      </c>
      <c r="O188" s="167">
        <v>0</v>
      </c>
      <c r="P188" s="167">
        <v>0</v>
      </c>
      <c r="Q188" s="167">
        <v>0</v>
      </c>
      <c r="R188" s="149"/>
      <c r="S188" s="149"/>
      <c r="T188" s="149"/>
      <c r="U188" s="149"/>
      <c r="V188" s="1">
        <f t="shared" si="319"/>
        <v>0</v>
      </c>
      <c r="W188" s="1">
        <f t="shared" si="320"/>
        <v>0</v>
      </c>
      <c r="X188" s="1">
        <f t="shared" si="321"/>
        <v>0</v>
      </c>
      <c r="Y188" s="1">
        <f t="shared" si="322"/>
        <v>0</v>
      </c>
      <c r="Z188" s="149"/>
      <c r="AA188" s="149"/>
      <c r="AB188" s="149"/>
      <c r="AC188" s="149"/>
      <c r="AD188" s="149"/>
      <c r="AE188" s="149"/>
      <c r="AF188" s="149"/>
      <c r="AG188" s="149"/>
      <c r="AH188" s="149"/>
      <c r="AI188" s="149"/>
      <c r="AJ188" s="149"/>
      <c r="AK188" s="149"/>
      <c r="AL188" s="1">
        <f t="shared" si="323"/>
        <v>0</v>
      </c>
      <c r="AM188" s="1">
        <f t="shared" si="324"/>
        <v>0</v>
      </c>
      <c r="AN188" s="1"/>
      <c r="AO188" s="1"/>
      <c r="AP188" s="1"/>
      <c r="AQ188" s="1"/>
      <c r="AR188" s="1"/>
      <c r="AS188" s="1"/>
      <c r="AT188" s="149"/>
      <c r="AU188" s="149"/>
      <c r="AV188" s="149"/>
      <c r="AW188" s="149"/>
      <c r="AX188" s="149"/>
      <c r="AY188" s="149"/>
      <c r="AZ188" s="149"/>
      <c r="BA188" s="149"/>
      <c r="BB188" s="1">
        <f t="shared" si="325"/>
        <v>0</v>
      </c>
      <c r="BC188" s="1">
        <f t="shared" si="326"/>
        <v>0</v>
      </c>
      <c r="BD188" s="1"/>
      <c r="BE188" s="1"/>
      <c r="BF188" s="146">
        <f t="shared" si="331"/>
        <v>0</v>
      </c>
      <c r="BG188" s="146">
        <f t="shared" si="332"/>
        <v>0</v>
      </c>
      <c r="BH188" s="146"/>
      <c r="BI188" s="146"/>
      <c r="BJ188" s="146">
        <f t="shared" si="333"/>
        <v>0</v>
      </c>
      <c r="BK188" s="146">
        <f t="shared" si="334"/>
        <v>0</v>
      </c>
      <c r="BL188" s="149"/>
      <c r="BM188" s="149"/>
      <c r="BN188" s="1">
        <f t="shared" si="327"/>
        <v>0</v>
      </c>
      <c r="BO188" s="1">
        <f t="shared" si="328"/>
        <v>0</v>
      </c>
      <c r="BP188" s="1">
        <f t="shared" si="329"/>
        <v>0</v>
      </c>
      <c r="BQ188" s="1">
        <f t="shared" si="330"/>
        <v>0</v>
      </c>
      <c r="BR188" s="167">
        <v>0</v>
      </c>
      <c r="BS188" s="167">
        <v>0</v>
      </c>
      <c r="BT188" s="167">
        <v>0</v>
      </c>
      <c r="BU188" s="167">
        <v>0</v>
      </c>
      <c r="BV188" s="147">
        <f t="shared" si="335"/>
        <v>0</v>
      </c>
      <c r="BW188" s="147">
        <f t="shared" si="336"/>
        <v>0</v>
      </c>
      <c r="BX188" s="89"/>
      <c r="BZ188" s="113" t="s">
        <v>602</v>
      </c>
      <c r="CA188" s="45" t="s">
        <v>589</v>
      </c>
      <c r="CB188" s="45" t="s">
        <v>595</v>
      </c>
      <c r="CD188" s="351"/>
      <c r="CE188" s="351"/>
      <c r="CF188" s="175" t="e">
        <f>BW188-#REF!</f>
        <v>#REF!</v>
      </c>
      <c r="CH188" s="291"/>
      <c r="CI188" s="291"/>
    </row>
    <row r="189" spans="1:87" ht="51" hidden="1" outlineLevel="1">
      <c r="A189" s="347">
        <v>23</v>
      </c>
      <c r="B189" s="92" t="s">
        <v>408</v>
      </c>
      <c r="C189" s="8" t="s">
        <v>406</v>
      </c>
      <c r="D189" s="100"/>
      <c r="E189" s="100"/>
      <c r="F189" s="8" t="s">
        <v>36</v>
      </c>
      <c r="G189" s="9"/>
      <c r="H189" s="8"/>
      <c r="I189" s="96" t="s">
        <v>405</v>
      </c>
      <c r="J189" s="91">
        <v>20000</v>
      </c>
      <c r="K189" s="6">
        <v>20000</v>
      </c>
      <c r="L189" s="6">
        <v>0</v>
      </c>
      <c r="M189" s="6">
        <v>0</v>
      </c>
      <c r="N189" s="167">
        <v>150</v>
      </c>
      <c r="O189" s="167">
        <v>150</v>
      </c>
      <c r="P189" s="167">
        <v>0</v>
      </c>
      <c r="Q189" s="167">
        <v>0</v>
      </c>
      <c r="R189" s="146">
        <v>150</v>
      </c>
      <c r="S189" s="146">
        <v>150</v>
      </c>
      <c r="T189" s="146"/>
      <c r="U189" s="146"/>
      <c r="V189" s="1">
        <f t="shared" si="319"/>
        <v>150</v>
      </c>
      <c r="W189" s="1">
        <f t="shared" si="320"/>
        <v>150</v>
      </c>
      <c r="X189" s="1">
        <f t="shared" si="321"/>
        <v>0</v>
      </c>
      <c r="Y189" s="1">
        <f t="shared" si="322"/>
        <v>0</v>
      </c>
      <c r="Z189" s="146">
        <v>150</v>
      </c>
      <c r="AA189" s="146">
        <v>150</v>
      </c>
      <c r="AB189" s="146"/>
      <c r="AC189" s="146"/>
      <c r="AD189" s="146">
        <v>87.111999999999995</v>
      </c>
      <c r="AE189" s="146">
        <v>87.111999999999995</v>
      </c>
      <c r="AF189" s="146"/>
      <c r="AG189" s="146"/>
      <c r="AH189" s="146"/>
      <c r="AI189" s="146"/>
      <c r="AJ189" s="146"/>
      <c r="AK189" s="146"/>
      <c r="AL189" s="1">
        <f t="shared" si="323"/>
        <v>62.888000000000005</v>
      </c>
      <c r="AM189" s="1">
        <f t="shared" si="324"/>
        <v>62.888000000000005</v>
      </c>
      <c r="AN189" s="1"/>
      <c r="AO189" s="1"/>
      <c r="AP189" s="1"/>
      <c r="AQ189" s="1"/>
      <c r="AR189" s="1"/>
      <c r="AS189" s="1"/>
      <c r="AT189" s="146"/>
      <c r="AU189" s="146"/>
      <c r="AV189" s="146"/>
      <c r="AW189" s="146"/>
      <c r="AX189" s="148"/>
      <c r="AY189" s="146"/>
      <c r="AZ189" s="146"/>
      <c r="BA189" s="146"/>
      <c r="BB189" s="1">
        <f t="shared" si="325"/>
        <v>0</v>
      </c>
      <c r="BC189" s="1">
        <f t="shared" si="326"/>
        <v>0</v>
      </c>
      <c r="BD189" s="1"/>
      <c r="BE189" s="1"/>
      <c r="BF189" s="146">
        <f t="shared" si="331"/>
        <v>0</v>
      </c>
      <c r="BG189" s="146">
        <f t="shared" si="332"/>
        <v>0</v>
      </c>
      <c r="BH189" s="146"/>
      <c r="BI189" s="146"/>
      <c r="BJ189" s="146">
        <f t="shared" si="333"/>
        <v>0</v>
      </c>
      <c r="BK189" s="146">
        <f t="shared" si="334"/>
        <v>0</v>
      </c>
      <c r="BL189" s="146"/>
      <c r="BM189" s="146"/>
      <c r="BN189" s="1">
        <f t="shared" si="327"/>
        <v>0</v>
      </c>
      <c r="BO189" s="1">
        <f t="shared" si="328"/>
        <v>0</v>
      </c>
      <c r="BP189" s="1">
        <f t="shared" si="329"/>
        <v>0</v>
      </c>
      <c r="BQ189" s="1">
        <f t="shared" si="330"/>
        <v>0</v>
      </c>
      <c r="BR189" s="167">
        <v>150</v>
      </c>
      <c r="BS189" s="167">
        <v>150</v>
      </c>
      <c r="BT189" s="167">
        <v>0</v>
      </c>
      <c r="BU189" s="167">
        <v>0</v>
      </c>
      <c r="BV189" s="147">
        <f t="shared" si="335"/>
        <v>0</v>
      </c>
      <c r="BW189" s="147">
        <f t="shared" si="336"/>
        <v>0</v>
      </c>
      <c r="BX189" s="41"/>
      <c r="BZ189" s="113" t="s">
        <v>602</v>
      </c>
      <c r="CA189" s="45" t="s">
        <v>589</v>
      </c>
      <c r="CB189" s="45" t="s">
        <v>595</v>
      </c>
      <c r="CF189" s="175" t="e">
        <f>BW189-#REF!</f>
        <v>#REF!</v>
      </c>
      <c r="CH189" s="291"/>
      <c r="CI189" s="291"/>
    </row>
    <row r="190" spans="1:87" ht="38.25" hidden="1" outlineLevel="1">
      <c r="A190" s="347">
        <v>24</v>
      </c>
      <c r="B190" s="92" t="s">
        <v>407</v>
      </c>
      <c r="C190" s="8" t="s">
        <v>406</v>
      </c>
      <c r="D190" s="100"/>
      <c r="E190" s="100"/>
      <c r="F190" s="8" t="s">
        <v>11</v>
      </c>
      <c r="G190" s="9"/>
      <c r="H190" s="8"/>
      <c r="I190" s="96" t="s">
        <v>405</v>
      </c>
      <c r="J190" s="91">
        <v>25000</v>
      </c>
      <c r="K190" s="6">
        <v>25000</v>
      </c>
      <c r="L190" s="6">
        <v>0</v>
      </c>
      <c r="M190" s="6">
        <v>0</v>
      </c>
      <c r="N190" s="167">
        <v>200</v>
      </c>
      <c r="O190" s="167">
        <v>200</v>
      </c>
      <c r="P190" s="167">
        <v>0</v>
      </c>
      <c r="Q190" s="167">
        <v>0</v>
      </c>
      <c r="R190" s="146">
        <v>200</v>
      </c>
      <c r="S190" s="146">
        <v>200</v>
      </c>
      <c r="T190" s="146"/>
      <c r="U190" s="146"/>
      <c r="V190" s="1">
        <f t="shared" si="319"/>
        <v>200</v>
      </c>
      <c r="W190" s="1">
        <f t="shared" si="320"/>
        <v>200</v>
      </c>
      <c r="X190" s="1">
        <f t="shared" si="321"/>
        <v>0</v>
      </c>
      <c r="Y190" s="1">
        <f t="shared" si="322"/>
        <v>0</v>
      </c>
      <c r="Z190" s="146">
        <v>200</v>
      </c>
      <c r="AA190" s="146">
        <v>200</v>
      </c>
      <c r="AB190" s="146"/>
      <c r="AC190" s="146"/>
      <c r="AD190" s="146">
        <v>190.88200000000001</v>
      </c>
      <c r="AE190" s="146">
        <v>190.88200000000001</v>
      </c>
      <c r="AF190" s="146"/>
      <c r="AG190" s="146"/>
      <c r="AH190" s="146"/>
      <c r="AI190" s="146"/>
      <c r="AJ190" s="146"/>
      <c r="AK190" s="146"/>
      <c r="AL190" s="1">
        <f t="shared" si="323"/>
        <v>9.117999999999995</v>
      </c>
      <c r="AM190" s="1">
        <f t="shared" si="324"/>
        <v>9.117999999999995</v>
      </c>
      <c r="AN190" s="1"/>
      <c r="AO190" s="1"/>
      <c r="AP190" s="1"/>
      <c r="AQ190" s="1"/>
      <c r="AR190" s="1"/>
      <c r="AS190" s="1"/>
      <c r="AT190" s="146"/>
      <c r="AU190" s="146"/>
      <c r="AV190" s="146"/>
      <c r="AW190" s="146"/>
      <c r="AX190" s="148"/>
      <c r="AY190" s="146"/>
      <c r="AZ190" s="146"/>
      <c r="BA190" s="146"/>
      <c r="BB190" s="1">
        <f t="shared" si="325"/>
        <v>0</v>
      </c>
      <c r="BC190" s="1">
        <f t="shared" si="326"/>
        <v>0</v>
      </c>
      <c r="BD190" s="1"/>
      <c r="BE190" s="1"/>
      <c r="BF190" s="146">
        <f t="shared" si="331"/>
        <v>0</v>
      </c>
      <c r="BG190" s="146">
        <f t="shared" si="332"/>
        <v>0</v>
      </c>
      <c r="BH190" s="146"/>
      <c r="BI190" s="146"/>
      <c r="BJ190" s="146">
        <f t="shared" si="333"/>
        <v>0</v>
      </c>
      <c r="BK190" s="146">
        <f t="shared" si="334"/>
        <v>0</v>
      </c>
      <c r="BL190" s="146"/>
      <c r="BM190" s="146"/>
      <c r="BN190" s="1">
        <f t="shared" si="327"/>
        <v>0</v>
      </c>
      <c r="BO190" s="1">
        <f t="shared" si="328"/>
        <v>0</v>
      </c>
      <c r="BP190" s="1">
        <f t="shared" si="329"/>
        <v>0</v>
      </c>
      <c r="BQ190" s="1">
        <f t="shared" si="330"/>
        <v>0</v>
      </c>
      <c r="BR190" s="167">
        <v>200</v>
      </c>
      <c r="BS190" s="167">
        <v>200</v>
      </c>
      <c r="BT190" s="167">
        <v>0</v>
      </c>
      <c r="BU190" s="167">
        <v>0</v>
      </c>
      <c r="BV190" s="147">
        <f t="shared" si="335"/>
        <v>0</v>
      </c>
      <c r="BW190" s="147">
        <f t="shared" si="336"/>
        <v>0</v>
      </c>
      <c r="BX190" s="41"/>
      <c r="BZ190" s="113" t="s">
        <v>602</v>
      </c>
      <c r="CA190" s="45" t="s">
        <v>589</v>
      </c>
      <c r="CB190" s="45" t="s">
        <v>595</v>
      </c>
      <c r="CF190" s="175" t="e">
        <f>BW190-#REF!</f>
        <v>#REF!</v>
      </c>
      <c r="CH190" s="291"/>
      <c r="CI190" s="291"/>
    </row>
    <row r="191" spans="1:87" ht="33" hidden="1" customHeight="1" outlineLevel="1">
      <c r="A191" s="347">
        <v>25</v>
      </c>
      <c r="B191" s="92" t="s">
        <v>244</v>
      </c>
      <c r="C191" s="8" t="s">
        <v>243</v>
      </c>
      <c r="D191" s="100"/>
      <c r="E191" s="100"/>
      <c r="F191" s="8" t="s">
        <v>30</v>
      </c>
      <c r="G191" s="9"/>
      <c r="H191" s="8"/>
      <c r="I191" s="96" t="s">
        <v>771</v>
      </c>
      <c r="J191" s="91">
        <v>28000</v>
      </c>
      <c r="K191" s="6">
        <v>28000</v>
      </c>
      <c r="L191" s="6">
        <v>0</v>
      </c>
      <c r="M191" s="6">
        <v>0</v>
      </c>
      <c r="N191" s="167">
        <v>200</v>
      </c>
      <c r="O191" s="167">
        <v>200</v>
      </c>
      <c r="P191" s="167">
        <v>0</v>
      </c>
      <c r="Q191" s="167">
        <v>0</v>
      </c>
      <c r="R191" s="146">
        <v>200</v>
      </c>
      <c r="S191" s="146">
        <v>200</v>
      </c>
      <c r="T191" s="146"/>
      <c r="U191" s="146"/>
      <c r="V191" s="1">
        <f t="shared" si="319"/>
        <v>200</v>
      </c>
      <c r="W191" s="1">
        <f t="shared" si="320"/>
        <v>200</v>
      </c>
      <c r="X191" s="1">
        <f t="shared" si="321"/>
        <v>0</v>
      </c>
      <c r="Y191" s="1">
        <f t="shared" si="322"/>
        <v>0</v>
      </c>
      <c r="Z191" s="146">
        <v>200</v>
      </c>
      <c r="AA191" s="146">
        <v>200</v>
      </c>
      <c r="AB191" s="146"/>
      <c r="AC191" s="146"/>
      <c r="AD191" s="146"/>
      <c r="AE191" s="146"/>
      <c r="AF191" s="146"/>
      <c r="AG191" s="146"/>
      <c r="AH191" s="146"/>
      <c r="AI191" s="146"/>
      <c r="AJ191" s="146"/>
      <c r="AK191" s="146"/>
      <c r="AL191" s="1">
        <f t="shared" si="323"/>
        <v>200</v>
      </c>
      <c r="AM191" s="1">
        <f t="shared" si="324"/>
        <v>200</v>
      </c>
      <c r="AN191" s="1"/>
      <c r="AO191" s="1"/>
      <c r="AP191" s="1"/>
      <c r="AQ191" s="1"/>
      <c r="AR191" s="1"/>
      <c r="AS191" s="1"/>
      <c r="AT191" s="146"/>
      <c r="AU191" s="146"/>
      <c r="AV191" s="146"/>
      <c r="AW191" s="146"/>
      <c r="AX191" s="148"/>
      <c r="AY191" s="146"/>
      <c r="AZ191" s="146"/>
      <c r="BA191" s="146"/>
      <c r="BB191" s="1">
        <f t="shared" si="325"/>
        <v>0</v>
      </c>
      <c r="BC191" s="1">
        <f t="shared" si="326"/>
        <v>0</v>
      </c>
      <c r="BD191" s="1"/>
      <c r="BE191" s="1"/>
      <c r="BF191" s="146">
        <f t="shared" si="331"/>
        <v>0</v>
      </c>
      <c r="BG191" s="146">
        <f t="shared" si="332"/>
        <v>0</v>
      </c>
      <c r="BH191" s="146"/>
      <c r="BI191" s="146"/>
      <c r="BJ191" s="146">
        <f t="shared" si="333"/>
        <v>0</v>
      </c>
      <c r="BK191" s="146">
        <f t="shared" si="334"/>
        <v>0</v>
      </c>
      <c r="BL191" s="146"/>
      <c r="BM191" s="146"/>
      <c r="BN191" s="1">
        <f t="shared" si="327"/>
        <v>0</v>
      </c>
      <c r="BO191" s="1">
        <f t="shared" si="328"/>
        <v>0</v>
      </c>
      <c r="BP191" s="1">
        <f t="shared" si="329"/>
        <v>0</v>
      </c>
      <c r="BQ191" s="1">
        <f t="shared" si="330"/>
        <v>0</v>
      </c>
      <c r="BR191" s="167">
        <v>200</v>
      </c>
      <c r="BS191" s="167">
        <v>200</v>
      </c>
      <c r="BT191" s="167">
        <v>0</v>
      </c>
      <c r="BU191" s="167">
        <v>0</v>
      </c>
      <c r="BV191" s="147">
        <f t="shared" si="335"/>
        <v>0</v>
      </c>
      <c r="BW191" s="147">
        <f t="shared" si="336"/>
        <v>0</v>
      </c>
      <c r="BX191" s="41"/>
      <c r="BZ191" s="113" t="s">
        <v>602</v>
      </c>
      <c r="CA191" s="45" t="s">
        <v>589</v>
      </c>
      <c r="CB191" s="45" t="s">
        <v>595</v>
      </c>
      <c r="CF191" s="175" t="e">
        <f>BW191-#REF!</f>
        <v>#REF!</v>
      </c>
      <c r="CH191" s="291"/>
      <c r="CI191" s="291"/>
    </row>
    <row r="192" spans="1:87" s="350" customFormat="1" ht="38.25" hidden="1" outlineLevel="1">
      <c r="A192" s="347">
        <v>26</v>
      </c>
      <c r="B192" s="348" t="s">
        <v>240</v>
      </c>
      <c r="C192" s="63" t="s">
        <v>404</v>
      </c>
      <c r="D192" s="105"/>
      <c r="E192" s="105"/>
      <c r="F192" s="222" t="s">
        <v>30</v>
      </c>
      <c r="G192" s="90"/>
      <c r="H192" s="90"/>
      <c r="I192" s="222"/>
      <c r="J192" s="89"/>
      <c r="K192" s="89"/>
      <c r="L192" s="89"/>
      <c r="M192" s="89"/>
      <c r="N192" s="167">
        <v>50</v>
      </c>
      <c r="O192" s="167">
        <v>50</v>
      </c>
      <c r="P192" s="167">
        <v>0</v>
      </c>
      <c r="Q192" s="167">
        <v>0</v>
      </c>
      <c r="R192" s="149">
        <v>50</v>
      </c>
      <c r="S192" s="149">
        <v>50</v>
      </c>
      <c r="T192" s="149"/>
      <c r="U192" s="149"/>
      <c r="V192" s="1">
        <f t="shared" si="319"/>
        <v>50</v>
      </c>
      <c r="W192" s="1">
        <f t="shared" si="320"/>
        <v>50</v>
      </c>
      <c r="X192" s="1">
        <f t="shared" si="321"/>
        <v>0</v>
      </c>
      <c r="Y192" s="1">
        <f t="shared" si="322"/>
        <v>0</v>
      </c>
      <c r="Z192" s="149"/>
      <c r="AA192" s="149"/>
      <c r="AB192" s="149"/>
      <c r="AC192" s="149"/>
      <c r="AD192" s="149"/>
      <c r="AE192" s="149"/>
      <c r="AF192" s="149"/>
      <c r="AG192" s="149"/>
      <c r="AH192" s="149">
        <f>AI192</f>
        <v>50</v>
      </c>
      <c r="AI192" s="149">
        <v>50</v>
      </c>
      <c r="AJ192" s="149"/>
      <c r="AK192" s="149"/>
      <c r="AL192" s="1">
        <f t="shared" si="323"/>
        <v>0</v>
      </c>
      <c r="AM192" s="1">
        <f t="shared" si="324"/>
        <v>0</v>
      </c>
      <c r="AN192" s="1"/>
      <c r="AO192" s="1"/>
      <c r="AP192" s="1"/>
      <c r="AQ192" s="1"/>
      <c r="AR192" s="1"/>
      <c r="AS192" s="1"/>
      <c r="AT192" s="149">
        <v>50</v>
      </c>
      <c r="AU192" s="149">
        <v>50</v>
      </c>
      <c r="AV192" s="149"/>
      <c r="AW192" s="149"/>
      <c r="AX192" s="149"/>
      <c r="AY192" s="149"/>
      <c r="AZ192" s="149"/>
      <c r="BA192" s="149"/>
      <c r="BB192" s="1">
        <f t="shared" si="325"/>
        <v>0</v>
      </c>
      <c r="BC192" s="1">
        <f t="shared" si="326"/>
        <v>0</v>
      </c>
      <c r="BD192" s="1"/>
      <c r="BE192" s="1"/>
      <c r="BF192" s="146">
        <f t="shared" si="331"/>
        <v>0</v>
      </c>
      <c r="BG192" s="146">
        <f t="shared" si="332"/>
        <v>0</v>
      </c>
      <c r="BH192" s="146"/>
      <c r="BI192" s="146"/>
      <c r="BJ192" s="146">
        <f t="shared" si="333"/>
        <v>0</v>
      </c>
      <c r="BK192" s="146">
        <f t="shared" si="334"/>
        <v>0</v>
      </c>
      <c r="BL192" s="149"/>
      <c r="BM192" s="149"/>
      <c r="BN192" s="1">
        <f t="shared" si="327"/>
        <v>0</v>
      </c>
      <c r="BO192" s="1">
        <f t="shared" si="328"/>
        <v>0</v>
      </c>
      <c r="BP192" s="1">
        <f t="shared" si="329"/>
        <v>0</v>
      </c>
      <c r="BQ192" s="1">
        <f t="shared" si="330"/>
        <v>0</v>
      </c>
      <c r="BR192" s="167">
        <v>50</v>
      </c>
      <c r="BS192" s="167">
        <v>50</v>
      </c>
      <c r="BT192" s="167">
        <v>0</v>
      </c>
      <c r="BU192" s="167">
        <v>0</v>
      </c>
      <c r="BV192" s="147">
        <f t="shared" si="335"/>
        <v>0</v>
      </c>
      <c r="BW192" s="147">
        <f t="shared" si="336"/>
        <v>0</v>
      </c>
      <c r="BX192" s="89"/>
      <c r="BZ192" s="113" t="s">
        <v>602</v>
      </c>
      <c r="CA192" s="45" t="s">
        <v>589</v>
      </c>
      <c r="CB192" s="45" t="s">
        <v>595</v>
      </c>
      <c r="CD192" s="351"/>
      <c r="CE192" s="351"/>
      <c r="CF192" s="175" t="e">
        <f>BW192-#REF!</f>
        <v>#REF!</v>
      </c>
      <c r="CH192" s="291"/>
      <c r="CI192" s="291"/>
    </row>
    <row r="193" spans="1:87" ht="38.25" hidden="1" outlineLevel="1">
      <c r="A193" s="347">
        <v>27</v>
      </c>
      <c r="B193" s="69" t="s">
        <v>237</v>
      </c>
      <c r="C193" s="68" t="s">
        <v>184</v>
      </c>
      <c r="D193" s="121"/>
      <c r="E193" s="121"/>
      <c r="F193" s="8" t="s">
        <v>98</v>
      </c>
      <c r="G193" s="9"/>
      <c r="H193" s="8"/>
      <c r="I193" s="68" t="s">
        <v>236</v>
      </c>
      <c r="J193" s="64">
        <v>39900</v>
      </c>
      <c r="K193" s="6">
        <v>39900</v>
      </c>
      <c r="L193" s="6">
        <v>0</v>
      </c>
      <c r="M193" s="6">
        <v>0</v>
      </c>
      <c r="N193" s="167">
        <v>500</v>
      </c>
      <c r="O193" s="167">
        <v>500</v>
      </c>
      <c r="P193" s="167">
        <v>0</v>
      </c>
      <c r="Q193" s="167">
        <v>0</v>
      </c>
      <c r="R193" s="146">
        <v>500</v>
      </c>
      <c r="S193" s="146">
        <v>500</v>
      </c>
      <c r="T193" s="146"/>
      <c r="U193" s="146"/>
      <c r="V193" s="1">
        <f t="shared" si="319"/>
        <v>500</v>
      </c>
      <c r="W193" s="1">
        <f t="shared" si="320"/>
        <v>500</v>
      </c>
      <c r="X193" s="1">
        <f t="shared" si="321"/>
        <v>0</v>
      </c>
      <c r="Y193" s="1">
        <f t="shared" si="322"/>
        <v>0</v>
      </c>
      <c r="Z193" s="146">
        <v>500</v>
      </c>
      <c r="AA193" s="146">
        <v>500</v>
      </c>
      <c r="AB193" s="146"/>
      <c r="AC193" s="146"/>
      <c r="AD193" s="146">
        <v>500</v>
      </c>
      <c r="AE193" s="146">
        <v>500</v>
      </c>
      <c r="AF193" s="146"/>
      <c r="AG193" s="146"/>
      <c r="AH193" s="146"/>
      <c r="AI193" s="146"/>
      <c r="AJ193" s="146"/>
      <c r="AK193" s="146"/>
      <c r="AL193" s="1">
        <f t="shared" si="323"/>
        <v>0</v>
      </c>
      <c r="AM193" s="1">
        <f t="shared" si="324"/>
        <v>0</v>
      </c>
      <c r="AN193" s="1"/>
      <c r="AO193" s="1"/>
      <c r="AP193" s="1"/>
      <c r="AQ193" s="1"/>
      <c r="AR193" s="1"/>
      <c r="AS193" s="1"/>
      <c r="AT193" s="146"/>
      <c r="AU193" s="146"/>
      <c r="AV193" s="146"/>
      <c r="AW193" s="146"/>
      <c r="AX193" s="148"/>
      <c r="AY193" s="146"/>
      <c r="AZ193" s="146"/>
      <c r="BA193" s="146"/>
      <c r="BB193" s="1">
        <f t="shared" si="325"/>
        <v>0</v>
      </c>
      <c r="BC193" s="1">
        <f t="shared" si="326"/>
        <v>0</v>
      </c>
      <c r="BD193" s="1"/>
      <c r="BE193" s="1"/>
      <c r="BF193" s="146">
        <f t="shared" si="331"/>
        <v>0</v>
      </c>
      <c r="BG193" s="146">
        <f t="shared" si="332"/>
        <v>0</v>
      </c>
      <c r="BH193" s="146"/>
      <c r="BI193" s="146"/>
      <c r="BJ193" s="146">
        <f t="shared" si="333"/>
        <v>0</v>
      </c>
      <c r="BK193" s="146">
        <f t="shared" si="334"/>
        <v>0</v>
      </c>
      <c r="BL193" s="146"/>
      <c r="BM193" s="146"/>
      <c r="BN193" s="1">
        <f t="shared" si="327"/>
        <v>0</v>
      </c>
      <c r="BO193" s="1">
        <f t="shared" si="328"/>
        <v>0</v>
      </c>
      <c r="BP193" s="1">
        <f t="shared" si="329"/>
        <v>0</v>
      </c>
      <c r="BQ193" s="1">
        <f t="shared" si="330"/>
        <v>0</v>
      </c>
      <c r="BR193" s="167">
        <v>500</v>
      </c>
      <c r="BS193" s="167">
        <v>500</v>
      </c>
      <c r="BT193" s="167">
        <v>0</v>
      </c>
      <c r="BU193" s="167">
        <v>0</v>
      </c>
      <c r="BV193" s="147">
        <f t="shared" si="335"/>
        <v>0</v>
      </c>
      <c r="BW193" s="147">
        <f t="shared" si="336"/>
        <v>0</v>
      </c>
      <c r="BX193" s="6"/>
      <c r="BZ193" s="113" t="s">
        <v>602</v>
      </c>
      <c r="CA193" s="45" t="s">
        <v>589</v>
      </c>
      <c r="CB193" s="45" t="s">
        <v>595</v>
      </c>
      <c r="CF193" s="175" t="e">
        <f>BW193-#REF!</f>
        <v>#REF!</v>
      </c>
      <c r="CH193" s="291"/>
      <c r="CI193" s="291"/>
    </row>
    <row r="194" spans="1:87" s="84" customFormat="1" ht="30" hidden="1" customHeight="1" outlineLevel="1">
      <c r="A194" s="347">
        <v>28</v>
      </c>
      <c r="B194" s="74" t="s">
        <v>235</v>
      </c>
      <c r="C194" s="68" t="s">
        <v>234</v>
      </c>
      <c r="D194" s="121"/>
      <c r="E194" s="121"/>
      <c r="F194" s="8" t="s">
        <v>30</v>
      </c>
      <c r="G194" s="47"/>
      <c r="H194" s="8"/>
      <c r="I194" s="68" t="s">
        <v>403</v>
      </c>
      <c r="J194" s="73">
        <v>3573</v>
      </c>
      <c r="K194" s="6">
        <v>3573</v>
      </c>
      <c r="L194" s="6">
        <v>0</v>
      </c>
      <c r="M194" s="6">
        <v>0</v>
      </c>
      <c r="N194" s="167">
        <v>150</v>
      </c>
      <c r="O194" s="167">
        <v>150</v>
      </c>
      <c r="P194" s="167">
        <v>0</v>
      </c>
      <c r="Q194" s="167">
        <v>0</v>
      </c>
      <c r="R194" s="146">
        <v>150</v>
      </c>
      <c r="S194" s="146">
        <v>150</v>
      </c>
      <c r="T194" s="146"/>
      <c r="U194" s="146"/>
      <c r="V194" s="1">
        <f t="shared" si="319"/>
        <v>150</v>
      </c>
      <c r="W194" s="1">
        <f t="shared" si="320"/>
        <v>150</v>
      </c>
      <c r="X194" s="1">
        <f t="shared" si="321"/>
        <v>0</v>
      </c>
      <c r="Y194" s="1">
        <f t="shared" si="322"/>
        <v>0</v>
      </c>
      <c r="Z194" s="146">
        <v>150</v>
      </c>
      <c r="AA194" s="146">
        <v>150</v>
      </c>
      <c r="AB194" s="146"/>
      <c r="AC194" s="146"/>
      <c r="AD194" s="146">
        <v>106.86660000000001</v>
      </c>
      <c r="AE194" s="146">
        <v>106.86660000000001</v>
      </c>
      <c r="AF194" s="146"/>
      <c r="AG194" s="146"/>
      <c r="AH194" s="146"/>
      <c r="AI194" s="146"/>
      <c r="AJ194" s="146"/>
      <c r="AK194" s="146"/>
      <c r="AL194" s="1">
        <f t="shared" si="323"/>
        <v>43.133399999999995</v>
      </c>
      <c r="AM194" s="1">
        <f t="shared" si="324"/>
        <v>43.133399999999995</v>
      </c>
      <c r="AN194" s="1"/>
      <c r="AO194" s="1"/>
      <c r="AP194" s="146">
        <v>43.133399999999995</v>
      </c>
      <c r="AQ194" s="146">
        <v>43.133399999999995</v>
      </c>
      <c r="AR194" s="146"/>
      <c r="AS194" s="146"/>
      <c r="AT194" s="146"/>
      <c r="AU194" s="146"/>
      <c r="AV194" s="146"/>
      <c r="AW194" s="146"/>
      <c r="AX194" s="146"/>
      <c r="AY194" s="146"/>
      <c r="AZ194" s="146"/>
      <c r="BA194" s="146"/>
      <c r="BB194" s="1">
        <f t="shared" si="325"/>
        <v>0</v>
      </c>
      <c r="BC194" s="1">
        <f t="shared" si="326"/>
        <v>0</v>
      </c>
      <c r="BD194" s="1"/>
      <c r="BE194" s="1"/>
      <c r="BF194" s="146">
        <f t="shared" si="331"/>
        <v>0</v>
      </c>
      <c r="BG194" s="146">
        <f t="shared" si="332"/>
        <v>0</v>
      </c>
      <c r="BH194" s="146"/>
      <c r="BI194" s="146"/>
      <c r="BJ194" s="146">
        <f t="shared" si="333"/>
        <v>0</v>
      </c>
      <c r="BK194" s="146">
        <f t="shared" si="334"/>
        <v>0</v>
      </c>
      <c r="BL194" s="146"/>
      <c r="BM194" s="146"/>
      <c r="BN194" s="1">
        <f t="shared" si="327"/>
        <v>0</v>
      </c>
      <c r="BO194" s="1">
        <f t="shared" si="328"/>
        <v>0</v>
      </c>
      <c r="BP194" s="1">
        <f t="shared" si="329"/>
        <v>0</v>
      </c>
      <c r="BQ194" s="1">
        <f t="shared" si="330"/>
        <v>0</v>
      </c>
      <c r="BR194" s="167">
        <v>150</v>
      </c>
      <c r="BS194" s="167">
        <v>150</v>
      </c>
      <c r="BT194" s="167">
        <v>0</v>
      </c>
      <c r="BU194" s="167">
        <v>0</v>
      </c>
      <c r="BV194" s="147">
        <f t="shared" si="335"/>
        <v>0</v>
      </c>
      <c r="BW194" s="147">
        <f t="shared" si="336"/>
        <v>0</v>
      </c>
      <c r="BX194" s="5"/>
      <c r="BZ194" s="113" t="s">
        <v>602</v>
      </c>
      <c r="CA194" s="45" t="s">
        <v>589</v>
      </c>
      <c r="CB194" s="45" t="s">
        <v>595</v>
      </c>
      <c r="CD194" s="184"/>
      <c r="CE194" s="184"/>
      <c r="CF194" s="175" t="e">
        <f>BW194-#REF!</f>
        <v>#REF!</v>
      </c>
      <c r="CH194" s="291"/>
      <c r="CI194" s="291"/>
    </row>
    <row r="195" spans="1:87" ht="27.95" hidden="1" customHeight="1" outlineLevel="1">
      <c r="A195" s="347">
        <v>29</v>
      </c>
      <c r="B195" s="38" t="s">
        <v>49</v>
      </c>
      <c r="C195" s="31" t="s">
        <v>58</v>
      </c>
      <c r="D195" s="120"/>
      <c r="E195" s="120"/>
      <c r="F195" s="29" t="s">
        <v>30</v>
      </c>
      <c r="G195" s="30"/>
      <c r="H195" s="29"/>
      <c r="I195" s="29" t="s">
        <v>402</v>
      </c>
      <c r="J195" s="20">
        <v>19096</v>
      </c>
      <c r="K195" s="36">
        <v>19096</v>
      </c>
      <c r="L195" s="6">
        <v>0</v>
      </c>
      <c r="M195" s="36">
        <v>0</v>
      </c>
      <c r="N195" s="167">
        <v>219.35</v>
      </c>
      <c r="O195" s="167">
        <v>219.35</v>
      </c>
      <c r="P195" s="167">
        <v>0</v>
      </c>
      <c r="Q195" s="167">
        <v>0</v>
      </c>
      <c r="R195" s="12">
        <v>219.35</v>
      </c>
      <c r="S195" s="12">
        <v>219.35</v>
      </c>
      <c r="T195" s="12"/>
      <c r="U195" s="148"/>
      <c r="V195" s="1">
        <f t="shared" si="319"/>
        <v>219.35</v>
      </c>
      <c r="W195" s="1">
        <f t="shared" si="320"/>
        <v>219.35</v>
      </c>
      <c r="X195" s="1">
        <f t="shared" si="321"/>
        <v>0</v>
      </c>
      <c r="Y195" s="1">
        <f t="shared" si="322"/>
        <v>0</v>
      </c>
      <c r="Z195" s="148">
        <v>219.35</v>
      </c>
      <c r="AA195" s="148">
        <v>219.35</v>
      </c>
      <c r="AB195" s="148"/>
      <c r="AC195" s="148"/>
      <c r="AD195" s="148"/>
      <c r="AE195" s="148"/>
      <c r="AF195" s="148"/>
      <c r="AG195" s="148"/>
      <c r="AH195" s="148"/>
      <c r="AI195" s="148"/>
      <c r="AJ195" s="148"/>
      <c r="AK195" s="148"/>
      <c r="AL195" s="1">
        <f t="shared" si="323"/>
        <v>219.35</v>
      </c>
      <c r="AM195" s="1">
        <f t="shared" si="324"/>
        <v>219.35</v>
      </c>
      <c r="AN195" s="1"/>
      <c r="AO195" s="1"/>
      <c r="AP195" s="1"/>
      <c r="AQ195" s="1"/>
      <c r="AR195" s="1"/>
      <c r="AS195" s="1"/>
      <c r="AT195" s="146"/>
      <c r="AU195" s="146"/>
      <c r="AV195" s="146"/>
      <c r="AW195" s="146"/>
      <c r="AX195" s="148"/>
      <c r="AY195" s="148"/>
      <c r="AZ195" s="148"/>
      <c r="BA195" s="148"/>
      <c r="BB195" s="1">
        <f t="shared" si="325"/>
        <v>0</v>
      </c>
      <c r="BC195" s="1">
        <f t="shared" si="326"/>
        <v>0</v>
      </c>
      <c r="BD195" s="1"/>
      <c r="BE195" s="1"/>
      <c r="BF195" s="146">
        <f t="shared" si="331"/>
        <v>0</v>
      </c>
      <c r="BG195" s="146">
        <f t="shared" si="332"/>
        <v>0</v>
      </c>
      <c r="BH195" s="146"/>
      <c r="BI195" s="146"/>
      <c r="BJ195" s="146">
        <f t="shared" si="333"/>
        <v>0</v>
      </c>
      <c r="BK195" s="146">
        <f t="shared" si="334"/>
        <v>0</v>
      </c>
      <c r="BL195" s="148"/>
      <c r="BM195" s="148"/>
      <c r="BN195" s="1">
        <f t="shared" si="327"/>
        <v>0</v>
      </c>
      <c r="BO195" s="1">
        <f t="shared" si="328"/>
        <v>0</v>
      </c>
      <c r="BP195" s="1">
        <f t="shared" si="329"/>
        <v>0</v>
      </c>
      <c r="BQ195" s="1">
        <f t="shared" si="330"/>
        <v>0</v>
      </c>
      <c r="BR195" s="167">
        <v>219.35</v>
      </c>
      <c r="BS195" s="167">
        <v>219.35</v>
      </c>
      <c r="BT195" s="167">
        <v>0</v>
      </c>
      <c r="BU195" s="167">
        <v>0</v>
      </c>
      <c r="BV195" s="147">
        <f t="shared" si="335"/>
        <v>0</v>
      </c>
      <c r="BW195" s="147">
        <f t="shared" si="336"/>
        <v>0</v>
      </c>
      <c r="BX195" s="36"/>
      <c r="BZ195" s="113" t="s">
        <v>602</v>
      </c>
      <c r="CA195" s="45" t="s">
        <v>589</v>
      </c>
      <c r="CB195" s="45" t="s">
        <v>595</v>
      </c>
      <c r="CF195" s="175" t="e">
        <f>BW195-#REF!</f>
        <v>#REF!</v>
      </c>
      <c r="CH195" s="291"/>
      <c r="CI195" s="291"/>
    </row>
    <row r="196" spans="1:87" ht="27.95" hidden="1" customHeight="1" outlineLevel="1">
      <c r="A196" s="347">
        <v>30</v>
      </c>
      <c r="B196" s="88" t="s">
        <v>232</v>
      </c>
      <c r="C196" s="8" t="s">
        <v>58</v>
      </c>
      <c r="D196" s="100"/>
      <c r="E196" s="100"/>
      <c r="F196" s="8" t="s">
        <v>30</v>
      </c>
      <c r="G196" s="9"/>
      <c r="H196" s="8"/>
      <c r="I196" s="8" t="s">
        <v>772</v>
      </c>
      <c r="J196" s="41">
        <v>36000</v>
      </c>
      <c r="K196" s="41">
        <v>36000</v>
      </c>
      <c r="L196" s="6">
        <v>0</v>
      </c>
      <c r="M196" s="41">
        <v>0</v>
      </c>
      <c r="N196" s="167">
        <v>500</v>
      </c>
      <c r="O196" s="167">
        <v>500</v>
      </c>
      <c r="P196" s="167">
        <v>0</v>
      </c>
      <c r="Q196" s="167">
        <v>0</v>
      </c>
      <c r="R196" s="146">
        <v>500</v>
      </c>
      <c r="S196" s="146">
        <v>500</v>
      </c>
      <c r="T196" s="146"/>
      <c r="U196" s="146"/>
      <c r="V196" s="1">
        <f t="shared" si="319"/>
        <v>500</v>
      </c>
      <c r="W196" s="1">
        <f t="shared" si="320"/>
        <v>500</v>
      </c>
      <c r="X196" s="1">
        <f t="shared" si="321"/>
        <v>0</v>
      </c>
      <c r="Y196" s="1">
        <f t="shared" si="322"/>
        <v>0</v>
      </c>
      <c r="Z196" s="146"/>
      <c r="AA196" s="146"/>
      <c r="AB196" s="146"/>
      <c r="AC196" s="146"/>
      <c r="AD196" s="146"/>
      <c r="AE196" s="146"/>
      <c r="AF196" s="146"/>
      <c r="AG196" s="146"/>
      <c r="AH196" s="146"/>
      <c r="AI196" s="146"/>
      <c r="AJ196" s="146"/>
      <c r="AK196" s="146"/>
      <c r="AL196" s="1">
        <f t="shared" si="323"/>
        <v>0</v>
      </c>
      <c r="AM196" s="1">
        <f t="shared" si="324"/>
        <v>0</v>
      </c>
      <c r="AN196" s="1"/>
      <c r="AO196" s="1"/>
      <c r="AP196" s="1"/>
      <c r="AQ196" s="1"/>
      <c r="AR196" s="1"/>
      <c r="AS196" s="1"/>
      <c r="AT196" s="146"/>
      <c r="AU196" s="146"/>
      <c r="AV196" s="146"/>
      <c r="AW196" s="146"/>
      <c r="AX196" s="148">
        <v>500</v>
      </c>
      <c r="AY196" s="146">
        <v>500</v>
      </c>
      <c r="AZ196" s="146"/>
      <c r="BA196" s="146"/>
      <c r="BB196" s="1">
        <f t="shared" si="325"/>
        <v>0</v>
      </c>
      <c r="BC196" s="1">
        <f t="shared" si="326"/>
        <v>0</v>
      </c>
      <c r="BD196" s="1"/>
      <c r="BE196" s="1"/>
      <c r="BF196" s="146">
        <f t="shared" si="331"/>
        <v>0</v>
      </c>
      <c r="BG196" s="146">
        <f t="shared" si="332"/>
        <v>0</v>
      </c>
      <c r="BH196" s="146"/>
      <c r="BI196" s="146"/>
      <c r="BJ196" s="146">
        <f t="shared" si="333"/>
        <v>500</v>
      </c>
      <c r="BK196" s="146">
        <f t="shared" si="334"/>
        <v>500</v>
      </c>
      <c r="BL196" s="146"/>
      <c r="BM196" s="146"/>
      <c r="BN196" s="1">
        <f t="shared" si="327"/>
        <v>0</v>
      </c>
      <c r="BO196" s="1">
        <f t="shared" si="328"/>
        <v>0</v>
      </c>
      <c r="BP196" s="1">
        <f t="shared" si="329"/>
        <v>0</v>
      </c>
      <c r="BQ196" s="1">
        <f t="shared" si="330"/>
        <v>0</v>
      </c>
      <c r="BR196" s="167">
        <v>500</v>
      </c>
      <c r="BS196" s="167">
        <v>500</v>
      </c>
      <c r="BT196" s="167">
        <v>0</v>
      </c>
      <c r="BU196" s="167">
        <v>0</v>
      </c>
      <c r="BV196" s="147">
        <f t="shared" si="335"/>
        <v>0</v>
      </c>
      <c r="BW196" s="147">
        <f t="shared" si="336"/>
        <v>0</v>
      </c>
      <c r="BX196" s="6"/>
      <c r="BZ196" s="113" t="s">
        <v>602</v>
      </c>
      <c r="CA196" s="45" t="s">
        <v>589</v>
      </c>
      <c r="CB196" s="45" t="s">
        <v>595</v>
      </c>
      <c r="CF196" s="175" t="e">
        <f>BW196-#REF!</f>
        <v>#REF!</v>
      </c>
      <c r="CH196" s="291"/>
      <c r="CI196" s="291"/>
    </row>
    <row r="197" spans="1:87" ht="27.95" hidden="1" customHeight="1" outlineLevel="1">
      <c r="A197" s="347">
        <v>31</v>
      </c>
      <c r="B197" s="88" t="s">
        <v>94</v>
      </c>
      <c r="C197" s="8" t="s">
        <v>76</v>
      </c>
      <c r="D197" s="100"/>
      <c r="E197" s="100"/>
      <c r="F197" s="8" t="s">
        <v>8</v>
      </c>
      <c r="G197" s="9"/>
      <c r="H197" s="8"/>
      <c r="I197" s="8" t="s">
        <v>92</v>
      </c>
      <c r="J197" s="41">
        <v>3795</v>
      </c>
      <c r="K197" s="41">
        <v>3795</v>
      </c>
      <c r="L197" s="6">
        <v>0</v>
      </c>
      <c r="M197" s="41">
        <v>0</v>
      </c>
      <c r="N197" s="167">
        <v>50</v>
      </c>
      <c r="O197" s="167">
        <v>50</v>
      </c>
      <c r="P197" s="167">
        <v>0</v>
      </c>
      <c r="Q197" s="167">
        <v>0</v>
      </c>
      <c r="R197" s="146">
        <v>50</v>
      </c>
      <c r="S197" s="146">
        <v>50</v>
      </c>
      <c r="T197" s="146"/>
      <c r="U197" s="146"/>
      <c r="V197" s="1">
        <f t="shared" si="319"/>
        <v>50</v>
      </c>
      <c r="W197" s="1">
        <f t="shared" si="320"/>
        <v>50</v>
      </c>
      <c r="X197" s="1">
        <f t="shared" si="321"/>
        <v>0</v>
      </c>
      <c r="Y197" s="1">
        <f t="shared" si="322"/>
        <v>0</v>
      </c>
      <c r="Z197" s="146">
        <v>50</v>
      </c>
      <c r="AA197" s="146">
        <v>50</v>
      </c>
      <c r="AB197" s="146"/>
      <c r="AC197" s="146"/>
      <c r="AD197" s="146">
        <v>50</v>
      </c>
      <c r="AE197" s="146">
        <v>50</v>
      </c>
      <c r="AF197" s="146"/>
      <c r="AG197" s="146"/>
      <c r="AH197" s="146"/>
      <c r="AI197" s="146"/>
      <c r="AJ197" s="146"/>
      <c r="AK197" s="146"/>
      <c r="AL197" s="1">
        <f t="shared" si="323"/>
        <v>0</v>
      </c>
      <c r="AM197" s="1">
        <f t="shared" si="324"/>
        <v>0</v>
      </c>
      <c r="AN197" s="1"/>
      <c r="AO197" s="1"/>
      <c r="AP197" s="1"/>
      <c r="AQ197" s="1"/>
      <c r="AR197" s="1"/>
      <c r="AS197" s="1"/>
      <c r="AT197" s="146"/>
      <c r="AU197" s="146"/>
      <c r="AV197" s="146"/>
      <c r="AW197" s="146"/>
      <c r="AX197" s="148"/>
      <c r="AY197" s="146"/>
      <c r="AZ197" s="146"/>
      <c r="BA197" s="146"/>
      <c r="BB197" s="1">
        <f t="shared" si="325"/>
        <v>0</v>
      </c>
      <c r="BC197" s="1">
        <f t="shared" si="326"/>
        <v>0</v>
      </c>
      <c r="BD197" s="1"/>
      <c r="BE197" s="1"/>
      <c r="BF197" s="146">
        <f t="shared" si="331"/>
        <v>0</v>
      </c>
      <c r="BG197" s="146">
        <f t="shared" si="332"/>
        <v>0</v>
      </c>
      <c r="BH197" s="146"/>
      <c r="BI197" s="146"/>
      <c r="BJ197" s="146">
        <f t="shared" si="333"/>
        <v>0</v>
      </c>
      <c r="BK197" s="146">
        <f t="shared" si="334"/>
        <v>0</v>
      </c>
      <c r="BL197" s="146"/>
      <c r="BM197" s="146"/>
      <c r="BN197" s="1">
        <f t="shared" si="327"/>
        <v>0</v>
      </c>
      <c r="BO197" s="1">
        <f t="shared" si="328"/>
        <v>0</v>
      </c>
      <c r="BP197" s="1">
        <f t="shared" si="329"/>
        <v>0</v>
      </c>
      <c r="BQ197" s="1">
        <f t="shared" si="330"/>
        <v>0</v>
      </c>
      <c r="BR197" s="167">
        <v>50</v>
      </c>
      <c r="BS197" s="167">
        <v>50</v>
      </c>
      <c r="BT197" s="167">
        <v>0</v>
      </c>
      <c r="BU197" s="167">
        <v>0</v>
      </c>
      <c r="BV197" s="147">
        <f t="shared" si="335"/>
        <v>0</v>
      </c>
      <c r="BW197" s="147">
        <f t="shared" si="336"/>
        <v>0</v>
      </c>
      <c r="BX197" s="6"/>
      <c r="BZ197" s="113" t="s">
        <v>602</v>
      </c>
      <c r="CA197" s="45" t="s">
        <v>589</v>
      </c>
      <c r="CB197" s="45" t="s">
        <v>595</v>
      </c>
      <c r="CF197" s="175" t="e">
        <f>BW197-#REF!</f>
        <v>#REF!</v>
      </c>
      <c r="CH197" s="291"/>
      <c r="CI197" s="291"/>
    </row>
    <row r="198" spans="1:87" ht="27.95" hidden="1" customHeight="1" outlineLevel="1">
      <c r="A198" s="347">
        <v>32</v>
      </c>
      <c r="B198" s="88" t="s">
        <v>96</v>
      </c>
      <c r="C198" s="8" t="s">
        <v>76</v>
      </c>
      <c r="D198" s="100"/>
      <c r="E198" s="100"/>
      <c r="F198" s="8" t="s">
        <v>30</v>
      </c>
      <c r="G198" s="9"/>
      <c r="H198" s="8"/>
      <c r="I198" s="8" t="s">
        <v>92</v>
      </c>
      <c r="J198" s="41">
        <v>2329</v>
      </c>
      <c r="K198" s="41">
        <v>2329</v>
      </c>
      <c r="L198" s="6">
        <v>0</v>
      </c>
      <c r="M198" s="41">
        <v>0</v>
      </c>
      <c r="N198" s="167">
        <v>50</v>
      </c>
      <c r="O198" s="167">
        <v>50</v>
      </c>
      <c r="P198" s="167">
        <v>0</v>
      </c>
      <c r="Q198" s="167">
        <v>0</v>
      </c>
      <c r="R198" s="146">
        <v>50</v>
      </c>
      <c r="S198" s="146">
        <v>50</v>
      </c>
      <c r="T198" s="146"/>
      <c r="U198" s="146"/>
      <c r="V198" s="1">
        <f t="shared" si="319"/>
        <v>50</v>
      </c>
      <c r="W198" s="1">
        <f t="shared" si="320"/>
        <v>50</v>
      </c>
      <c r="X198" s="1">
        <f t="shared" si="321"/>
        <v>0</v>
      </c>
      <c r="Y198" s="1">
        <f t="shared" si="322"/>
        <v>0</v>
      </c>
      <c r="Z198" s="146">
        <v>50</v>
      </c>
      <c r="AA198" s="146">
        <v>50</v>
      </c>
      <c r="AB198" s="146"/>
      <c r="AC198" s="146"/>
      <c r="AD198" s="146">
        <v>50</v>
      </c>
      <c r="AE198" s="146">
        <v>50</v>
      </c>
      <c r="AF198" s="146"/>
      <c r="AG198" s="146"/>
      <c r="AH198" s="146"/>
      <c r="AI198" s="146"/>
      <c r="AJ198" s="146"/>
      <c r="AK198" s="146"/>
      <c r="AL198" s="1">
        <f t="shared" si="323"/>
        <v>0</v>
      </c>
      <c r="AM198" s="1">
        <f t="shared" si="324"/>
        <v>0</v>
      </c>
      <c r="AN198" s="1"/>
      <c r="AO198" s="1"/>
      <c r="AP198" s="1"/>
      <c r="AQ198" s="1"/>
      <c r="AR198" s="1"/>
      <c r="AS198" s="1"/>
      <c r="AT198" s="146"/>
      <c r="AU198" s="146"/>
      <c r="AV198" s="146"/>
      <c r="AW198" s="146"/>
      <c r="AX198" s="148"/>
      <c r="AY198" s="146"/>
      <c r="AZ198" s="146"/>
      <c r="BA198" s="146"/>
      <c r="BB198" s="1">
        <f t="shared" si="325"/>
        <v>0</v>
      </c>
      <c r="BC198" s="1">
        <f t="shared" si="326"/>
        <v>0</v>
      </c>
      <c r="BD198" s="1"/>
      <c r="BE198" s="1"/>
      <c r="BF198" s="146">
        <f t="shared" si="331"/>
        <v>0</v>
      </c>
      <c r="BG198" s="146">
        <f t="shared" si="332"/>
        <v>0</v>
      </c>
      <c r="BH198" s="146"/>
      <c r="BI198" s="146"/>
      <c r="BJ198" s="146">
        <f t="shared" si="333"/>
        <v>0</v>
      </c>
      <c r="BK198" s="146">
        <f t="shared" si="334"/>
        <v>0</v>
      </c>
      <c r="BL198" s="146"/>
      <c r="BM198" s="146"/>
      <c r="BN198" s="1">
        <f t="shared" si="327"/>
        <v>0</v>
      </c>
      <c r="BO198" s="1">
        <f t="shared" si="328"/>
        <v>0</v>
      </c>
      <c r="BP198" s="1">
        <f t="shared" si="329"/>
        <v>0</v>
      </c>
      <c r="BQ198" s="1">
        <f t="shared" si="330"/>
        <v>0</v>
      </c>
      <c r="BR198" s="167">
        <v>50</v>
      </c>
      <c r="BS198" s="167">
        <v>50</v>
      </c>
      <c r="BT198" s="167">
        <v>0</v>
      </c>
      <c r="BU198" s="167">
        <v>0</v>
      </c>
      <c r="BV198" s="147">
        <f t="shared" si="335"/>
        <v>0</v>
      </c>
      <c r="BW198" s="147">
        <f t="shared" si="336"/>
        <v>0</v>
      </c>
      <c r="BX198" s="6"/>
      <c r="BZ198" s="113" t="s">
        <v>602</v>
      </c>
      <c r="CA198" s="45" t="s">
        <v>589</v>
      </c>
      <c r="CB198" s="45" t="s">
        <v>595</v>
      </c>
      <c r="CF198" s="175" t="e">
        <f>BW198-#REF!</f>
        <v>#REF!</v>
      </c>
      <c r="CH198" s="291"/>
      <c r="CI198" s="291"/>
    </row>
    <row r="199" spans="1:87" ht="27.95" hidden="1" customHeight="1" outlineLevel="1">
      <c r="A199" s="347">
        <v>33</v>
      </c>
      <c r="B199" s="88" t="s">
        <v>99</v>
      </c>
      <c r="C199" s="8" t="s">
        <v>76</v>
      </c>
      <c r="D199" s="100"/>
      <c r="E199" s="100"/>
      <c r="F199" s="8" t="s">
        <v>98</v>
      </c>
      <c r="G199" s="9"/>
      <c r="H199" s="8"/>
      <c r="I199" s="8" t="s">
        <v>92</v>
      </c>
      <c r="J199" s="41">
        <v>1995</v>
      </c>
      <c r="K199" s="41">
        <v>1995</v>
      </c>
      <c r="L199" s="6">
        <v>0</v>
      </c>
      <c r="M199" s="41">
        <v>0</v>
      </c>
      <c r="N199" s="167">
        <v>50</v>
      </c>
      <c r="O199" s="167">
        <v>50</v>
      </c>
      <c r="P199" s="167">
        <v>0</v>
      </c>
      <c r="Q199" s="167">
        <v>0</v>
      </c>
      <c r="R199" s="146">
        <v>50</v>
      </c>
      <c r="S199" s="146">
        <v>50</v>
      </c>
      <c r="T199" s="146"/>
      <c r="U199" s="146"/>
      <c r="V199" s="1">
        <f t="shared" ref="V199:V230" si="337">Z199+AH199+AX199</f>
        <v>50</v>
      </c>
      <c r="W199" s="1">
        <f t="shared" ref="W199:W230" si="338">AA199+AI199+AY199</f>
        <v>50</v>
      </c>
      <c r="X199" s="1">
        <f t="shared" ref="X199:X230" si="339">AB199+AJ199+AZ199</f>
        <v>0</v>
      </c>
      <c r="Y199" s="1">
        <f t="shared" ref="Y199:Y230" si="340">AC199+AK199+BA199</f>
        <v>0</v>
      </c>
      <c r="Z199" s="146">
        <v>50</v>
      </c>
      <c r="AA199" s="146">
        <v>50</v>
      </c>
      <c r="AB199" s="146"/>
      <c r="AC199" s="146"/>
      <c r="AD199" s="146">
        <v>50</v>
      </c>
      <c r="AE199" s="146">
        <v>50</v>
      </c>
      <c r="AF199" s="146"/>
      <c r="AG199" s="146"/>
      <c r="AH199" s="146"/>
      <c r="AI199" s="146"/>
      <c r="AJ199" s="146"/>
      <c r="AK199" s="146"/>
      <c r="AL199" s="1">
        <f t="shared" ref="AL199:AL230" si="341">Z199-AD199</f>
        <v>0</v>
      </c>
      <c r="AM199" s="1">
        <f t="shared" ref="AM199:AM230" si="342">AA199-AE199</f>
        <v>0</v>
      </c>
      <c r="AN199" s="1"/>
      <c r="AO199" s="1"/>
      <c r="AP199" s="1"/>
      <c r="AQ199" s="1"/>
      <c r="AR199" s="1"/>
      <c r="AS199" s="1"/>
      <c r="AT199" s="146"/>
      <c r="AU199" s="146"/>
      <c r="AV199" s="146"/>
      <c r="AW199" s="146"/>
      <c r="AX199" s="148"/>
      <c r="AY199" s="146"/>
      <c r="AZ199" s="146"/>
      <c r="BA199" s="146"/>
      <c r="BB199" s="1">
        <f t="shared" ref="BB199:BB230" si="343">AH199-AT199</f>
        <v>0</v>
      </c>
      <c r="BC199" s="1">
        <f t="shared" ref="BC199:BC230" si="344">AI199-AU199</f>
        <v>0</v>
      </c>
      <c r="BD199" s="1"/>
      <c r="BE199" s="1"/>
      <c r="BF199" s="146">
        <f t="shared" si="331"/>
        <v>0</v>
      </c>
      <c r="BG199" s="146">
        <f t="shared" si="332"/>
        <v>0</v>
      </c>
      <c r="BH199" s="146"/>
      <c r="BI199" s="146"/>
      <c r="BJ199" s="146">
        <f t="shared" si="333"/>
        <v>0</v>
      </c>
      <c r="BK199" s="146">
        <f t="shared" si="334"/>
        <v>0</v>
      </c>
      <c r="BL199" s="146"/>
      <c r="BM199" s="146"/>
      <c r="BN199" s="1">
        <f t="shared" ref="BN199:BN230" si="345">N199-V199</f>
        <v>0</v>
      </c>
      <c r="BO199" s="1">
        <f t="shared" ref="BO199:BO230" si="346">O199-W199</f>
        <v>0</v>
      </c>
      <c r="BP199" s="1">
        <f t="shared" ref="BP199:BP230" si="347">P199-X199</f>
        <v>0</v>
      </c>
      <c r="BQ199" s="1">
        <f t="shared" ref="BQ199:BQ230" si="348">Q199-Y199</f>
        <v>0</v>
      </c>
      <c r="BR199" s="167">
        <v>50</v>
      </c>
      <c r="BS199" s="167">
        <v>50</v>
      </c>
      <c r="BT199" s="167">
        <v>0</v>
      </c>
      <c r="BU199" s="167">
        <v>0</v>
      </c>
      <c r="BV199" s="147">
        <f t="shared" si="335"/>
        <v>0</v>
      </c>
      <c r="BW199" s="147">
        <f t="shared" si="336"/>
        <v>0</v>
      </c>
      <c r="BX199" s="6"/>
      <c r="BZ199" s="113" t="s">
        <v>602</v>
      </c>
      <c r="CA199" s="45" t="s">
        <v>589</v>
      </c>
      <c r="CB199" s="45" t="s">
        <v>595</v>
      </c>
      <c r="CF199" s="175" t="e">
        <f>BW199-#REF!</f>
        <v>#REF!</v>
      </c>
      <c r="CH199" s="291"/>
      <c r="CI199" s="291"/>
    </row>
    <row r="200" spans="1:87" ht="27.95" hidden="1" customHeight="1" outlineLevel="1">
      <c r="A200" s="347">
        <v>34</v>
      </c>
      <c r="B200" s="88" t="s">
        <v>93</v>
      </c>
      <c r="C200" s="8" t="s">
        <v>76</v>
      </c>
      <c r="D200" s="100"/>
      <c r="E200" s="100"/>
      <c r="F200" s="8" t="s">
        <v>39</v>
      </c>
      <c r="G200" s="9"/>
      <c r="H200" s="8"/>
      <c r="I200" s="8" t="s">
        <v>92</v>
      </c>
      <c r="J200" s="41">
        <v>3795</v>
      </c>
      <c r="K200" s="41">
        <v>3795</v>
      </c>
      <c r="L200" s="6">
        <v>0</v>
      </c>
      <c r="M200" s="41">
        <v>0</v>
      </c>
      <c r="N200" s="167">
        <v>50</v>
      </c>
      <c r="O200" s="167">
        <v>50</v>
      </c>
      <c r="P200" s="167">
        <v>0</v>
      </c>
      <c r="Q200" s="167">
        <v>0</v>
      </c>
      <c r="R200" s="146">
        <v>50</v>
      </c>
      <c r="S200" s="146">
        <v>50</v>
      </c>
      <c r="T200" s="146"/>
      <c r="U200" s="146"/>
      <c r="V200" s="1">
        <f t="shared" si="337"/>
        <v>50</v>
      </c>
      <c r="W200" s="1">
        <f t="shared" si="338"/>
        <v>50</v>
      </c>
      <c r="X200" s="1">
        <f t="shared" si="339"/>
        <v>0</v>
      </c>
      <c r="Y200" s="1">
        <f t="shared" si="340"/>
        <v>0</v>
      </c>
      <c r="Z200" s="146">
        <v>50</v>
      </c>
      <c r="AA200" s="146">
        <v>50</v>
      </c>
      <c r="AB200" s="146"/>
      <c r="AC200" s="146"/>
      <c r="AD200" s="146">
        <v>50</v>
      </c>
      <c r="AE200" s="146">
        <v>50</v>
      </c>
      <c r="AF200" s="146"/>
      <c r="AG200" s="146"/>
      <c r="AH200" s="146"/>
      <c r="AI200" s="146"/>
      <c r="AJ200" s="146"/>
      <c r="AK200" s="146"/>
      <c r="AL200" s="1">
        <f t="shared" si="341"/>
        <v>0</v>
      </c>
      <c r="AM200" s="1">
        <f t="shared" si="342"/>
        <v>0</v>
      </c>
      <c r="AN200" s="1"/>
      <c r="AO200" s="1"/>
      <c r="AP200" s="1"/>
      <c r="AQ200" s="1"/>
      <c r="AR200" s="1"/>
      <c r="AS200" s="1"/>
      <c r="AT200" s="146"/>
      <c r="AU200" s="146"/>
      <c r="AV200" s="146"/>
      <c r="AW200" s="146"/>
      <c r="AX200" s="148"/>
      <c r="AY200" s="146"/>
      <c r="AZ200" s="146"/>
      <c r="BA200" s="146"/>
      <c r="BB200" s="1">
        <f t="shared" si="343"/>
        <v>0</v>
      </c>
      <c r="BC200" s="1">
        <f t="shared" si="344"/>
        <v>0</v>
      </c>
      <c r="BD200" s="1"/>
      <c r="BE200" s="1"/>
      <c r="BF200" s="146">
        <f t="shared" si="331"/>
        <v>0</v>
      </c>
      <c r="BG200" s="146">
        <f t="shared" si="332"/>
        <v>0</v>
      </c>
      <c r="BH200" s="146"/>
      <c r="BI200" s="146"/>
      <c r="BJ200" s="146">
        <f t="shared" si="333"/>
        <v>0</v>
      </c>
      <c r="BK200" s="146">
        <f t="shared" si="334"/>
        <v>0</v>
      </c>
      <c r="BL200" s="146"/>
      <c r="BM200" s="146"/>
      <c r="BN200" s="1">
        <f t="shared" si="345"/>
        <v>0</v>
      </c>
      <c r="BO200" s="1">
        <f t="shared" si="346"/>
        <v>0</v>
      </c>
      <c r="BP200" s="1">
        <f t="shared" si="347"/>
        <v>0</v>
      </c>
      <c r="BQ200" s="1">
        <f t="shared" si="348"/>
        <v>0</v>
      </c>
      <c r="BR200" s="167">
        <v>50</v>
      </c>
      <c r="BS200" s="167">
        <v>50</v>
      </c>
      <c r="BT200" s="167">
        <v>0</v>
      </c>
      <c r="BU200" s="167">
        <v>0</v>
      </c>
      <c r="BV200" s="147">
        <f t="shared" si="335"/>
        <v>0</v>
      </c>
      <c r="BW200" s="147">
        <f t="shared" si="336"/>
        <v>0</v>
      </c>
      <c r="BX200" s="6"/>
      <c r="BZ200" s="113" t="s">
        <v>602</v>
      </c>
      <c r="CA200" s="45" t="s">
        <v>589</v>
      </c>
      <c r="CB200" s="45" t="s">
        <v>595</v>
      </c>
      <c r="CF200" s="175" t="e">
        <f>BW200-#REF!</f>
        <v>#REF!</v>
      </c>
      <c r="CH200" s="291"/>
      <c r="CI200" s="291"/>
    </row>
    <row r="201" spans="1:87" ht="27.95" hidden="1" customHeight="1" outlineLevel="1">
      <c r="A201" s="347">
        <v>35</v>
      </c>
      <c r="B201" s="88" t="s">
        <v>91</v>
      </c>
      <c r="C201" s="8" t="s">
        <v>76</v>
      </c>
      <c r="D201" s="100"/>
      <c r="E201" s="100"/>
      <c r="F201" s="8" t="s">
        <v>81</v>
      </c>
      <c r="G201" s="9"/>
      <c r="H201" s="8"/>
      <c r="I201" s="8" t="s">
        <v>92</v>
      </c>
      <c r="J201" s="41">
        <v>3977</v>
      </c>
      <c r="K201" s="41">
        <v>3977</v>
      </c>
      <c r="L201" s="6">
        <v>0</v>
      </c>
      <c r="M201" s="41">
        <v>0</v>
      </c>
      <c r="N201" s="167">
        <v>50</v>
      </c>
      <c r="O201" s="167">
        <v>50</v>
      </c>
      <c r="P201" s="167">
        <v>0</v>
      </c>
      <c r="Q201" s="167">
        <v>0</v>
      </c>
      <c r="R201" s="146">
        <v>50</v>
      </c>
      <c r="S201" s="146">
        <v>50</v>
      </c>
      <c r="T201" s="146"/>
      <c r="U201" s="146"/>
      <c r="V201" s="1">
        <f t="shared" si="337"/>
        <v>50</v>
      </c>
      <c r="W201" s="1">
        <f t="shared" si="338"/>
        <v>50</v>
      </c>
      <c r="X201" s="1">
        <f t="shared" si="339"/>
        <v>0</v>
      </c>
      <c r="Y201" s="1">
        <f t="shared" si="340"/>
        <v>0</v>
      </c>
      <c r="Z201" s="146">
        <v>50</v>
      </c>
      <c r="AA201" s="146">
        <v>50</v>
      </c>
      <c r="AB201" s="146"/>
      <c r="AC201" s="146"/>
      <c r="AD201" s="146">
        <v>50</v>
      </c>
      <c r="AE201" s="146">
        <v>50</v>
      </c>
      <c r="AF201" s="146"/>
      <c r="AG201" s="146"/>
      <c r="AH201" s="146"/>
      <c r="AI201" s="146"/>
      <c r="AJ201" s="146"/>
      <c r="AK201" s="146"/>
      <c r="AL201" s="1">
        <f t="shared" si="341"/>
        <v>0</v>
      </c>
      <c r="AM201" s="1">
        <f t="shared" si="342"/>
        <v>0</v>
      </c>
      <c r="AN201" s="1"/>
      <c r="AO201" s="1"/>
      <c r="AP201" s="1"/>
      <c r="AQ201" s="1"/>
      <c r="AR201" s="1"/>
      <c r="AS201" s="1"/>
      <c r="AT201" s="146"/>
      <c r="AU201" s="146"/>
      <c r="AV201" s="146"/>
      <c r="AW201" s="146"/>
      <c r="AX201" s="148"/>
      <c r="AY201" s="146"/>
      <c r="AZ201" s="146"/>
      <c r="BA201" s="146"/>
      <c r="BB201" s="1">
        <f t="shared" si="343"/>
        <v>0</v>
      </c>
      <c r="BC201" s="1">
        <f t="shared" si="344"/>
        <v>0</v>
      </c>
      <c r="BD201" s="1"/>
      <c r="BE201" s="1"/>
      <c r="BF201" s="146">
        <f t="shared" si="331"/>
        <v>0</v>
      </c>
      <c r="BG201" s="146">
        <f t="shared" si="332"/>
        <v>0</v>
      </c>
      <c r="BH201" s="146"/>
      <c r="BI201" s="146"/>
      <c r="BJ201" s="146">
        <f t="shared" si="333"/>
        <v>0</v>
      </c>
      <c r="BK201" s="146">
        <f t="shared" si="334"/>
        <v>0</v>
      </c>
      <c r="BL201" s="146"/>
      <c r="BM201" s="146"/>
      <c r="BN201" s="1">
        <f t="shared" si="345"/>
        <v>0</v>
      </c>
      <c r="BO201" s="1">
        <f t="shared" si="346"/>
        <v>0</v>
      </c>
      <c r="BP201" s="1">
        <f t="shared" si="347"/>
        <v>0</v>
      </c>
      <c r="BQ201" s="1">
        <f t="shared" si="348"/>
        <v>0</v>
      </c>
      <c r="BR201" s="167">
        <v>50</v>
      </c>
      <c r="BS201" s="167">
        <v>50</v>
      </c>
      <c r="BT201" s="167">
        <v>0</v>
      </c>
      <c r="BU201" s="167">
        <v>0</v>
      </c>
      <c r="BV201" s="147">
        <f t="shared" si="335"/>
        <v>0</v>
      </c>
      <c r="BW201" s="147">
        <f t="shared" si="336"/>
        <v>0</v>
      </c>
      <c r="BX201" s="6"/>
      <c r="BZ201" s="113" t="s">
        <v>602</v>
      </c>
      <c r="CA201" s="45" t="s">
        <v>589</v>
      </c>
      <c r="CB201" s="45" t="s">
        <v>595</v>
      </c>
      <c r="CF201" s="175" t="e">
        <f>BW201-#REF!</f>
        <v>#REF!</v>
      </c>
      <c r="CH201" s="291"/>
      <c r="CI201" s="291"/>
    </row>
    <row r="202" spans="1:87" ht="27.95" hidden="1" customHeight="1" outlineLevel="1">
      <c r="A202" s="347">
        <v>36</v>
      </c>
      <c r="B202" s="9" t="s">
        <v>401</v>
      </c>
      <c r="C202" s="8" t="s">
        <v>37</v>
      </c>
      <c r="D202" s="100"/>
      <c r="E202" s="100"/>
      <c r="F202" s="68" t="s">
        <v>36</v>
      </c>
      <c r="G202" s="9"/>
      <c r="H202" s="8"/>
      <c r="I202" s="8" t="s">
        <v>398</v>
      </c>
      <c r="J202" s="41">
        <v>9500</v>
      </c>
      <c r="K202" s="41">
        <v>9500</v>
      </c>
      <c r="L202" s="6">
        <v>0</v>
      </c>
      <c r="M202" s="41">
        <v>0</v>
      </c>
      <c r="N202" s="167">
        <v>334</v>
      </c>
      <c r="O202" s="167">
        <v>334</v>
      </c>
      <c r="P202" s="167">
        <v>0</v>
      </c>
      <c r="Q202" s="167">
        <v>0</v>
      </c>
      <c r="R202" s="146">
        <v>334</v>
      </c>
      <c r="S202" s="146">
        <v>334</v>
      </c>
      <c r="T202" s="146"/>
      <c r="U202" s="146"/>
      <c r="V202" s="1">
        <f t="shared" si="337"/>
        <v>334</v>
      </c>
      <c r="W202" s="1">
        <f t="shared" si="338"/>
        <v>334</v>
      </c>
      <c r="X202" s="1">
        <f t="shared" si="339"/>
        <v>0</v>
      </c>
      <c r="Y202" s="1">
        <f t="shared" si="340"/>
        <v>0</v>
      </c>
      <c r="Z202" s="146">
        <v>334</v>
      </c>
      <c r="AA202" s="146">
        <v>334</v>
      </c>
      <c r="AB202" s="146"/>
      <c r="AC202" s="146"/>
      <c r="AD202" s="146">
        <v>334</v>
      </c>
      <c r="AE202" s="146">
        <v>334</v>
      </c>
      <c r="AF202" s="146"/>
      <c r="AG202" s="146"/>
      <c r="AH202" s="146"/>
      <c r="AI202" s="146"/>
      <c r="AJ202" s="146"/>
      <c r="AK202" s="146"/>
      <c r="AL202" s="1">
        <f t="shared" si="341"/>
        <v>0</v>
      </c>
      <c r="AM202" s="1">
        <f t="shared" si="342"/>
        <v>0</v>
      </c>
      <c r="AN202" s="1"/>
      <c r="AO202" s="1"/>
      <c r="AP202" s="1"/>
      <c r="AQ202" s="1"/>
      <c r="AR202" s="1"/>
      <c r="AS202" s="1"/>
      <c r="AT202" s="146"/>
      <c r="AU202" s="146"/>
      <c r="AV202" s="146"/>
      <c r="AW202" s="146"/>
      <c r="AX202" s="148"/>
      <c r="AY202" s="146"/>
      <c r="AZ202" s="146"/>
      <c r="BA202" s="146"/>
      <c r="BB202" s="1">
        <f t="shared" si="343"/>
        <v>0</v>
      </c>
      <c r="BC202" s="1">
        <f t="shared" si="344"/>
        <v>0</v>
      </c>
      <c r="BD202" s="1"/>
      <c r="BE202" s="1"/>
      <c r="BF202" s="146">
        <f t="shared" si="331"/>
        <v>0</v>
      </c>
      <c r="BG202" s="146">
        <f t="shared" si="332"/>
        <v>0</v>
      </c>
      <c r="BH202" s="146"/>
      <c r="BI202" s="146"/>
      <c r="BJ202" s="146">
        <f t="shared" si="333"/>
        <v>0</v>
      </c>
      <c r="BK202" s="146">
        <f t="shared" si="334"/>
        <v>0</v>
      </c>
      <c r="BL202" s="146"/>
      <c r="BM202" s="146"/>
      <c r="BN202" s="1">
        <f t="shared" si="345"/>
        <v>0</v>
      </c>
      <c r="BO202" s="1">
        <f t="shared" si="346"/>
        <v>0</v>
      </c>
      <c r="BP202" s="1">
        <f t="shared" si="347"/>
        <v>0</v>
      </c>
      <c r="BQ202" s="1">
        <f t="shared" si="348"/>
        <v>0</v>
      </c>
      <c r="BR202" s="167">
        <v>334</v>
      </c>
      <c r="BS202" s="167">
        <v>334</v>
      </c>
      <c r="BT202" s="167">
        <v>0</v>
      </c>
      <c r="BU202" s="167">
        <v>0</v>
      </c>
      <c r="BV202" s="147">
        <f t="shared" si="335"/>
        <v>0</v>
      </c>
      <c r="BW202" s="147">
        <f t="shared" si="336"/>
        <v>0</v>
      </c>
      <c r="BX202" s="6"/>
      <c r="BZ202" s="113" t="s">
        <v>602</v>
      </c>
      <c r="CA202" s="45" t="s">
        <v>589</v>
      </c>
      <c r="CB202" s="45" t="s">
        <v>595</v>
      </c>
      <c r="CF202" s="175" t="e">
        <f>BW202-#REF!</f>
        <v>#REF!</v>
      </c>
      <c r="CH202" s="291"/>
      <c r="CI202" s="291"/>
    </row>
    <row r="203" spans="1:87" ht="27.95" hidden="1" customHeight="1" outlineLevel="1">
      <c r="A203" s="347">
        <v>37</v>
      </c>
      <c r="B203" s="9" t="s">
        <v>400</v>
      </c>
      <c r="C203" s="8" t="s">
        <v>37</v>
      </c>
      <c r="D203" s="100"/>
      <c r="E203" s="100"/>
      <c r="F203" s="68" t="s">
        <v>36</v>
      </c>
      <c r="G203" s="9"/>
      <c r="H203" s="8"/>
      <c r="I203" s="8" t="s">
        <v>398</v>
      </c>
      <c r="J203" s="41">
        <v>3000</v>
      </c>
      <c r="K203" s="41">
        <v>3000</v>
      </c>
      <c r="L203" s="6">
        <v>0</v>
      </c>
      <c r="M203" s="41">
        <v>0</v>
      </c>
      <c r="N203" s="167">
        <v>84</v>
      </c>
      <c r="O203" s="167">
        <v>84</v>
      </c>
      <c r="P203" s="167">
        <v>0</v>
      </c>
      <c r="Q203" s="167">
        <v>0</v>
      </c>
      <c r="R203" s="146">
        <v>84</v>
      </c>
      <c r="S203" s="146">
        <v>84</v>
      </c>
      <c r="T203" s="146"/>
      <c r="U203" s="146"/>
      <c r="V203" s="1">
        <f t="shared" si="337"/>
        <v>84</v>
      </c>
      <c r="W203" s="1">
        <f t="shared" si="338"/>
        <v>84</v>
      </c>
      <c r="X203" s="1">
        <f t="shared" si="339"/>
        <v>0</v>
      </c>
      <c r="Y203" s="1">
        <f t="shared" si="340"/>
        <v>0</v>
      </c>
      <c r="Z203" s="146">
        <v>84</v>
      </c>
      <c r="AA203" s="146">
        <v>84</v>
      </c>
      <c r="AB203" s="146"/>
      <c r="AC203" s="146"/>
      <c r="AD203" s="146">
        <v>84</v>
      </c>
      <c r="AE203" s="146">
        <v>84</v>
      </c>
      <c r="AF203" s="146"/>
      <c r="AG203" s="146"/>
      <c r="AH203" s="146"/>
      <c r="AI203" s="146"/>
      <c r="AJ203" s="146"/>
      <c r="AK203" s="146"/>
      <c r="AL203" s="1">
        <f t="shared" si="341"/>
        <v>0</v>
      </c>
      <c r="AM203" s="1">
        <f t="shared" si="342"/>
        <v>0</v>
      </c>
      <c r="AN203" s="1"/>
      <c r="AO203" s="1"/>
      <c r="AP203" s="1"/>
      <c r="AQ203" s="1"/>
      <c r="AR203" s="1"/>
      <c r="AS203" s="1"/>
      <c r="AT203" s="146"/>
      <c r="AU203" s="146"/>
      <c r="AV203" s="146"/>
      <c r="AW203" s="146"/>
      <c r="AX203" s="148"/>
      <c r="AY203" s="146"/>
      <c r="AZ203" s="146"/>
      <c r="BA203" s="146"/>
      <c r="BB203" s="1">
        <f t="shared" si="343"/>
        <v>0</v>
      </c>
      <c r="BC203" s="1">
        <f t="shared" si="344"/>
        <v>0</v>
      </c>
      <c r="BD203" s="1"/>
      <c r="BE203" s="1"/>
      <c r="BF203" s="146">
        <f t="shared" si="331"/>
        <v>0</v>
      </c>
      <c r="BG203" s="146">
        <f t="shared" si="332"/>
        <v>0</v>
      </c>
      <c r="BH203" s="146"/>
      <c r="BI203" s="146"/>
      <c r="BJ203" s="146">
        <f t="shared" si="333"/>
        <v>0</v>
      </c>
      <c r="BK203" s="146">
        <f t="shared" si="334"/>
        <v>0</v>
      </c>
      <c r="BL203" s="146"/>
      <c r="BM203" s="146"/>
      <c r="BN203" s="1">
        <f t="shared" si="345"/>
        <v>0</v>
      </c>
      <c r="BO203" s="1">
        <f t="shared" si="346"/>
        <v>0</v>
      </c>
      <c r="BP203" s="1">
        <f t="shared" si="347"/>
        <v>0</v>
      </c>
      <c r="BQ203" s="1">
        <f t="shared" si="348"/>
        <v>0</v>
      </c>
      <c r="BR203" s="167">
        <v>84</v>
      </c>
      <c r="BS203" s="167">
        <v>84</v>
      </c>
      <c r="BT203" s="167">
        <v>0</v>
      </c>
      <c r="BU203" s="167">
        <v>0</v>
      </c>
      <c r="BV203" s="147">
        <f t="shared" si="335"/>
        <v>0</v>
      </c>
      <c r="BW203" s="147">
        <f t="shared" si="336"/>
        <v>0</v>
      </c>
      <c r="BX203" s="6"/>
      <c r="BZ203" s="113" t="s">
        <v>602</v>
      </c>
      <c r="CA203" s="45" t="s">
        <v>589</v>
      </c>
      <c r="CB203" s="45" t="s">
        <v>595</v>
      </c>
      <c r="CF203" s="175" t="e">
        <f>BW203-#REF!</f>
        <v>#REF!</v>
      </c>
      <c r="CH203" s="291"/>
      <c r="CI203" s="291"/>
    </row>
    <row r="204" spans="1:87" ht="27.95" hidden="1" customHeight="1" outlineLevel="1">
      <c r="A204" s="347">
        <v>38</v>
      </c>
      <c r="B204" s="9" t="s">
        <v>399</v>
      </c>
      <c r="C204" s="8" t="s">
        <v>37</v>
      </c>
      <c r="D204" s="100"/>
      <c r="E204" s="100"/>
      <c r="F204" s="68" t="s">
        <v>36</v>
      </c>
      <c r="G204" s="9"/>
      <c r="H204" s="8"/>
      <c r="I204" s="8" t="s">
        <v>398</v>
      </c>
      <c r="J204" s="41">
        <v>1500</v>
      </c>
      <c r="K204" s="41">
        <v>1500</v>
      </c>
      <c r="L204" s="6">
        <v>0</v>
      </c>
      <c r="M204" s="41">
        <v>0</v>
      </c>
      <c r="N204" s="167">
        <v>45</v>
      </c>
      <c r="O204" s="167">
        <v>45</v>
      </c>
      <c r="P204" s="167">
        <v>0</v>
      </c>
      <c r="Q204" s="167">
        <v>0</v>
      </c>
      <c r="R204" s="146">
        <v>45</v>
      </c>
      <c r="S204" s="146">
        <v>45</v>
      </c>
      <c r="T204" s="146"/>
      <c r="U204" s="146"/>
      <c r="V204" s="1">
        <f t="shared" si="337"/>
        <v>45</v>
      </c>
      <c r="W204" s="1">
        <f t="shared" si="338"/>
        <v>45</v>
      </c>
      <c r="X204" s="1">
        <f t="shared" si="339"/>
        <v>0</v>
      </c>
      <c r="Y204" s="1">
        <f t="shared" si="340"/>
        <v>0</v>
      </c>
      <c r="Z204" s="146">
        <v>45</v>
      </c>
      <c r="AA204" s="146">
        <v>45</v>
      </c>
      <c r="AB204" s="146"/>
      <c r="AC204" s="146"/>
      <c r="AD204" s="146">
        <v>45</v>
      </c>
      <c r="AE204" s="146">
        <v>45</v>
      </c>
      <c r="AF204" s="146"/>
      <c r="AG204" s="146"/>
      <c r="AH204" s="146"/>
      <c r="AI204" s="146"/>
      <c r="AJ204" s="146"/>
      <c r="AK204" s="146"/>
      <c r="AL204" s="1">
        <f t="shared" si="341"/>
        <v>0</v>
      </c>
      <c r="AM204" s="1">
        <f t="shared" si="342"/>
        <v>0</v>
      </c>
      <c r="AN204" s="1"/>
      <c r="AO204" s="1"/>
      <c r="AP204" s="1"/>
      <c r="AQ204" s="1"/>
      <c r="AR204" s="1"/>
      <c r="AS204" s="1"/>
      <c r="AT204" s="146"/>
      <c r="AU204" s="146"/>
      <c r="AV204" s="146"/>
      <c r="AW204" s="146"/>
      <c r="AX204" s="148"/>
      <c r="AY204" s="146"/>
      <c r="AZ204" s="146"/>
      <c r="BA204" s="146"/>
      <c r="BB204" s="1">
        <f t="shared" si="343"/>
        <v>0</v>
      </c>
      <c r="BC204" s="1">
        <f t="shared" si="344"/>
        <v>0</v>
      </c>
      <c r="BD204" s="1"/>
      <c r="BE204" s="1"/>
      <c r="BF204" s="146">
        <f t="shared" si="331"/>
        <v>0</v>
      </c>
      <c r="BG204" s="146">
        <f t="shared" si="332"/>
        <v>0</v>
      </c>
      <c r="BH204" s="146"/>
      <c r="BI204" s="146"/>
      <c r="BJ204" s="146">
        <f t="shared" si="333"/>
        <v>0</v>
      </c>
      <c r="BK204" s="146">
        <f t="shared" si="334"/>
        <v>0</v>
      </c>
      <c r="BL204" s="146"/>
      <c r="BM204" s="146"/>
      <c r="BN204" s="1">
        <f t="shared" si="345"/>
        <v>0</v>
      </c>
      <c r="BO204" s="1">
        <f t="shared" si="346"/>
        <v>0</v>
      </c>
      <c r="BP204" s="1">
        <f t="shared" si="347"/>
        <v>0</v>
      </c>
      <c r="BQ204" s="1">
        <f t="shared" si="348"/>
        <v>0</v>
      </c>
      <c r="BR204" s="167">
        <v>45</v>
      </c>
      <c r="BS204" s="167">
        <v>45</v>
      </c>
      <c r="BT204" s="167">
        <v>0</v>
      </c>
      <c r="BU204" s="167">
        <v>0</v>
      </c>
      <c r="BV204" s="147">
        <f t="shared" si="335"/>
        <v>0</v>
      </c>
      <c r="BW204" s="147">
        <f t="shared" si="336"/>
        <v>0</v>
      </c>
      <c r="BX204" s="6"/>
      <c r="BZ204" s="113" t="s">
        <v>602</v>
      </c>
      <c r="CA204" s="45" t="s">
        <v>589</v>
      </c>
      <c r="CB204" s="45" t="s">
        <v>595</v>
      </c>
      <c r="CF204" s="175" t="e">
        <f>BW204-#REF!</f>
        <v>#REF!</v>
      </c>
      <c r="CH204" s="291"/>
      <c r="CI204" s="291"/>
    </row>
    <row r="205" spans="1:87" ht="27.95" hidden="1" customHeight="1" outlineLevel="1">
      <c r="A205" s="347">
        <v>39</v>
      </c>
      <c r="B205" s="9" t="s">
        <v>397</v>
      </c>
      <c r="C205" s="8" t="s">
        <v>37</v>
      </c>
      <c r="D205" s="100"/>
      <c r="E205" s="100"/>
      <c r="F205" s="68" t="s">
        <v>36</v>
      </c>
      <c r="G205" s="9"/>
      <c r="H205" s="8"/>
      <c r="I205" s="8" t="s">
        <v>396</v>
      </c>
      <c r="J205" s="41">
        <v>7000</v>
      </c>
      <c r="K205" s="41">
        <v>7000</v>
      </c>
      <c r="L205" s="6">
        <v>0</v>
      </c>
      <c r="M205" s="41">
        <v>0</v>
      </c>
      <c r="N205" s="167">
        <v>33</v>
      </c>
      <c r="O205" s="167">
        <v>33</v>
      </c>
      <c r="P205" s="167">
        <v>0</v>
      </c>
      <c r="Q205" s="167">
        <v>0</v>
      </c>
      <c r="R205" s="146">
        <v>33</v>
      </c>
      <c r="S205" s="146">
        <v>33</v>
      </c>
      <c r="T205" s="146"/>
      <c r="U205" s="146"/>
      <c r="V205" s="1">
        <f t="shared" si="337"/>
        <v>33</v>
      </c>
      <c r="W205" s="1">
        <f t="shared" si="338"/>
        <v>33</v>
      </c>
      <c r="X205" s="1">
        <f t="shared" si="339"/>
        <v>0</v>
      </c>
      <c r="Y205" s="1">
        <f t="shared" si="340"/>
        <v>0</v>
      </c>
      <c r="Z205" s="146">
        <v>33</v>
      </c>
      <c r="AA205" s="146">
        <v>33</v>
      </c>
      <c r="AB205" s="146"/>
      <c r="AC205" s="146"/>
      <c r="AD205" s="146">
        <v>33</v>
      </c>
      <c r="AE205" s="146">
        <v>33</v>
      </c>
      <c r="AF205" s="146"/>
      <c r="AG205" s="146"/>
      <c r="AH205" s="146"/>
      <c r="AI205" s="146"/>
      <c r="AJ205" s="146"/>
      <c r="AK205" s="146"/>
      <c r="AL205" s="1">
        <f t="shared" si="341"/>
        <v>0</v>
      </c>
      <c r="AM205" s="1">
        <f t="shared" si="342"/>
        <v>0</v>
      </c>
      <c r="AN205" s="1"/>
      <c r="AO205" s="1"/>
      <c r="AP205" s="1"/>
      <c r="AQ205" s="1"/>
      <c r="AR205" s="1"/>
      <c r="AS205" s="1"/>
      <c r="AT205" s="146"/>
      <c r="AU205" s="146"/>
      <c r="AV205" s="146"/>
      <c r="AW205" s="146"/>
      <c r="AX205" s="148"/>
      <c r="AY205" s="146"/>
      <c r="AZ205" s="146"/>
      <c r="BA205" s="146"/>
      <c r="BB205" s="1">
        <f t="shared" si="343"/>
        <v>0</v>
      </c>
      <c r="BC205" s="1">
        <f t="shared" si="344"/>
        <v>0</v>
      </c>
      <c r="BD205" s="1"/>
      <c r="BE205" s="1"/>
      <c r="BF205" s="146">
        <f t="shared" si="331"/>
        <v>0</v>
      </c>
      <c r="BG205" s="146">
        <f t="shared" si="332"/>
        <v>0</v>
      </c>
      <c r="BH205" s="146"/>
      <c r="BI205" s="146"/>
      <c r="BJ205" s="146">
        <f t="shared" si="333"/>
        <v>0</v>
      </c>
      <c r="BK205" s="146">
        <f t="shared" si="334"/>
        <v>0</v>
      </c>
      <c r="BL205" s="146"/>
      <c r="BM205" s="146"/>
      <c r="BN205" s="1">
        <f t="shared" si="345"/>
        <v>0</v>
      </c>
      <c r="BO205" s="1">
        <f t="shared" si="346"/>
        <v>0</v>
      </c>
      <c r="BP205" s="1">
        <f t="shared" si="347"/>
        <v>0</v>
      </c>
      <c r="BQ205" s="1">
        <f t="shared" si="348"/>
        <v>0</v>
      </c>
      <c r="BR205" s="167">
        <v>33</v>
      </c>
      <c r="BS205" s="167">
        <v>33</v>
      </c>
      <c r="BT205" s="167">
        <v>0</v>
      </c>
      <c r="BU205" s="167">
        <v>0</v>
      </c>
      <c r="BV205" s="147">
        <f t="shared" si="335"/>
        <v>0</v>
      </c>
      <c r="BW205" s="147">
        <f t="shared" si="336"/>
        <v>0</v>
      </c>
      <c r="BX205" s="6"/>
      <c r="BZ205" s="113" t="s">
        <v>602</v>
      </c>
      <c r="CA205" s="45" t="s">
        <v>589</v>
      </c>
      <c r="CB205" s="45" t="s">
        <v>595</v>
      </c>
      <c r="CF205" s="175" t="e">
        <f>BW205-#REF!</f>
        <v>#REF!</v>
      </c>
      <c r="CH205" s="291"/>
      <c r="CI205" s="291"/>
    </row>
    <row r="206" spans="1:87" s="84" customFormat="1" ht="30" hidden="1" customHeight="1" outlineLevel="1">
      <c r="A206" s="347">
        <v>40</v>
      </c>
      <c r="B206" s="69" t="s">
        <v>395</v>
      </c>
      <c r="C206" s="68" t="s">
        <v>37</v>
      </c>
      <c r="D206" s="121"/>
      <c r="E206" s="121"/>
      <c r="F206" s="68" t="s">
        <v>36</v>
      </c>
      <c r="G206" s="47"/>
      <c r="H206" s="8"/>
      <c r="I206" s="68" t="s">
        <v>394</v>
      </c>
      <c r="J206" s="64">
        <v>7982</v>
      </c>
      <c r="K206" s="6">
        <v>7982</v>
      </c>
      <c r="L206" s="6">
        <v>0</v>
      </c>
      <c r="M206" s="6">
        <v>0</v>
      </c>
      <c r="N206" s="167">
        <v>204</v>
      </c>
      <c r="O206" s="167">
        <v>204</v>
      </c>
      <c r="P206" s="167">
        <v>0</v>
      </c>
      <c r="Q206" s="167">
        <v>0</v>
      </c>
      <c r="R206" s="146">
        <v>204</v>
      </c>
      <c r="S206" s="146">
        <v>204</v>
      </c>
      <c r="T206" s="146"/>
      <c r="U206" s="146"/>
      <c r="V206" s="1">
        <f t="shared" si="337"/>
        <v>204</v>
      </c>
      <c r="W206" s="1">
        <f t="shared" si="338"/>
        <v>204</v>
      </c>
      <c r="X206" s="1">
        <f t="shared" si="339"/>
        <v>0</v>
      </c>
      <c r="Y206" s="1">
        <f t="shared" si="340"/>
        <v>0</v>
      </c>
      <c r="Z206" s="150">
        <v>204</v>
      </c>
      <c r="AA206" s="150">
        <v>204</v>
      </c>
      <c r="AB206" s="150"/>
      <c r="AC206" s="150"/>
      <c r="AD206" s="150"/>
      <c r="AE206" s="150"/>
      <c r="AF206" s="150"/>
      <c r="AG206" s="150"/>
      <c r="AH206" s="150"/>
      <c r="AI206" s="150"/>
      <c r="AJ206" s="150"/>
      <c r="AK206" s="150"/>
      <c r="AL206" s="1">
        <f t="shared" si="341"/>
        <v>204</v>
      </c>
      <c r="AM206" s="1">
        <f t="shared" si="342"/>
        <v>204</v>
      </c>
      <c r="AN206" s="1"/>
      <c r="AO206" s="1"/>
      <c r="AP206" s="146">
        <v>204</v>
      </c>
      <c r="AQ206" s="146">
        <v>204</v>
      </c>
      <c r="AR206" s="146"/>
      <c r="AS206" s="146"/>
      <c r="AT206" s="150"/>
      <c r="AU206" s="150"/>
      <c r="AV206" s="150"/>
      <c r="AW206" s="150"/>
      <c r="AX206" s="150"/>
      <c r="AY206" s="150"/>
      <c r="AZ206" s="150"/>
      <c r="BA206" s="150"/>
      <c r="BB206" s="1">
        <f t="shared" si="343"/>
        <v>0</v>
      </c>
      <c r="BC206" s="1">
        <f t="shared" si="344"/>
        <v>0</v>
      </c>
      <c r="BD206" s="1"/>
      <c r="BE206" s="1"/>
      <c r="BF206" s="146">
        <f t="shared" si="331"/>
        <v>0</v>
      </c>
      <c r="BG206" s="146">
        <f t="shared" si="332"/>
        <v>0</v>
      </c>
      <c r="BH206" s="146"/>
      <c r="BI206" s="146"/>
      <c r="BJ206" s="146">
        <f t="shared" si="333"/>
        <v>0</v>
      </c>
      <c r="BK206" s="146">
        <f t="shared" si="334"/>
        <v>0</v>
      </c>
      <c r="BL206" s="150"/>
      <c r="BM206" s="150"/>
      <c r="BN206" s="1">
        <f t="shared" si="345"/>
        <v>0</v>
      </c>
      <c r="BO206" s="1">
        <f t="shared" si="346"/>
        <v>0</v>
      </c>
      <c r="BP206" s="1">
        <f t="shared" si="347"/>
        <v>0</v>
      </c>
      <c r="BQ206" s="1">
        <f t="shared" si="348"/>
        <v>0</v>
      </c>
      <c r="BR206" s="167">
        <v>204</v>
      </c>
      <c r="BS206" s="167">
        <v>204</v>
      </c>
      <c r="BT206" s="167">
        <v>0</v>
      </c>
      <c r="BU206" s="167">
        <v>0</v>
      </c>
      <c r="BV206" s="147">
        <f t="shared" si="335"/>
        <v>0</v>
      </c>
      <c r="BW206" s="147">
        <f t="shared" si="336"/>
        <v>0</v>
      </c>
      <c r="BX206" s="85"/>
      <c r="BZ206" s="113" t="s">
        <v>602</v>
      </c>
      <c r="CA206" s="45" t="s">
        <v>589</v>
      </c>
      <c r="CB206" s="45" t="s">
        <v>595</v>
      </c>
      <c r="CD206" s="184"/>
      <c r="CE206" s="184"/>
      <c r="CF206" s="175" t="e">
        <f>BW206-#REF!</f>
        <v>#REF!</v>
      </c>
      <c r="CH206" s="291"/>
      <c r="CI206" s="291"/>
    </row>
    <row r="207" spans="1:87" ht="27.95" hidden="1" customHeight="1" outlineLevel="1">
      <c r="A207" s="347">
        <v>41</v>
      </c>
      <c r="B207" s="87" t="s">
        <v>393</v>
      </c>
      <c r="C207" s="86" t="s">
        <v>40</v>
      </c>
      <c r="D207" s="119"/>
      <c r="E207" s="119"/>
      <c r="F207" s="86" t="s">
        <v>39</v>
      </c>
      <c r="G207" s="87"/>
      <c r="H207" s="86"/>
      <c r="I207" s="86" t="s">
        <v>391</v>
      </c>
      <c r="J207" s="41">
        <v>2638</v>
      </c>
      <c r="K207" s="6">
        <v>2638</v>
      </c>
      <c r="L207" s="6">
        <v>0</v>
      </c>
      <c r="M207" s="6">
        <v>0</v>
      </c>
      <c r="N207" s="167">
        <v>50</v>
      </c>
      <c r="O207" s="167">
        <v>50</v>
      </c>
      <c r="P207" s="167">
        <v>0</v>
      </c>
      <c r="Q207" s="167">
        <v>0</v>
      </c>
      <c r="R207" s="146">
        <v>50</v>
      </c>
      <c r="S207" s="146">
        <v>50</v>
      </c>
      <c r="T207" s="146"/>
      <c r="U207" s="146"/>
      <c r="V207" s="1">
        <f t="shared" si="337"/>
        <v>50</v>
      </c>
      <c r="W207" s="1">
        <f t="shared" si="338"/>
        <v>50</v>
      </c>
      <c r="X207" s="1">
        <f t="shared" si="339"/>
        <v>0</v>
      </c>
      <c r="Y207" s="1">
        <f t="shared" si="340"/>
        <v>0</v>
      </c>
      <c r="Z207" s="146">
        <v>50</v>
      </c>
      <c r="AA207" s="146">
        <v>50</v>
      </c>
      <c r="AB207" s="146"/>
      <c r="AC207" s="146"/>
      <c r="AD207" s="146">
        <v>50</v>
      </c>
      <c r="AE207" s="146">
        <v>50</v>
      </c>
      <c r="AF207" s="146"/>
      <c r="AG207" s="146"/>
      <c r="AH207" s="146"/>
      <c r="AI207" s="146"/>
      <c r="AJ207" s="146"/>
      <c r="AK207" s="146"/>
      <c r="AL207" s="1">
        <f t="shared" si="341"/>
        <v>0</v>
      </c>
      <c r="AM207" s="1">
        <f t="shared" si="342"/>
        <v>0</v>
      </c>
      <c r="AN207" s="1"/>
      <c r="AO207" s="1"/>
      <c r="AP207" s="1"/>
      <c r="AQ207" s="1"/>
      <c r="AR207" s="1"/>
      <c r="AS207" s="1"/>
      <c r="AT207" s="146"/>
      <c r="AU207" s="146"/>
      <c r="AV207" s="146"/>
      <c r="AW207" s="146"/>
      <c r="AX207" s="148"/>
      <c r="AY207" s="146"/>
      <c r="AZ207" s="146"/>
      <c r="BA207" s="146"/>
      <c r="BB207" s="1">
        <f t="shared" si="343"/>
        <v>0</v>
      </c>
      <c r="BC207" s="1">
        <f t="shared" si="344"/>
        <v>0</v>
      </c>
      <c r="BD207" s="1"/>
      <c r="BE207" s="1"/>
      <c r="BF207" s="146">
        <f t="shared" si="331"/>
        <v>0</v>
      </c>
      <c r="BG207" s="146">
        <f t="shared" si="332"/>
        <v>0</v>
      </c>
      <c r="BH207" s="146"/>
      <c r="BI207" s="146"/>
      <c r="BJ207" s="146">
        <f t="shared" si="333"/>
        <v>0</v>
      </c>
      <c r="BK207" s="146">
        <f t="shared" si="334"/>
        <v>0</v>
      </c>
      <c r="BL207" s="146"/>
      <c r="BM207" s="146"/>
      <c r="BN207" s="1">
        <f t="shared" si="345"/>
        <v>0</v>
      </c>
      <c r="BO207" s="1">
        <f t="shared" si="346"/>
        <v>0</v>
      </c>
      <c r="BP207" s="1">
        <f t="shared" si="347"/>
        <v>0</v>
      </c>
      <c r="BQ207" s="1">
        <f t="shared" si="348"/>
        <v>0</v>
      </c>
      <c r="BR207" s="167">
        <v>50</v>
      </c>
      <c r="BS207" s="167">
        <v>50</v>
      </c>
      <c r="BT207" s="167">
        <v>0</v>
      </c>
      <c r="BU207" s="167">
        <v>0</v>
      </c>
      <c r="BV207" s="147">
        <f t="shared" si="335"/>
        <v>0</v>
      </c>
      <c r="BW207" s="147">
        <f t="shared" si="336"/>
        <v>0</v>
      </c>
      <c r="BX207" s="6"/>
      <c r="BZ207" s="113" t="s">
        <v>602</v>
      </c>
      <c r="CA207" s="45" t="s">
        <v>589</v>
      </c>
      <c r="CB207" s="45" t="s">
        <v>595</v>
      </c>
      <c r="CF207" s="175" t="e">
        <f>BW207-#REF!</f>
        <v>#REF!</v>
      </c>
      <c r="CH207" s="291"/>
      <c r="CI207" s="291"/>
    </row>
    <row r="208" spans="1:87" ht="27.95" hidden="1" customHeight="1" outlineLevel="1">
      <c r="A208" s="347">
        <v>42</v>
      </c>
      <c r="B208" s="87" t="s">
        <v>392</v>
      </c>
      <c r="C208" s="86" t="s">
        <v>40</v>
      </c>
      <c r="D208" s="119"/>
      <c r="E208" s="119"/>
      <c r="F208" s="86" t="s">
        <v>39</v>
      </c>
      <c r="G208" s="87"/>
      <c r="H208" s="86"/>
      <c r="I208" s="86" t="s">
        <v>391</v>
      </c>
      <c r="J208" s="41">
        <v>1866</v>
      </c>
      <c r="K208" s="6">
        <v>1866</v>
      </c>
      <c r="L208" s="6">
        <v>0</v>
      </c>
      <c r="M208" s="6">
        <v>0</v>
      </c>
      <c r="N208" s="167">
        <v>50</v>
      </c>
      <c r="O208" s="167">
        <v>50</v>
      </c>
      <c r="P208" s="167">
        <v>0</v>
      </c>
      <c r="Q208" s="167">
        <v>0</v>
      </c>
      <c r="R208" s="146">
        <v>50</v>
      </c>
      <c r="S208" s="146">
        <v>50</v>
      </c>
      <c r="T208" s="146"/>
      <c r="U208" s="146"/>
      <c r="V208" s="1">
        <f t="shared" si="337"/>
        <v>50</v>
      </c>
      <c r="W208" s="1">
        <f t="shared" si="338"/>
        <v>50</v>
      </c>
      <c r="X208" s="1">
        <f t="shared" si="339"/>
        <v>0</v>
      </c>
      <c r="Y208" s="1">
        <f t="shared" si="340"/>
        <v>0</v>
      </c>
      <c r="Z208" s="146">
        <v>50</v>
      </c>
      <c r="AA208" s="146">
        <v>50</v>
      </c>
      <c r="AB208" s="146"/>
      <c r="AC208" s="146"/>
      <c r="AD208" s="146">
        <v>50</v>
      </c>
      <c r="AE208" s="146">
        <v>50</v>
      </c>
      <c r="AF208" s="146"/>
      <c r="AG208" s="146"/>
      <c r="AH208" s="146"/>
      <c r="AI208" s="146"/>
      <c r="AJ208" s="146"/>
      <c r="AK208" s="146"/>
      <c r="AL208" s="1">
        <f t="shared" si="341"/>
        <v>0</v>
      </c>
      <c r="AM208" s="1">
        <f t="shared" si="342"/>
        <v>0</v>
      </c>
      <c r="AN208" s="1"/>
      <c r="AO208" s="1"/>
      <c r="AP208" s="1"/>
      <c r="AQ208" s="1"/>
      <c r="AR208" s="1"/>
      <c r="AS208" s="1"/>
      <c r="AT208" s="146"/>
      <c r="AU208" s="146"/>
      <c r="AV208" s="146"/>
      <c r="AW208" s="146"/>
      <c r="AX208" s="148"/>
      <c r="AY208" s="146"/>
      <c r="AZ208" s="146"/>
      <c r="BA208" s="146"/>
      <c r="BB208" s="1">
        <f t="shared" si="343"/>
        <v>0</v>
      </c>
      <c r="BC208" s="1">
        <f t="shared" si="344"/>
        <v>0</v>
      </c>
      <c r="BD208" s="1"/>
      <c r="BE208" s="1"/>
      <c r="BF208" s="146">
        <f t="shared" si="331"/>
        <v>0</v>
      </c>
      <c r="BG208" s="146">
        <f t="shared" si="332"/>
        <v>0</v>
      </c>
      <c r="BH208" s="146"/>
      <c r="BI208" s="146"/>
      <c r="BJ208" s="146">
        <f t="shared" si="333"/>
        <v>0</v>
      </c>
      <c r="BK208" s="146">
        <f t="shared" si="334"/>
        <v>0</v>
      </c>
      <c r="BL208" s="146"/>
      <c r="BM208" s="146"/>
      <c r="BN208" s="1">
        <f t="shared" si="345"/>
        <v>0</v>
      </c>
      <c r="BO208" s="1">
        <f t="shared" si="346"/>
        <v>0</v>
      </c>
      <c r="BP208" s="1">
        <f t="shared" si="347"/>
        <v>0</v>
      </c>
      <c r="BQ208" s="1">
        <f t="shared" si="348"/>
        <v>0</v>
      </c>
      <c r="BR208" s="167">
        <v>50</v>
      </c>
      <c r="BS208" s="167">
        <v>50</v>
      </c>
      <c r="BT208" s="167">
        <v>0</v>
      </c>
      <c r="BU208" s="167">
        <v>0</v>
      </c>
      <c r="BV208" s="147">
        <f t="shared" si="335"/>
        <v>0</v>
      </c>
      <c r="BW208" s="147">
        <f t="shared" si="336"/>
        <v>0</v>
      </c>
      <c r="BX208" s="6"/>
      <c r="BZ208" s="113" t="s">
        <v>602</v>
      </c>
      <c r="CA208" s="45" t="s">
        <v>589</v>
      </c>
      <c r="CB208" s="45" t="s">
        <v>595</v>
      </c>
      <c r="CF208" s="175" t="e">
        <f>BW208-#REF!</f>
        <v>#REF!</v>
      </c>
      <c r="CH208" s="291"/>
      <c r="CI208" s="291"/>
    </row>
    <row r="209" spans="1:87" ht="27.95" hidden="1" customHeight="1" outlineLevel="1">
      <c r="A209" s="347">
        <v>43</v>
      </c>
      <c r="B209" s="87" t="s">
        <v>390</v>
      </c>
      <c r="C209" s="86" t="s">
        <v>40</v>
      </c>
      <c r="D209" s="119"/>
      <c r="E209" s="119"/>
      <c r="F209" s="86" t="s">
        <v>39</v>
      </c>
      <c r="G209" s="87"/>
      <c r="H209" s="86"/>
      <c r="I209" s="86" t="s">
        <v>389</v>
      </c>
      <c r="J209" s="41">
        <v>7000</v>
      </c>
      <c r="K209" s="6">
        <v>7000</v>
      </c>
      <c r="L209" s="6">
        <v>0</v>
      </c>
      <c r="M209" s="6">
        <v>0</v>
      </c>
      <c r="N209" s="167">
        <v>205.35300000000001</v>
      </c>
      <c r="O209" s="167">
        <v>205.35300000000001</v>
      </c>
      <c r="P209" s="167">
        <v>0</v>
      </c>
      <c r="Q209" s="167">
        <v>0</v>
      </c>
      <c r="R209" s="146">
        <v>205.35300000000001</v>
      </c>
      <c r="S209" s="146">
        <v>205.35300000000001</v>
      </c>
      <c r="T209" s="146"/>
      <c r="U209" s="146"/>
      <c r="V209" s="1">
        <f t="shared" si="337"/>
        <v>205.35300000000001</v>
      </c>
      <c r="W209" s="1">
        <f t="shared" si="338"/>
        <v>205.35300000000001</v>
      </c>
      <c r="X209" s="1">
        <f t="shared" si="339"/>
        <v>0</v>
      </c>
      <c r="Y209" s="1">
        <f t="shared" si="340"/>
        <v>0</v>
      </c>
      <c r="Z209" s="146">
        <v>205.35300000000001</v>
      </c>
      <c r="AA209" s="146">
        <v>205.35300000000001</v>
      </c>
      <c r="AB209" s="146"/>
      <c r="AC209" s="146"/>
      <c r="AD209" s="146">
        <v>205.35300000000001</v>
      </c>
      <c r="AE209" s="146">
        <v>205.35300000000001</v>
      </c>
      <c r="AF209" s="146"/>
      <c r="AG209" s="146"/>
      <c r="AH209" s="146"/>
      <c r="AI209" s="146"/>
      <c r="AJ209" s="146"/>
      <c r="AK209" s="146"/>
      <c r="AL209" s="1">
        <f t="shared" si="341"/>
        <v>0</v>
      </c>
      <c r="AM209" s="1">
        <f t="shared" si="342"/>
        <v>0</v>
      </c>
      <c r="AN209" s="1"/>
      <c r="AO209" s="1"/>
      <c r="AP209" s="1"/>
      <c r="AQ209" s="1"/>
      <c r="AR209" s="1"/>
      <c r="AS209" s="1"/>
      <c r="AT209" s="146"/>
      <c r="AU209" s="146"/>
      <c r="AV209" s="146"/>
      <c r="AW209" s="146"/>
      <c r="AX209" s="148"/>
      <c r="AY209" s="146"/>
      <c r="AZ209" s="146"/>
      <c r="BA209" s="146"/>
      <c r="BB209" s="1">
        <f t="shared" si="343"/>
        <v>0</v>
      </c>
      <c r="BC209" s="1">
        <f t="shared" si="344"/>
        <v>0</v>
      </c>
      <c r="BD209" s="1"/>
      <c r="BE209" s="1"/>
      <c r="BF209" s="146">
        <f t="shared" si="331"/>
        <v>0</v>
      </c>
      <c r="BG209" s="146">
        <f t="shared" si="332"/>
        <v>0</v>
      </c>
      <c r="BH209" s="146"/>
      <c r="BI209" s="146"/>
      <c r="BJ209" s="146">
        <f t="shared" si="333"/>
        <v>0</v>
      </c>
      <c r="BK209" s="146">
        <f t="shared" si="334"/>
        <v>0</v>
      </c>
      <c r="BL209" s="146"/>
      <c r="BM209" s="146"/>
      <c r="BN209" s="1">
        <f t="shared" si="345"/>
        <v>0</v>
      </c>
      <c r="BO209" s="1">
        <f t="shared" si="346"/>
        <v>0</v>
      </c>
      <c r="BP209" s="1">
        <f t="shared" si="347"/>
        <v>0</v>
      </c>
      <c r="BQ209" s="1">
        <f t="shared" si="348"/>
        <v>0</v>
      </c>
      <c r="BR209" s="167">
        <v>205.35300000000001</v>
      </c>
      <c r="BS209" s="167">
        <v>205.35300000000001</v>
      </c>
      <c r="BT209" s="167">
        <v>0</v>
      </c>
      <c r="BU209" s="167">
        <v>0</v>
      </c>
      <c r="BV209" s="147">
        <f t="shared" si="335"/>
        <v>0</v>
      </c>
      <c r="BW209" s="147">
        <f t="shared" si="336"/>
        <v>0</v>
      </c>
      <c r="BX209" s="6"/>
      <c r="BZ209" s="113" t="s">
        <v>602</v>
      </c>
      <c r="CA209" s="45" t="s">
        <v>589</v>
      </c>
      <c r="CB209" s="45" t="s">
        <v>595</v>
      </c>
      <c r="CF209" s="175" t="e">
        <f>BW209-#REF!</f>
        <v>#REF!</v>
      </c>
      <c r="CH209" s="291"/>
      <c r="CI209" s="291"/>
    </row>
    <row r="210" spans="1:87" ht="27.95" hidden="1" customHeight="1" outlineLevel="1">
      <c r="A210" s="347">
        <v>44</v>
      </c>
      <c r="B210" s="87" t="s">
        <v>388</v>
      </c>
      <c r="C210" s="86" t="s">
        <v>40</v>
      </c>
      <c r="D210" s="119"/>
      <c r="E210" s="119"/>
      <c r="F210" s="86" t="s">
        <v>39</v>
      </c>
      <c r="G210" s="87"/>
      <c r="H210" s="86"/>
      <c r="I210" s="86" t="s">
        <v>386</v>
      </c>
      <c r="J210" s="41">
        <v>8354.3378219999995</v>
      </c>
      <c r="K210" s="6">
        <v>8354.3378219999995</v>
      </c>
      <c r="L210" s="6">
        <v>0</v>
      </c>
      <c r="M210" s="6">
        <v>0</v>
      </c>
      <c r="N210" s="167">
        <v>150</v>
      </c>
      <c r="O210" s="167">
        <v>150</v>
      </c>
      <c r="P210" s="167">
        <v>0</v>
      </c>
      <c r="Q210" s="167">
        <v>0</v>
      </c>
      <c r="R210" s="146">
        <v>150</v>
      </c>
      <c r="S210" s="146">
        <v>150</v>
      </c>
      <c r="T210" s="146"/>
      <c r="U210" s="146"/>
      <c r="V210" s="1">
        <f t="shared" si="337"/>
        <v>150</v>
      </c>
      <c r="W210" s="1">
        <f t="shared" si="338"/>
        <v>150</v>
      </c>
      <c r="X210" s="1">
        <f t="shared" si="339"/>
        <v>0</v>
      </c>
      <c r="Y210" s="1">
        <f t="shared" si="340"/>
        <v>0</v>
      </c>
      <c r="Z210" s="146">
        <v>150</v>
      </c>
      <c r="AA210" s="146">
        <v>150</v>
      </c>
      <c r="AB210" s="146"/>
      <c r="AC210" s="146"/>
      <c r="AD210" s="146">
        <v>150</v>
      </c>
      <c r="AE210" s="146">
        <v>150</v>
      </c>
      <c r="AF210" s="146"/>
      <c r="AG210" s="146"/>
      <c r="AH210" s="146"/>
      <c r="AI210" s="146"/>
      <c r="AJ210" s="146"/>
      <c r="AK210" s="146"/>
      <c r="AL210" s="1">
        <f t="shared" si="341"/>
        <v>0</v>
      </c>
      <c r="AM210" s="1">
        <f t="shared" si="342"/>
        <v>0</v>
      </c>
      <c r="AN210" s="1"/>
      <c r="AO210" s="1"/>
      <c r="AP210" s="1"/>
      <c r="AQ210" s="1"/>
      <c r="AR210" s="1"/>
      <c r="AS210" s="1"/>
      <c r="AT210" s="146"/>
      <c r="AU210" s="146"/>
      <c r="AV210" s="146"/>
      <c r="AW210" s="146"/>
      <c r="AX210" s="148"/>
      <c r="AY210" s="146"/>
      <c r="AZ210" s="146"/>
      <c r="BA210" s="146"/>
      <c r="BB210" s="1">
        <f t="shared" si="343"/>
        <v>0</v>
      </c>
      <c r="BC210" s="1">
        <f t="shared" si="344"/>
        <v>0</v>
      </c>
      <c r="BD210" s="1"/>
      <c r="BE210" s="1"/>
      <c r="BF210" s="146">
        <f t="shared" si="331"/>
        <v>0</v>
      </c>
      <c r="BG210" s="146">
        <f t="shared" si="332"/>
        <v>0</v>
      </c>
      <c r="BH210" s="146"/>
      <c r="BI210" s="146"/>
      <c r="BJ210" s="146">
        <f t="shared" si="333"/>
        <v>0</v>
      </c>
      <c r="BK210" s="146">
        <f t="shared" si="334"/>
        <v>0</v>
      </c>
      <c r="BL210" s="146"/>
      <c r="BM210" s="146"/>
      <c r="BN210" s="1">
        <f t="shared" si="345"/>
        <v>0</v>
      </c>
      <c r="BO210" s="1">
        <f t="shared" si="346"/>
        <v>0</v>
      </c>
      <c r="BP210" s="1">
        <f t="shared" si="347"/>
        <v>0</v>
      </c>
      <c r="BQ210" s="1">
        <f t="shared" si="348"/>
        <v>0</v>
      </c>
      <c r="BR210" s="167">
        <v>150</v>
      </c>
      <c r="BS210" s="167">
        <v>150</v>
      </c>
      <c r="BT210" s="167">
        <v>0</v>
      </c>
      <c r="BU210" s="167">
        <v>0</v>
      </c>
      <c r="BV210" s="147">
        <f t="shared" si="335"/>
        <v>0</v>
      </c>
      <c r="BW210" s="147">
        <f t="shared" si="336"/>
        <v>0</v>
      </c>
      <c r="BX210" s="6"/>
      <c r="BZ210" s="113" t="s">
        <v>602</v>
      </c>
      <c r="CA210" s="45" t="s">
        <v>589</v>
      </c>
      <c r="CB210" s="45" t="s">
        <v>595</v>
      </c>
      <c r="CF210" s="175" t="e">
        <f>BW210-#REF!</f>
        <v>#REF!</v>
      </c>
      <c r="CH210" s="291"/>
      <c r="CI210" s="291"/>
    </row>
    <row r="211" spans="1:87" ht="27.95" hidden="1" customHeight="1" outlineLevel="1">
      <c r="A211" s="347">
        <v>45</v>
      </c>
      <c r="B211" s="87" t="s">
        <v>387</v>
      </c>
      <c r="C211" s="86" t="s">
        <v>40</v>
      </c>
      <c r="D211" s="119"/>
      <c r="E211" s="119"/>
      <c r="F211" s="86" t="s">
        <v>39</v>
      </c>
      <c r="G211" s="87"/>
      <c r="H211" s="86"/>
      <c r="I211" s="86" t="s">
        <v>386</v>
      </c>
      <c r="J211" s="41">
        <v>7993</v>
      </c>
      <c r="K211" s="6">
        <v>7993</v>
      </c>
      <c r="L211" s="6">
        <v>0</v>
      </c>
      <c r="M211" s="6">
        <v>0</v>
      </c>
      <c r="N211" s="167">
        <v>100</v>
      </c>
      <c r="O211" s="167">
        <v>100</v>
      </c>
      <c r="P211" s="167">
        <v>0</v>
      </c>
      <c r="Q211" s="167">
        <v>0</v>
      </c>
      <c r="R211" s="146">
        <v>100</v>
      </c>
      <c r="S211" s="146">
        <v>100</v>
      </c>
      <c r="T211" s="146"/>
      <c r="U211" s="146"/>
      <c r="V211" s="1">
        <f t="shared" si="337"/>
        <v>100</v>
      </c>
      <c r="W211" s="1">
        <f t="shared" si="338"/>
        <v>100</v>
      </c>
      <c r="X211" s="1">
        <f t="shared" si="339"/>
        <v>0</v>
      </c>
      <c r="Y211" s="1">
        <f t="shared" si="340"/>
        <v>0</v>
      </c>
      <c r="Z211" s="146">
        <v>100</v>
      </c>
      <c r="AA211" s="146">
        <v>100</v>
      </c>
      <c r="AB211" s="146"/>
      <c r="AC211" s="146"/>
      <c r="AD211" s="146">
        <v>100</v>
      </c>
      <c r="AE211" s="146">
        <v>100</v>
      </c>
      <c r="AF211" s="146"/>
      <c r="AG211" s="146"/>
      <c r="AH211" s="146"/>
      <c r="AI211" s="146"/>
      <c r="AJ211" s="146"/>
      <c r="AK211" s="146"/>
      <c r="AL211" s="1">
        <f t="shared" si="341"/>
        <v>0</v>
      </c>
      <c r="AM211" s="1">
        <f t="shared" si="342"/>
        <v>0</v>
      </c>
      <c r="AN211" s="1"/>
      <c r="AO211" s="1"/>
      <c r="AP211" s="1"/>
      <c r="AQ211" s="1"/>
      <c r="AR211" s="1"/>
      <c r="AS211" s="1"/>
      <c r="AT211" s="146"/>
      <c r="AU211" s="146"/>
      <c r="AV211" s="146"/>
      <c r="AW211" s="146"/>
      <c r="AX211" s="148"/>
      <c r="AY211" s="146"/>
      <c r="AZ211" s="146"/>
      <c r="BA211" s="146"/>
      <c r="BB211" s="1">
        <f t="shared" si="343"/>
        <v>0</v>
      </c>
      <c r="BC211" s="1">
        <f t="shared" si="344"/>
        <v>0</v>
      </c>
      <c r="BD211" s="1"/>
      <c r="BE211" s="1"/>
      <c r="BF211" s="146">
        <f t="shared" si="331"/>
        <v>0</v>
      </c>
      <c r="BG211" s="146">
        <f t="shared" si="332"/>
        <v>0</v>
      </c>
      <c r="BH211" s="146"/>
      <c r="BI211" s="146"/>
      <c r="BJ211" s="146">
        <f t="shared" si="333"/>
        <v>0</v>
      </c>
      <c r="BK211" s="146">
        <f t="shared" si="334"/>
        <v>0</v>
      </c>
      <c r="BL211" s="146"/>
      <c r="BM211" s="146"/>
      <c r="BN211" s="1">
        <f t="shared" si="345"/>
        <v>0</v>
      </c>
      <c r="BO211" s="1">
        <f t="shared" si="346"/>
        <v>0</v>
      </c>
      <c r="BP211" s="1">
        <f t="shared" si="347"/>
        <v>0</v>
      </c>
      <c r="BQ211" s="1">
        <f t="shared" si="348"/>
        <v>0</v>
      </c>
      <c r="BR211" s="167">
        <v>100</v>
      </c>
      <c r="BS211" s="167">
        <v>100</v>
      </c>
      <c r="BT211" s="167">
        <v>0</v>
      </c>
      <c r="BU211" s="167">
        <v>0</v>
      </c>
      <c r="BV211" s="147">
        <f t="shared" si="335"/>
        <v>0</v>
      </c>
      <c r="BW211" s="147">
        <f t="shared" si="336"/>
        <v>0</v>
      </c>
      <c r="BX211" s="6"/>
      <c r="BZ211" s="113" t="s">
        <v>602</v>
      </c>
      <c r="CA211" s="45" t="s">
        <v>589</v>
      </c>
      <c r="CB211" s="45" t="s">
        <v>595</v>
      </c>
      <c r="CF211" s="175" t="e">
        <f>BW211-#REF!</f>
        <v>#REF!</v>
      </c>
      <c r="CH211" s="291"/>
      <c r="CI211" s="291"/>
    </row>
    <row r="212" spans="1:87" s="83" customFormat="1" ht="30" hidden="1" customHeight="1" outlineLevel="1">
      <c r="A212" s="347">
        <v>46</v>
      </c>
      <c r="B212" s="9" t="s">
        <v>385</v>
      </c>
      <c r="C212" s="8" t="s">
        <v>133</v>
      </c>
      <c r="D212" s="100"/>
      <c r="E212" s="100"/>
      <c r="F212" s="7" t="s">
        <v>98</v>
      </c>
      <c r="G212" s="7"/>
      <c r="H212" s="41"/>
      <c r="I212" s="4" t="s">
        <v>384</v>
      </c>
      <c r="J212" s="6">
        <v>5131</v>
      </c>
      <c r="K212" s="6">
        <v>5131</v>
      </c>
      <c r="L212" s="6">
        <v>0</v>
      </c>
      <c r="M212" s="6">
        <v>0</v>
      </c>
      <c r="N212" s="167">
        <v>150</v>
      </c>
      <c r="O212" s="167">
        <v>150</v>
      </c>
      <c r="P212" s="167">
        <v>0</v>
      </c>
      <c r="Q212" s="167">
        <v>0</v>
      </c>
      <c r="R212" s="146">
        <v>150</v>
      </c>
      <c r="S212" s="146">
        <v>150</v>
      </c>
      <c r="T212" s="146"/>
      <c r="U212" s="146"/>
      <c r="V212" s="1">
        <f t="shared" si="337"/>
        <v>150</v>
      </c>
      <c r="W212" s="1">
        <f t="shared" si="338"/>
        <v>150</v>
      </c>
      <c r="X212" s="1">
        <f t="shared" si="339"/>
        <v>0</v>
      </c>
      <c r="Y212" s="1">
        <f t="shared" si="340"/>
        <v>0</v>
      </c>
      <c r="Z212" s="146">
        <v>150</v>
      </c>
      <c r="AA212" s="146">
        <v>150</v>
      </c>
      <c r="AB212" s="146"/>
      <c r="AC212" s="146"/>
      <c r="AD212" s="146">
        <v>150</v>
      </c>
      <c r="AE212" s="146">
        <v>150</v>
      </c>
      <c r="AF212" s="146"/>
      <c r="AG212" s="146"/>
      <c r="AH212" s="146"/>
      <c r="AI212" s="146"/>
      <c r="AJ212" s="1"/>
      <c r="AK212" s="1"/>
      <c r="AL212" s="1">
        <f t="shared" si="341"/>
        <v>0</v>
      </c>
      <c r="AM212" s="1">
        <f t="shared" si="342"/>
        <v>0</v>
      </c>
      <c r="AN212" s="1"/>
      <c r="AO212" s="1"/>
      <c r="AP212" s="1"/>
      <c r="AQ212" s="1"/>
      <c r="AR212" s="1"/>
      <c r="AS212" s="1"/>
      <c r="AT212" s="1"/>
      <c r="AU212" s="1"/>
      <c r="AV212" s="1"/>
      <c r="AW212" s="1"/>
      <c r="AX212" s="146"/>
      <c r="AY212" s="146"/>
      <c r="AZ212" s="151"/>
      <c r="BA212" s="356"/>
      <c r="BB212" s="1">
        <f t="shared" si="343"/>
        <v>0</v>
      </c>
      <c r="BC212" s="1">
        <f t="shared" si="344"/>
        <v>0</v>
      </c>
      <c r="BD212" s="1"/>
      <c r="BE212" s="1"/>
      <c r="BF212" s="146">
        <f t="shared" si="331"/>
        <v>0</v>
      </c>
      <c r="BG212" s="146">
        <f t="shared" si="332"/>
        <v>0</v>
      </c>
      <c r="BH212" s="146"/>
      <c r="BI212" s="146"/>
      <c r="BJ212" s="146">
        <f t="shared" si="333"/>
        <v>0</v>
      </c>
      <c r="BK212" s="146">
        <f t="shared" si="334"/>
        <v>0</v>
      </c>
      <c r="BL212" s="356"/>
      <c r="BM212" s="356"/>
      <c r="BN212" s="1">
        <f t="shared" si="345"/>
        <v>0</v>
      </c>
      <c r="BO212" s="1">
        <f t="shared" si="346"/>
        <v>0</v>
      </c>
      <c r="BP212" s="1">
        <f t="shared" si="347"/>
        <v>0</v>
      </c>
      <c r="BQ212" s="1">
        <f t="shared" si="348"/>
        <v>0</v>
      </c>
      <c r="BR212" s="167">
        <v>150</v>
      </c>
      <c r="BS212" s="167">
        <v>150</v>
      </c>
      <c r="BT212" s="167">
        <v>0</v>
      </c>
      <c r="BU212" s="167">
        <v>0</v>
      </c>
      <c r="BV212" s="147">
        <f t="shared" si="335"/>
        <v>0</v>
      </c>
      <c r="BW212" s="147">
        <f t="shared" si="336"/>
        <v>0</v>
      </c>
      <c r="BX212" s="357"/>
      <c r="BZ212" s="113" t="s">
        <v>602</v>
      </c>
      <c r="CA212" s="45" t="s">
        <v>589</v>
      </c>
      <c r="CB212" s="45" t="s">
        <v>595</v>
      </c>
      <c r="CD212" s="185"/>
      <c r="CE212" s="185"/>
      <c r="CF212" s="175" t="e">
        <f>BW212-#REF!</f>
        <v>#REF!</v>
      </c>
      <c r="CH212" s="291"/>
      <c r="CI212" s="291"/>
    </row>
    <row r="213" spans="1:87" s="83" customFormat="1" ht="30" hidden="1" customHeight="1" outlineLevel="1">
      <c r="A213" s="347">
        <v>47</v>
      </c>
      <c r="B213" s="9" t="s">
        <v>383</v>
      </c>
      <c r="C213" s="8" t="s">
        <v>133</v>
      </c>
      <c r="D213" s="100"/>
      <c r="E213" s="100"/>
      <c r="F213" s="7" t="s">
        <v>98</v>
      </c>
      <c r="G213" s="7"/>
      <c r="H213" s="41"/>
      <c r="I213" s="4" t="s">
        <v>381</v>
      </c>
      <c r="J213" s="6">
        <v>16800</v>
      </c>
      <c r="K213" s="6">
        <v>16800</v>
      </c>
      <c r="L213" s="6">
        <v>0</v>
      </c>
      <c r="M213" s="6">
        <v>0</v>
      </c>
      <c r="N213" s="167">
        <v>177.66900000000001</v>
      </c>
      <c r="O213" s="167">
        <v>177.66900000000001</v>
      </c>
      <c r="P213" s="167">
        <v>0</v>
      </c>
      <c r="Q213" s="167">
        <v>0</v>
      </c>
      <c r="R213" s="146">
        <v>177.66900000000001</v>
      </c>
      <c r="S213" s="146">
        <v>177.66900000000001</v>
      </c>
      <c r="T213" s="146"/>
      <c r="U213" s="146"/>
      <c r="V213" s="1">
        <f t="shared" si="337"/>
        <v>177.66900000000001</v>
      </c>
      <c r="W213" s="1">
        <f t="shared" si="338"/>
        <v>177.66900000000001</v>
      </c>
      <c r="X213" s="1">
        <f t="shared" si="339"/>
        <v>0</v>
      </c>
      <c r="Y213" s="1">
        <f t="shared" si="340"/>
        <v>0</v>
      </c>
      <c r="Z213" s="146">
        <v>177.66900000000001</v>
      </c>
      <c r="AA213" s="146">
        <v>177.66900000000001</v>
      </c>
      <c r="AB213" s="146"/>
      <c r="AC213" s="146"/>
      <c r="AD213" s="146">
        <v>177.66900000000001</v>
      </c>
      <c r="AE213" s="146">
        <v>177.66900000000001</v>
      </c>
      <c r="AF213" s="146"/>
      <c r="AG213" s="146"/>
      <c r="AH213" s="146"/>
      <c r="AI213" s="146"/>
      <c r="AJ213" s="1"/>
      <c r="AK213" s="1"/>
      <c r="AL213" s="1">
        <f t="shared" si="341"/>
        <v>0</v>
      </c>
      <c r="AM213" s="1">
        <f t="shared" si="342"/>
        <v>0</v>
      </c>
      <c r="AN213" s="1"/>
      <c r="AO213" s="1"/>
      <c r="AP213" s="1"/>
      <c r="AQ213" s="1"/>
      <c r="AR213" s="1"/>
      <c r="AS213" s="1"/>
      <c r="AT213" s="1"/>
      <c r="AU213" s="1"/>
      <c r="AV213" s="1"/>
      <c r="AW213" s="1"/>
      <c r="AX213" s="146"/>
      <c r="AY213" s="146"/>
      <c r="AZ213" s="151"/>
      <c r="BA213" s="356"/>
      <c r="BB213" s="1">
        <f t="shared" si="343"/>
        <v>0</v>
      </c>
      <c r="BC213" s="1">
        <f t="shared" si="344"/>
        <v>0</v>
      </c>
      <c r="BD213" s="1"/>
      <c r="BE213" s="1"/>
      <c r="BF213" s="146">
        <f t="shared" si="331"/>
        <v>0</v>
      </c>
      <c r="BG213" s="146">
        <f t="shared" si="332"/>
        <v>0</v>
      </c>
      <c r="BH213" s="146"/>
      <c r="BI213" s="146"/>
      <c r="BJ213" s="146">
        <f t="shared" si="333"/>
        <v>0</v>
      </c>
      <c r="BK213" s="146">
        <f t="shared" si="334"/>
        <v>0</v>
      </c>
      <c r="BL213" s="356"/>
      <c r="BM213" s="356"/>
      <c r="BN213" s="1">
        <f t="shared" si="345"/>
        <v>0</v>
      </c>
      <c r="BO213" s="1">
        <f t="shared" si="346"/>
        <v>0</v>
      </c>
      <c r="BP213" s="1">
        <f t="shared" si="347"/>
        <v>0</v>
      </c>
      <c r="BQ213" s="1">
        <f t="shared" si="348"/>
        <v>0</v>
      </c>
      <c r="BR213" s="167">
        <v>177.66900000000001</v>
      </c>
      <c r="BS213" s="167">
        <v>177.66900000000001</v>
      </c>
      <c r="BT213" s="167">
        <v>0</v>
      </c>
      <c r="BU213" s="167">
        <v>0</v>
      </c>
      <c r="BV213" s="147">
        <f t="shared" si="335"/>
        <v>0</v>
      </c>
      <c r="BW213" s="147">
        <f t="shared" si="336"/>
        <v>0</v>
      </c>
      <c r="BX213" s="357"/>
      <c r="BZ213" s="113" t="s">
        <v>602</v>
      </c>
      <c r="CA213" s="45" t="s">
        <v>589</v>
      </c>
      <c r="CB213" s="45" t="s">
        <v>595</v>
      </c>
      <c r="CD213" s="185"/>
      <c r="CE213" s="185"/>
      <c r="CF213" s="175" t="e">
        <f>BW213-#REF!</f>
        <v>#REF!</v>
      </c>
      <c r="CH213" s="291"/>
      <c r="CI213" s="291"/>
    </row>
    <row r="214" spans="1:87" s="84" customFormat="1" ht="30" hidden="1" customHeight="1" outlineLevel="1">
      <c r="A214" s="347">
        <v>48</v>
      </c>
      <c r="B214" s="9" t="s">
        <v>382</v>
      </c>
      <c r="C214" s="8" t="s">
        <v>133</v>
      </c>
      <c r="D214" s="100"/>
      <c r="E214" s="100"/>
      <c r="F214" s="7" t="s">
        <v>98</v>
      </c>
      <c r="G214" s="7"/>
      <c r="H214" s="7"/>
      <c r="I214" s="70" t="s">
        <v>381</v>
      </c>
      <c r="J214" s="6">
        <v>22891</v>
      </c>
      <c r="K214" s="6">
        <v>22891</v>
      </c>
      <c r="L214" s="6">
        <v>0</v>
      </c>
      <c r="M214" s="6">
        <v>0</v>
      </c>
      <c r="N214" s="167">
        <v>172.33099999999999</v>
      </c>
      <c r="O214" s="167">
        <v>172.33099999999999</v>
      </c>
      <c r="P214" s="167">
        <v>0</v>
      </c>
      <c r="Q214" s="167">
        <v>0</v>
      </c>
      <c r="R214" s="146">
        <v>172.33099999999999</v>
      </c>
      <c r="S214" s="146">
        <v>172.33099999999999</v>
      </c>
      <c r="T214" s="146"/>
      <c r="U214" s="146"/>
      <c r="V214" s="1">
        <f t="shared" si="337"/>
        <v>172.33099999999999</v>
      </c>
      <c r="W214" s="1">
        <f t="shared" si="338"/>
        <v>172.33099999999999</v>
      </c>
      <c r="X214" s="1">
        <f t="shared" si="339"/>
        <v>0</v>
      </c>
      <c r="Y214" s="1">
        <f t="shared" si="340"/>
        <v>0</v>
      </c>
      <c r="Z214" s="146">
        <v>172.33099999999999</v>
      </c>
      <c r="AA214" s="146">
        <v>172.33099999999999</v>
      </c>
      <c r="AB214" s="146"/>
      <c r="AC214" s="146"/>
      <c r="AD214" s="146">
        <v>172.33099999999999</v>
      </c>
      <c r="AE214" s="146">
        <v>172.33099999999999</v>
      </c>
      <c r="AF214" s="146"/>
      <c r="AG214" s="146"/>
      <c r="AH214" s="146"/>
      <c r="AI214" s="146"/>
      <c r="AJ214" s="146"/>
      <c r="AK214" s="1"/>
      <c r="AL214" s="1">
        <f t="shared" si="341"/>
        <v>0</v>
      </c>
      <c r="AM214" s="1">
        <f t="shared" si="342"/>
        <v>0</v>
      </c>
      <c r="AN214" s="1"/>
      <c r="AO214" s="1"/>
      <c r="AP214" s="1"/>
      <c r="AQ214" s="1"/>
      <c r="AR214" s="1"/>
      <c r="AS214" s="1"/>
      <c r="AT214" s="146"/>
      <c r="AU214" s="1"/>
      <c r="AV214" s="1"/>
      <c r="AW214" s="1"/>
      <c r="AX214" s="146"/>
      <c r="AY214" s="146"/>
      <c r="AZ214" s="146"/>
      <c r="BA214" s="151"/>
      <c r="BB214" s="1">
        <f t="shared" si="343"/>
        <v>0</v>
      </c>
      <c r="BC214" s="1">
        <f t="shared" si="344"/>
        <v>0</v>
      </c>
      <c r="BD214" s="1"/>
      <c r="BE214" s="1"/>
      <c r="BF214" s="146">
        <f t="shared" si="331"/>
        <v>0</v>
      </c>
      <c r="BG214" s="146">
        <f t="shared" si="332"/>
        <v>0</v>
      </c>
      <c r="BH214" s="146"/>
      <c r="BI214" s="146"/>
      <c r="BJ214" s="146">
        <f t="shared" si="333"/>
        <v>0</v>
      </c>
      <c r="BK214" s="146">
        <f t="shared" si="334"/>
        <v>0</v>
      </c>
      <c r="BL214" s="151"/>
      <c r="BM214" s="151"/>
      <c r="BN214" s="1">
        <f t="shared" si="345"/>
        <v>0</v>
      </c>
      <c r="BO214" s="1">
        <f t="shared" si="346"/>
        <v>0</v>
      </c>
      <c r="BP214" s="1">
        <f t="shared" si="347"/>
        <v>0</v>
      </c>
      <c r="BQ214" s="1">
        <f t="shared" si="348"/>
        <v>0</v>
      </c>
      <c r="BR214" s="167">
        <v>172.33099999999999</v>
      </c>
      <c r="BS214" s="167">
        <v>172.33099999999999</v>
      </c>
      <c r="BT214" s="167">
        <v>0</v>
      </c>
      <c r="BU214" s="167">
        <v>0</v>
      </c>
      <c r="BV214" s="147">
        <f t="shared" si="335"/>
        <v>0</v>
      </c>
      <c r="BW214" s="147">
        <f t="shared" si="336"/>
        <v>0</v>
      </c>
      <c r="BX214" s="358"/>
      <c r="BZ214" s="113" t="s">
        <v>602</v>
      </c>
      <c r="CA214" s="45" t="s">
        <v>589</v>
      </c>
      <c r="CB214" s="45" t="s">
        <v>595</v>
      </c>
      <c r="CD214" s="184"/>
      <c r="CE214" s="184"/>
      <c r="CF214" s="175" t="e">
        <f>BW214-#REF!</f>
        <v>#REF!</v>
      </c>
      <c r="CH214" s="291"/>
      <c r="CI214" s="291"/>
    </row>
    <row r="215" spans="1:87" s="83" customFormat="1" ht="30" hidden="1" customHeight="1" outlineLevel="1">
      <c r="A215" s="347">
        <v>49</v>
      </c>
      <c r="B215" s="9" t="s">
        <v>380</v>
      </c>
      <c r="C215" s="8" t="s">
        <v>16</v>
      </c>
      <c r="D215" s="100"/>
      <c r="E215" s="100"/>
      <c r="F215" s="8" t="s">
        <v>8</v>
      </c>
      <c r="G215" s="8"/>
      <c r="H215" s="8"/>
      <c r="I215" s="4" t="s">
        <v>379</v>
      </c>
      <c r="J215" s="6">
        <v>4859</v>
      </c>
      <c r="K215" s="6">
        <v>4859</v>
      </c>
      <c r="L215" s="6">
        <v>0</v>
      </c>
      <c r="M215" s="6">
        <v>0</v>
      </c>
      <c r="N215" s="167">
        <v>100</v>
      </c>
      <c r="O215" s="167">
        <v>100</v>
      </c>
      <c r="P215" s="167">
        <v>0</v>
      </c>
      <c r="Q215" s="167">
        <v>0</v>
      </c>
      <c r="R215" s="146">
        <v>100</v>
      </c>
      <c r="S215" s="146">
        <v>100</v>
      </c>
      <c r="T215" s="146"/>
      <c r="U215" s="146"/>
      <c r="V215" s="1">
        <f t="shared" si="337"/>
        <v>100</v>
      </c>
      <c r="W215" s="1">
        <f t="shared" si="338"/>
        <v>100</v>
      </c>
      <c r="X215" s="1">
        <f t="shared" si="339"/>
        <v>0</v>
      </c>
      <c r="Y215" s="1">
        <f t="shared" si="340"/>
        <v>0</v>
      </c>
      <c r="Z215" s="146">
        <v>100</v>
      </c>
      <c r="AA215" s="146">
        <v>100</v>
      </c>
      <c r="AB215" s="146"/>
      <c r="AC215" s="146"/>
      <c r="AD215" s="146">
        <v>9.2319999999999993</v>
      </c>
      <c r="AE215" s="146">
        <v>9.2319999999999993</v>
      </c>
      <c r="AF215" s="146"/>
      <c r="AG215" s="146"/>
      <c r="AH215" s="146"/>
      <c r="AI215" s="146"/>
      <c r="AJ215" s="146"/>
      <c r="AK215" s="1"/>
      <c r="AL215" s="1">
        <f t="shared" si="341"/>
        <v>90.768000000000001</v>
      </c>
      <c r="AM215" s="1">
        <f t="shared" si="342"/>
        <v>90.768000000000001</v>
      </c>
      <c r="AN215" s="1"/>
      <c r="AO215" s="1"/>
      <c r="AP215" s="146">
        <v>90.768000000000001</v>
      </c>
      <c r="AQ215" s="146">
        <v>90.768000000000001</v>
      </c>
      <c r="AR215" s="146"/>
      <c r="AS215" s="146"/>
      <c r="AT215" s="146"/>
      <c r="AU215" s="1"/>
      <c r="AV215" s="1"/>
      <c r="AW215" s="1"/>
      <c r="AX215" s="146"/>
      <c r="AY215" s="146"/>
      <c r="AZ215" s="146"/>
      <c r="BA215" s="151"/>
      <c r="BB215" s="1">
        <f t="shared" si="343"/>
        <v>0</v>
      </c>
      <c r="BC215" s="1">
        <f t="shared" si="344"/>
        <v>0</v>
      </c>
      <c r="BD215" s="1"/>
      <c r="BE215" s="1"/>
      <c r="BF215" s="146">
        <f t="shared" si="331"/>
        <v>0</v>
      </c>
      <c r="BG215" s="146">
        <f t="shared" si="332"/>
        <v>0</v>
      </c>
      <c r="BH215" s="146"/>
      <c r="BI215" s="146"/>
      <c r="BJ215" s="146">
        <f t="shared" si="333"/>
        <v>0</v>
      </c>
      <c r="BK215" s="146">
        <f t="shared" si="334"/>
        <v>0</v>
      </c>
      <c r="BL215" s="151"/>
      <c r="BM215" s="151"/>
      <c r="BN215" s="1">
        <f t="shared" si="345"/>
        <v>0</v>
      </c>
      <c r="BO215" s="1">
        <f t="shared" si="346"/>
        <v>0</v>
      </c>
      <c r="BP215" s="1">
        <f t="shared" si="347"/>
        <v>0</v>
      </c>
      <c r="BQ215" s="1">
        <f t="shared" si="348"/>
        <v>0</v>
      </c>
      <c r="BR215" s="167">
        <v>100</v>
      </c>
      <c r="BS215" s="167">
        <v>100</v>
      </c>
      <c r="BT215" s="167">
        <v>0</v>
      </c>
      <c r="BU215" s="167">
        <v>0</v>
      </c>
      <c r="BV215" s="147">
        <f t="shared" si="335"/>
        <v>0</v>
      </c>
      <c r="BW215" s="147">
        <f t="shared" si="336"/>
        <v>0</v>
      </c>
      <c r="BX215" s="358"/>
      <c r="BZ215" s="113" t="s">
        <v>602</v>
      </c>
      <c r="CA215" s="45" t="s">
        <v>589</v>
      </c>
      <c r="CB215" s="45" t="s">
        <v>595</v>
      </c>
      <c r="CD215" s="185"/>
      <c r="CE215" s="185"/>
      <c r="CF215" s="175" t="e">
        <f>BW215-#REF!</f>
        <v>#REF!</v>
      </c>
      <c r="CH215" s="291"/>
      <c r="CI215" s="291"/>
    </row>
    <row r="216" spans="1:87" s="83" customFormat="1" ht="30" hidden="1" customHeight="1" outlineLevel="1">
      <c r="A216" s="347">
        <v>50</v>
      </c>
      <c r="B216" s="9" t="s">
        <v>378</v>
      </c>
      <c r="C216" s="8" t="s">
        <v>16</v>
      </c>
      <c r="D216" s="100"/>
      <c r="E216" s="100"/>
      <c r="F216" s="8" t="s">
        <v>8</v>
      </c>
      <c r="G216" s="8"/>
      <c r="H216" s="8"/>
      <c r="I216" s="4" t="s">
        <v>376</v>
      </c>
      <c r="J216" s="6">
        <v>824</v>
      </c>
      <c r="K216" s="6">
        <v>824</v>
      </c>
      <c r="L216" s="6">
        <v>0</v>
      </c>
      <c r="M216" s="6">
        <v>0</v>
      </c>
      <c r="N216" s="167">
        <v>50</v>
      </c>
      <c r="O216" s="167">
        <v>50</v>
      </c>
      <c r="P216" s="167">
        <v>0</v>
      </c>
      <c r="Q216" s="167">
        <v>0</v>
      </c>
      <c r="R216" s="146">
        <v>50</v>
      </c>
      <c r="S216" s="146">
        <v>50</v>
      </c>
      <c r="T216" s="146"/>
      <c r="U216" s="146"/>
      <c r="V216" s="1">
        <f t="shared" si="337"/>
        <v>50</v>
      </c>
      <c r="W216" s="1">
        <f t="shared" si="338"/>
        <v>50</v>
      </c>
      <c r="X216" s="1">
        <f t="shared" si="339"/>
        <v>0</v>
      </c>
      <c r="Y216" s="1">
        <f t="shared" si="340"/>
        <v>0</v>
      </c>
      <c r="Z216" s="146">
        <v>50</v>
      </c>
      <c r="AA216" s="146">
        <v>50</v>
      </c>
      <c r="AB216" s="146"/>
      <c r="AC216" s="146"/>
      <c r="AD216" s="146"/>
      <c r="AE216" s="146"/>
      <c r="AF216" s="146"/>
      <c r="AG216" s="146"/>
      <c r="AH216" s="146"/>
      <c r="AI216" s="146"/>
      <c r="AJ216" s="146"/>
      <c r="AK216" s="1"/>
      <c r="AL216" s="1">
        <f t="shared" si="341"/>
        <v>50</v>
      </c>
      <c r="AM216" s="1">
        <f t="shared" si="342"/>
        <v>50</v>
      </c>
      <c r="AN216" s="1"/>
      <c r="AO216" s="1"/>
      <c r="AP216" s="1"/>
      <c r="AQ216" s="1"/>
      <c r="AR216" s="1"/>
      <c r="AS216" s="1"/>
      <c r="AT216" s="146"/>
      <c r="AU216" s="1"/>
      <c r="AV216" s="1"/>
      <c r="AW216" s="1"/>
      <c r="AX216" s="146"/>
      <c r="AY216" s="146"/>
      <c r="AZ216" s="146"/>
      <c r="BA216" s="151"/>
      <c r="BB216" s="1">
        <f t="shared" si="343"/>
        <v>0</v>
      </c>
      <c r="BC216" s="1">
        <f t="shared" si="344"/>
        <v>0</v>
      </c>
      <c r="BD216" s="1"/>
      <c r="BE216" s="1"/>
      <c r="BF216" s="146">
        <f t="shared" si="331"/>
        <v>0</v>
      </c>
      <c r="BG216" s="146">
        <f t="shared" si="332"/>
        <v>0</v>
      </c>
      <c r="BH216" s="146"/>
      <c r="BI216" s="146"/>
      <c r="BJ216" s="146">
        <f t="shared" si="333"/>
        <v>0</v>
      </c>
      <c r="BK216" s="146">
        <f t="shared" si="334"/>
        <v>0</v>
      </c>
      <c r="BL216" s="151"/>
      <c r="BM216" s="151"/>
      <c r="BN216" s="1">
        <f t="shared" si="345"/>
        <v>0</v>
      </c>
      <c r="BO216" s="1">
        <f t="shared" si="346"/>
        <v>0</v>
      </c>
      <c r="BP216" s="1">
        <f t="shared" si="347"/>
        <v>0</v>
      </c>
      <c r="BQ216" s="1">
        <f t="shared" si="348"/>
        <v>0</v>
      </c>
      <c r="BR216" s="167">
        <v>50</v>
      </c>
      <c r="BS216" s="167">
        <v>50</v>
      </c>
      <c r="BT216" s="167">
        <v>0</v>
      </c>
      <c r="BU216" s="167">
        <v>0</v>
      </c>
      <c r="BV216" s="147">
        <f t="shared" si="335"/>
        <v>0</v>
      </c>
      <c r="BW216" s="147">
        <f t="shared" si="336"/>
        <v>0</v>
      </c>
      <c r="BX216" s="358"/>
      <c r="BZ216" s="113" t="s">
        <v>602</v>
      </c>
      <c r="CA216" s="45" t="s">
        <v>589</v>
      </c>
      <c r="CB216" s="45" t="s">
        <v>595</v>
      </c>
      <c r="CD216" s="185"/>
      <c r="CE216" s="185"/>
      <c r="CF216" s="175" t="e">
        <f>BW216-#REF!</f>
        <v>#REF!</v>
      </c>
      <c r="CH216" s="291"/>
      <c r="CI216" s="291"/>
    </row>
    <row r="217" spans="1:87" s="83" customFormat="1" ht="30" hidden="1" customHeight="1" outlineLevel="1">
      <c r="A217" s="347">
        <v>51</v>
      </c>
      <c r="B217" s="9" t="s">
        <v>377</v>
      </c>
      <c r="C217" s="8" t="s">
        <v>16</v>
      </c>
      <c r="D217" s="100"/>
      <c r="E217" s="100"/>
      <c r="F217" s="8" t="s">
        <v>8</v>
      </c>
      <c r="G217" s="8"/>
      <c r="H217" s="8"/>
      <c r="I217" s="4" t="s">
        <v>376</v>
      </c>
      <c r="J217" s="6">
        <v>4859</v>
      </c>
      <c r="K217" s="6">
        <v>4859</v>
      </c>
      <c r="L217" s="6">
        <v>0</v>
      </c>
      <c r="M217" s="6">
        <v>0</v>
      </c>
      <c r="N217" s="167">
        <v>100</v>
      </c>
      <c r="O217" s="167">
        <v>100</v>
      </c>
      <c r="P217" s="167">
        <v>0</v>
      </c>
      <c r="Q217" s="167">
        <v>0</v>
      </c>
      <c r="R217" s="146">
        <v>100</v>
      </c>
      <c r="S217" s="146">
        <v>100</v>
      </c>
      <c r="T217" s="146"/>
      <c r="U217" s="146"/>
      <c r="V217" s="1">
        <f t="shared" si="337"/>
        <v>100</v>
      </c>
      <c r="W217" s="1">
        <f t="shared" si="338"/>
        <v>100</v>
      </c>
      <c r="X217" s="1">
        <f t="shared" si="339"/>
        <v>0</v>
      </c>
      <c r="Y217" s="1">
        <f t="shared" si="340"/>
        <v>0</v>
      </c>
      <c r="Z217" s="146">
        <v>100</v>
      </c>
      <c r="AA217" s="146">
        <v>100</v>
      </c>
      <c r="AB217" s="146"/>
      <c r="AC217" s="146"/>
      <c r="AD217" s="146">
        <v>1.0429999999999999</v>
      </c>
      <c r="AE217" s="146">
        <v>1.0429999999999999</v>
      </c>
      <c r="AF217" s="146"/>
      <c r="AG217" s="146"/>
      <c r="AH217" s="146"/>
      <c r="AI217" s="146"/>
      <c r="AJ217" s="146"/>
      <c r="AK217" s="1"/>
      <c r="AL217" s="1">
        <f t="shared" si="341"/>
        <v>98.956999999999994</v>
      </c>
      <c r="AM217" s="1">
        <f t="shared" si="342"/>
        <v>98.956999999999994</v>
      </c>
      <c r="AN217" s="1"/>
      <c r="AO217" s="1"/>
      <c r="AP217" s="146">
        <v>98.956999999999994</v>
      </c>
      <c r="AQ217" s="146">
        <v>98.956999999999994</v>
      </c>
      <c r="AR217" s="146"/>
      <c r="AS217" s="146"/>
      <c r="AT217" s="146"/>
      <c r="AU217" s="1"/>
      <c r="AV217" s="1"/>
      <c r="AW217" s="1"/>
      <c r="AX217" s="146"/>
      <c r="AY217" s="146"/>
      <c r="AZ217" s="146"/>
      <c r="BA217" s="151"/>
      <c r="BB217" s="1">
        <f t="shared" si="343"/>
        <v>0</v>
      </c>
      <c r="BC217" s="1">
        <f t="shared" si="344"/>
        <v>0</v>
      </c>
      <c r="BD217" s="1"/>
      <c r="BE217" s="1"/>
      <c r="BF217" s="146">
        <f t="shared" si="331"/>
        <v>0</v>
      </c>
      <c r="BG217" s="146">
        <f t="shared" si="332"/>
        <v>0</v>
      </c>
      <c r="BH217" s="146"/>
      <c r="BI217" s="146"/>
      <c r="BJ217" s="146">
        <f t="shared" si="333"/>
        <v>0</v>
      </c>
      <c r="BK217" s="146">
        <f t="shared" si="334"/>
        <v>0</v>
      </c>
      <c r="BL217" s="151"/>
      <c r="BM217" s="151"/>
      <c r="BN217" s="1">
        <f t="shared" si="345"/>
        <v>0</v>
      </c>
      <c r="BO217" s="1">
        <f t="shared" si="346"/>
        <v>0</v>
      </c>
      <c r="BP217" s="1">
        <f t="shared" si="347"/>
        <v>0</v>
      </c>
      <c r="BQ217" s="1">
        <f t="shared" si="348"/>
        <v>0</v>
      </c>
      <c r="BR217" s="167">
        <v>100</v>
      </c>
      <c r="BS217" s="167">
        <v>100</v>
      </c>
      <c r="BT217" s="167">
        <v>0</v>
      </c>
      <c r="BU217" s="167">
        <v>0</v>
      </c>
      <c r="BV217" s="147">
        <f t="shared" si="335"/>
        <v>0</v>
      </c>
      <c r="BW217" s="147">
        <f t="shared" si="336"/>
        <v>0</v>
      </c>
      <c r="BX217" s="358"/>
      <c r="BZ217" s="113" t="s">
        <v>602</v>
      </c>
      <c r="CA217" s="45" t="s">
        <v>589</v>
      </c>
      <c r="CB217" s="45" t="s">
        <v>595</v>
      </c>
      <c r="CD217" s="185"/>
      <c r="CE217" s="185"/>
      <c r="CF217" s="175" t="e">
        <f>BW217-#REF!</f>
        <v>#REF!</v>
      </c>
      <c r="CH217" s="291"/>
      <c r="CI217" s="291"/>
    </row>
    <row r="218" spans="1:87" s="83" customFormat="1" ht="30" hidden="1" customHeight="1" outlineLevel="1">
      <c r="A218" s="347">
        <v>52</v>
      </c>
      <c r="B218" s="9" t="s">
        <v>215</v>
      </c>
      <c r="C218" s="8" t="s">
        <v>16</v>
      </c>
      <c r="D218" s="100"/>
      <c r="E218" s="100"/>
      <c r="F218" s="8" t="s">
        <v>8</v>
      </c>
      <c r="G218" s="8"/>
      <c r="H218" s="8"/>
      <c r="I218" s="4"/>
      <c r="J218" s="6">
        <v>31875</v>
      </c>
      <c r="K218" s="6">
        <v>31875</v>
      </c>
      <c r="L218" s="6">
        <v>0</v>
      </c>
      <c r="M218" s="6">
        <v>0</v>
      </c>
      <c r="N218" s="167">
        <v>200</v>
      </c>
      <c r="O218" s="167">
        <v>200</v>
      </c>
      <c r="P218" s="167">
        <v>0</v>
      </c>
      <c r="Q218" s="167">
        <v>0</v>
      </c>
      <c r="R218" s="146">
        <v>200</v>
      </c>
      <c r="S218" s="146">
        <v>200</v>
      </c>
      <c r="T218" s="146"/>
      <c r="U218" s="146"/>
      <c r="V218" s="1">
        <f t="shared" si="337"/>
        <v>200</v>
      </c>
      <c r="W218" s="1">
        <f t="shared" si="338"/>
        <v>200</v>
      </c>
      <c r="X218" s="1">
        <f t="shared" si="339"/>
        <v>0</v>
      </c>
      <c r="Y218" s="1">
        <f t="shared" si="340"/>
        <v>0</v>
      </c>
      <c r="Z218" s="146">
        <v>200</v>
      </c>
      <c r="AA218" s="146">
        <v>200</v>
      </c>
      <c r="AB218" s="146"/>
      <c r="AC218" s="146"/>
      <c r="AD218" s="146">
        <v>200</v>
      </c>
      <c r="AE218" s="146">
        <v>200</v>
      </c>
      <c r="AF218" s="146"/>
      <c r="AG218" s="146"/>
      <c r="AH218" s="146"/>
      <c r="AI218" s="146"/>
      <c r="AJ218" s="146"/>
      <c r="AK218" s="1"/>
      <c r="AL218" s="1">
        <f t="shared" si="341"/>
        <v>0</v>
      </c>
      <c r="AM218" s="1">
        <f t="shared" si="342"/>
        <v>0</v>
      </c>
      <c r="AN218" s="1"/>
      <c r="AO218" s="1"/>
      <c r="AP218" s="1"/>
      <c r="AQ218" s="1"/>
      <c r="AR218" s="1"/>
      <c r="AS218" s="1"/>
      <c r="AT218" s="146"/>
      <c r="AU218" s="1"/>
      <c r="AV218" s="1"/>
      <c r="AW218" s="1"/>
      <c r="AX218" s="146"/>
      <c r="AY218" s="146"/>
      <c r="AZ218" s="146"/>
      <c r="BA218" s="151"/>
      <c r="BB218" s="1">
        <f t="shared" si="343"/>
        <v>0</v>
      </c>
      <c r="BC218" s="1">
        <f t="shared" si="344"/>
        <v>0</v>
      </c>
      <c r="BD218" s="1"/>
      <c r="BE218" s="1"/>
      <c r="BF218" s="146">
        <f t="shared" si="331"/>
        <v>0</v>
      </c>
      <c r="BG218" s="146">
        <f t="shared" si="332"/>
        <v>0</v>
      </c>
      <c r="BH218" s="146"/>
      <c r="BI218" s="146"/>
      <c r="BJ218" s="146">
        <f t="shared" si="333"/>
        <v>0</v>
      </c>
      <c r="BK218" s="146">
        <f t="shared" si="334"/>
        <v>0</v>
      </c>
      <c r="BL218" s="151"/>
      <c r="BM218" s="151"/>
      <c r="BN218" s="1">
        <f t="shared" si="345"/>
        <v>0</v>
      </c>
      <c r="BO218" s="1">
        <f t="shared" si="346"/>
        <v>0</v>
      </c>
      <c r="BP218" s="1">
        <f t="shared" si="347"/>
        <v>0</v>
      </c>
      <c r="BQ218" s="1">
        <f t="shared" si="348"/>
        <v>0</v>
      </c>
      <c r="BR218" s="167">
        <v>200</v>
      </c>
      <c r="BS218" s="167">
        <v>200</v>
      </c>
      <c r="BT218" s="167">
        <v>0</v>
      </c>
      <c r="BU218" s="167">
        <v>0</v>
      </c>
      <c r="BV218" s="147">
        <f t="shared" si="335"/>
        <v>0</v>
      </c>
      <c r="BW218" s="147">
        <f t="shared" si="336"/>
        <v>0</v>
      </c>
      <c r="BX218" s="358"/>
      <c r="BZ218" s="113" t="s">
        <v>602</v>
      </c>
      <c r="CA218" s="45" t="s">
        <v>589</v>
      </c>
      <c r="CB218" s="45" t="s">
        <v>595</v>
      </c>
      <c r="CD218" s="185"/>
      <c r="CE218" s="185"/>
      <c r="CF218" s="175" t="e">
        <f>BW218-#REF!</f>
        <v>#REF!</v>
      </c>
      <c r="CH218" s="291"/>
      <c r="CI218" s="291"/>
    </row>
    <row r="219" spans="1:87" ht="37.5" hidden="1" customHeight="1" outlineLevel="1">
      <c r="A219" s="347">
        <v>53</v>
      </c>
      <c r="B219" s="80" t="s">
        <v>375</v>
      </c>
      <c r="C219" s="81" t="s">
        <v>12</v>
      </c>
      <c r="D219" s="118"/>
      <c r="E219" s="118"/>
      <c r="F219" s="79" t="s">
        <v>11</v>
      </c>
      <c r="G219" s="80"/>
      <c r="H219" s="79"/>
      <c r="I219" s="78" t="s">
        <v>374</v>
      </c>
      <c r="J219" s="42">
        <v>3021</v>
      </c>
      <c r="K219" s="6">
        <v>3021</v>
      </c>
      <c r="L219" s="6">
        <v>0</v>
      </c>
      <c r="M219" s="6">
        <v>0</v>
      </c>
      <c r="N219" s="167">
        <v>50</v>
      </c>
      <c r="O219" s="167">
        <v>50</v>
      </c>
      <c r="P219" s="167">
        <v>0</v>
      </c>
      <c r="Q219" s="167">
        <v>0</v>
      </c>
      <c r="R219" s="146">
        <v>50</v>
      </c>
      <c r="S219" s="146">
        <v>50</v>
      </c>
      <c r="T219" s="146"/>
      <c r="U219" s="146"/>
      <c r="V219" s="1">
        <f t="shared" si="337"/>
        <v>50</v>
      </c>
      <c r="W219" s="1">
        <f t="shared" si="338"/>
        <v>50</v>
      </c>
      <c r="X219" s="1">
        <f t="shared" si="339"/>
        <v>0</v>
      </c>
      <c r="Y219" s="1">
        <f t="shared" si="340"/>
        <v>0</v>
      </c>
      <c r="Z219" s="146">
        <v>50</v>
      </c>
      <c r="AA219" s="146">
        <v>50</v>
      </c>
      <c r="AB219" s="146"/>
      <c r="AC219" s="146"/>
      <c r="AD219" s="146">
        <v>50</v>
      </c>
      <c r="AE219" s="146">
        <v>50</v>
      </c>
      <c r="AF219" s="146"/>
      <c r="AG219" s="146"/>
      <c r="AH219" s="146"/>
      <c r="AI219" s="146"/>
      <c r="AJ219" s="146"/>
      <c r="AK219" s="146"/>
      <c r="AL219" s="1">
        <f t="shared" si="341"/>
        <v>0</v>
      </c>
      <c r="AM219" s="1">
        <f t="shared" si="342"/>
        <v>0</v>
      </c>
      <c r="AN219" s="1"/>
      <c r="AO219" s="1"/>
      <c r="AP219" s="1"/>
      <c r="AQ219" s="1"/>
      <c r="AR219" s="1"/>
      <c r="AS219" s="1"/>
      <c r="AT219" s="146"/>
      <c r="AU219" s="146"/>
      <c r="AV219" s="146"/>
      <c r="AW219" s="146"/>
      <c r="AX219" s="148"/>
      <c r="AY219" s="146"/>
      <c r="AZ219" s="146"/>
      <c r="BA219" s="146"/>
      <c r="BB219" s="1">
        <f t="shared" si="343"/>
        <v>0</v>
      </c>
      <c r="BC219" s="1">
        <f t="shared" si="344"/>
        <v>0</v>
      </c>
      <c r="BD219" s="1"/>
      <c r="BE219" s="1"/>
      <c r="BF219" s="146">
        <f t="shared" si="331"/>
        <v>0</v>
      </c>
      <c r="BG219" s="146">
        <f t="shared" si="332"/>
        <v>0</v>
      </c>
      <c r="BH219" s="146"/>
      <c r="BI219" s="146"/>
      <c r="BJ219" s="146">
        <f t="shared" si="333"/>
        <v>0</v>
      </c>
      <c r="BK219" s="146">
        <f t="shared" si="334"/>
        <v>0</v>
      </c>
      <c r="BL219" s="146"/>
      <c r="BM219" s="146"/>
      <c r="BN219" s="1">
        <f t="shared" si="345"/>
        <v>0</v>
      </c>
      <c r="BO219" s="1">
        <f t="shared" si="346"/>
        <v>0</v>
      </c>
      <c r="BP219" s="1">
        <f t="shared" si="347"/>
        <v>0</v>
      </c>
      <c r="BQ219" s="1">
        <f t="shared" si="348"/>
        <v>0</v>
      </c>
      <c r="BR219" s="167">
        <v>50</v>
      </c>
      <c r="BS219" s="167">
        <v>50</v>
      </c>
      <c r="BT219" s="167">
        <v>0</v>
      </c>
      <c r="BU219" s="167">
        <v>0</v>
      </c>
      <c r="BV219" s="147">
        <f t="shared" si="335"/>
        <v>0</v>
      </c>
      <c r="BW219" s="147">
        <f t="shared" si="336"/>
        <v>0</v>
      </c>
      <c r="BX219" s="6"/>
      <c r="BZ219" s="113" t="s">
        <v>602</v>
      </c>
      <c r="CA219" s="45" t="s">
        <v>589</v>
      </c>
      <c r="CB219" s="45" t="s">
        <v>595</v>
      </c>
      <c r="CF219" s="175" t="e">
        <f>BW219-#REF!</f>
        <v>#REF!</v>
      </c>
      <c r="CH219" s="291"/>
      <c r="CI219" s="291"/>
    </row>
    <row r="220" spans="1:87" ht="27.95" hidden="1" customHeight="1" outlineLevel="1">
      <c r="A220" s="347">
        <v>54</v>
      </c>
      <c r="B220" s="80" t="s">
        <v>373</v>
      </c>
      <c r="C220" s="81" t="s">
        <v>12</v>
      </c>
      <c r="D220" s="118"/>
      <c r="E220" s="118"/>
      <c r="F220" s="79" t="s">
        <v>11</v>
      </c>
      <c r="G220" s="80"/>
      <c r="H220" s="79"/>
      <c r="I220" s="78" t="s">
        <v>372</v>
      </c>
      <c r="J220" s="42">
        <v>3200</v>
      </c>
      <c r="K220" s="6">
        <v>3200</v>
      </c>
      <c r="L220" s="6">
        <v>0</v>
      </c>
      <c r="M220" s="6">
        <v>0</v>
      </c>
      <c r="N220" s="167">
        <v>50</v>
      </c>
      <c r="O220" s="167">
        <v>50</v>
      </c>
      <c r="P220" s="167">
        <v>0</v>
      </c>
      <c r="Q220" s="167">
        <v>0</v>
      </c>
      <c r="R220" s="146">
        <v>50</v>
      </c>
      <c r="S220" s="146">
        <v>50</v>
      </c>
      <c r="T220" s="146"/>
      <c r="U220" s="146"/>
      <c r="V220" s="1">
        <f t="shared" si="337"/>
        <v>50</v>
      </c>
      <c r="W220" s="1">
        <f t="shared" si="338"/>
        <v>50</v>
      </c>
      <c r="X220" s="1">
        <f t="shared" si="339"/>
        <v>0</v>
      </c>
      <c r="Y220" s="1">
        <f t="shared" si="340"/>
        <v>0</v>
      </c>
      <c r="Z220" s="146">
        <v>50</v>
      </c>
      <c r="AA220" s="146">
        <v>50</v>
      </c>
      <c r="AB220" s="146"/>
      <c r="AC220" s="146"/>
      <c r="AD220" s="146">
        <v>50</v>
      </c>
      <c r="AE220" s="146">
        <v>50</v>
      </c>
      <c r="AF220" s="146"/>
      <c r="AG220" s="146"/>
      <c r="AH220" s="146"/>
      <c r="AI220" s="146"/>
      <c r="AJ220" s="146"/>
      <c r="AK220" s="146"/>
      <c r="AL220" s="1">
        <f t="shared" si="341"/>
        <v>0</v>
      </c>
      <c r="AM220" s="1">
        <f t="shared" si="342"/>
        <v>0</v>
      </c>
      <c r="AN220" s="1"/>
      <c r="AO220" s="1"/>
      <c r="AP220" s="1"/>
      <c r="AQ220" s="1"/>
      <c r="AR220" s="1"/>
      <c r="AS220" s="1"/>
      <c r="AT220" s="146"/>
      <c r="AU220" s="146"/>
      <c r="AV220" s="146"/>
      <c r="AW220" s="146"/>
      <c r="AX220" s="148"/>
      <c r="AY220" s="146"/>
      <c r="AZ220" s="146"/>
      <c r="BA220" s="146"/>
      <c r="BB220" s="1">
        <f t="shared" si="343"/>
        <v>0</v>
      </c>
      <c r="BC220" s="1">
        <f t="shared" si="344"/>
        <v>0</v>
      </c>
      <c r="BD220" s="1"/>
      <c r="BE220" s="1"/>
      <c r="BF220" s="146">
        <f t="shared" si="331"/>
        <v>0</v>
      </c>
      <c r="BG220" s="146">
        <f t="shared" si="332"/>
        <v>0</v>
      </c>
      <c r="BH220" s="146"/>
      <c r="BI220" s="146"/>
      <c r="BJ220" s="146">
        <f t="shared" si="333"/>
        <v>0</v>
      </c>
      <c r="BK220" s="146">
        <f t="shared" si="334"/>
        <v>0</v>
      </c>
      <c r="BL220" s="146"/>
      <c r="BM220" s="146"/>
      <c r="BN220" s="1">
        <f t="shared" si="345"/>
        <v>0</v>
      </c>
      <c r="BO220" s="1">
        <f t="shared" si="346"/>
        <v>0</v>
      </c>
      <c r="BP220" s="1">
        <f t="shared" si="347"/>
        <v>0</v>
      </c>
      <c r="BQ220" s="1">
        <f t="shared" si="348"/>
        <v>0</v>
      </c>
      <c r="BR220" s="167">
        <v>50</v>
      </c>
      <c r="BS220" s="167">
        <v>50</v>
      </c>
      <c r="BT220" s="167">
        <v>0</v>
      </c>
      <c r="BU220" s="167">
        <v>0</v>
      </c>
      <c r="BV220" s="147">
        <f t="shared" si="335"/>
        <v>0</v>
      </c>
      <c r="BW220" s="147">
        <f t="shared" si="336"/>
        <v>0</v>
      </c>
      <c r="BX220" s="6"/>
      <c r="BZ220" s="113" t="s">
        <v>602</v>
      </c>
      <c r="CA220" s="45" t="s">
        <v>589</v>
      </c>
      <c r="CB220" s="45" t="s">
        <v>595</v>
      </c>
      <c r="CF220" s="175" t="e">
        <f>BW220-#REF!</f>
        <v>#REF!</v>
      </c>
      <c r="CH220" s="291"/>
      <c r="CI220" s="291"/>
    </row>
    <row r="221" spans="1:87" ht="44.25" hidden="1" customHeight="1" outlineLevel="1">
      <c r="A221" s="347">
        <v>55</v>
      </c>
      <c r="B221" s="80" t="s">
        <v>371</v>
      </c>
      <c r="C221" s="81" t="s">
        <v>12</v>
      </c>
      <c r="D221" s="118"/>
      <c r="E221" s="118"/>
      <c r="F221" s="79" t="s">
        <v>11</v>
      </c>
      <c r="G221" s="80"/>
      <c r="H221" s="79"/>
      <c r="I221" s="78" t="s">
        <v>369</v>
      </c>
      <c r="J221" s="42">
        <v>700</v>
      </c>
      <c r="K221" s="6">
        <v>700</v>
      </c>
      <c r="L221" s="6">
        <v>0</v>
      </c>
      <c r="M221" s="6">
        <v>0</v>
      </c>
      <c r="N221" s="167">
        <v>50</v>
      </c>
      <c r="O221" s="167">
        <v>50</v>
      </c>
      <c r="P221" s="167">
        <v>0</v>
      </c>
      <c r="Q221" s="167">
        <v>0</v>
      </c>
      <c r="R221" s="146">
        <v>50</v>
      </c>
      <c r="S221" s="146">
        <v>50</v>
      </c>
      <c r="T221" s="146"/>
      <c r="U221" s="146"/>
      <c r="V221" s="1">
        <f t="shared" si="337"/>
        <v>50</v>
      </c>
      <c r="W221" s="1">
        <f t="shared" si="338"/>
        <v>50</v>
      </c>
      <c r="X221" s="1">
        <f t="shared" si="339"/>
        <v>0</v>
      </c>
      <c r="Y221" s="1">
        <f t="shared" si="340"/>
        <v>0</v>
      </c>
      <c r="Z221" s="146">
        <v>50</v>
      </c>
      <c r="AA221" s="146">
        <v>50</v>
      </c>
      <c r="AB221" s="146"/>
      <c r="AC221" s="146"/>
      <c r="AD221" s="146">
        <v>22.721</v>
      </c>
      <c r="AE221" s="146">
        <v>22.721</v>
      </c>
      <c r="AF221" s="146"/>
      <c r="AG221" s="146"/>
      <c r="AH221" s="146"/>
      <c r="AI221" s="146"/>
      <c r="AJ221" s="146"/>
      <c r="AK221" s="146"/>
      <c r="AL221" s="1">
        <f t="shared" si="341"/>
        <v>27.279</v>
      </c>
      <c r="AM221" s="1">
        <f t="shared" si="342"/>
        <v>27.279</v>
      </c>
      <c r="AN221" s="1"/>
      <c r="AO221" s="1"/>
      <c r="AP221" s="146">
        <v>27.279</v>
      </c>
      <c r="AQ221" s="146">
        <v>27.279</v>
      </c>
      <c r="AR221" s="146"/>
      <c r="AS221" s="146"/>
      <c r="AT221" s="146"/>
      <c r="AU221" s="146"/>
      <c r="AV221" s="146"/>
      <c r="AW221" s="146"/>
      <c r="AX221" s="148"/>
      <c r="AY221" s="146"/>
      <c r="AZ221" s="146"/>
      <c r="BA221" s="146"/>
      <c r="BB221" s="1">
        <f t="shared" si="343"/>
        <v>0</v>
      </c>
      <c r="BC221" s="1">
        <f t="shared" si="344"/>
        <v>0</v>
      </c>
      <c r="BD221" s="1"/>
      <c r="BE221" s="1"/>
      <c r="BF221" s="146">
        <f t="shared" si="331"/>
        <v>0</v>
      </c>
      <c r="BG221" s="146">
        <f t="shared" si="332"/>
        <v>0</v>
      </c>
      <c r="BH221" s="146"/>
      <c r="BI221" s="146"/>
      <c r="BJ221" s="146">
        <f t="shared" si="333"/>
        <v>0</v>
      </c>
      <c r="BK221" s="146">
        <f t="shared" si="334"/>
        <v>0</v>
      </c>
      <c r="BL221" s="146"/>
      <c r="BM221" s="146"/>
      <c r="BN221" s="1">
        <f t="shared" si="345"/>
        <v>0</v>
      </c>
      <c r="BO221" s="1">
        <f t="shared" si="346"/>
        <v>0</v>
      </c>
      <c r="BP221" s="1">
        <f t="shared" si="347"/>
        <v>0</v>
      </c>
      <c r="BQ221" s="1">
        <f t="shared" si="348"/>
        <v>0</v>
      </c>
      <c r="BR221" s="167">
        <v>50</v>
      </c>
      <c r="BS221" s="167">
        <v>50</v>
      </c>
      <c r="BT221" s="167">
        <v>0</v>
      </c>
      <c r="BU221" s="167">
        <v>0</v>
      </c>
      <c r="BV221" s="147">
        <f t="shared" si="335"/>
        <v>0</v>
      </c>
      <c r="BW221" s="147">
        <f t="shared" si="336"/>
        <v>0</v>
      </c>
      <c r="BX221" s="6"/>
      <c r="BZ221" s="113" t="s">
        <v>602</v>
      </c>
      <c r="CA221" s="45" t="s">
        <v>589</v>
      </c>
      <c r="CB221" s="45" t="s">
        <v>595</v>
      </c>
      <c r="CF221" s="175" t="e">
        <f>BW221-#REF!</f>
        <v>#REF!</v>
      </c>
      <c r="CH221" s="291"/>
      <c r="CI221" s="291"/>
    </row>
    <row r="222" spans="1:87" ht="34.5" hidden="1" customHeight="1" outlineLevel="1">
      <c r="A222" s="347">
        <v>56</v>
      </c>
      <c r="B222" s="80" t="s">
        <v>370</v>
      </c>
      <c r="C222" s="81" t="s">
        <v>12</v>
      </c>
      <c r="D222" s="118"/>
      <c r="E222" s="118"/>
      <c r="F222" s="79" t="s">
        <v>11</v>
      </c>
      <c r="G222" s="80"/>
      <c r="H222" s="79"/>
      <c r="I222" s="78" t="s">
        <v>369</v>
      </c>
      <c r="J222" s="42">
        <v>1600</v>
      </c>
      <c r="K222" s="6">
        <v>1600</v>
      </c>
      <c r="L222" s="6">
        <v>0</v>
      </c>
      <c r="M222" s="6">
        <v>0</v>
      </c>
      <c r="N222" s="167">
        <v>50</v>
      </c>
      <c r="O222" s="167">
        <v>50</v>
      </c>
      <c r="P222" s="167">
        <v>0</v>
      </c>
      <c r="Q222" s="167">
        <v>0</v>
      </c>
      <c r="R222" s="146">
        <v>50</v>
      </c>
      <c r="S222" s="146">
        <v>50</v>
      </c>
      <c r="T222" s="146"/>
      <c r="U222" s="146"/>
      <c r="V222" s="1">
        <f t="shared" si="337"/>
        <v>50</v>
      </c>
      <c r="W222" s="1">
        <f t="shared" si="338"/>
        <v>50</v>
      </c>
      <c r="X222" s="1">
        <f t="shared" si="339"/>
        <v>0</v>
      </c>
      <c r="Y222" s="1">
        <f t="shared" si="340"/>
        <v>0</v>
      </c>
      <c r="Z222" s="146">
        <v>50</v>
      </c>
      <c r="AA222" s="146">
        <v>50</v>
      </c>
      <c r="AB222" s="146"/>
      <c r="AC222" s="146"/>
      <c r="AD222" s="146">
        <v>50</v>
      </c>
      <c r="AE222" s="146">
        <v>50</v>
      </c>
      <c r="AF222" s="146"/>
      <c r="AG222" s="146"/>
      <c r="AH222" s="146"/>
      <c r="AI222" s="146"/>
      <c r="AJ222" s="146"/>
      <c r="AK222" s="146"/>
      <c r="AL222" s="1">
        <f t="shared" si="341"/>
        <v>0</v>
      </c>
      <c r="AM222" s="1">
        <f t="shared" si="342"/>
        <v>0</v>
      </c>
      <c r="AN222" s="1"/>
      <c r="AO222" s="1"/>
      <c r="AP222" s="1"/>
      <c r="AQ222" s="1"/>
      <c r="AR222" s="1"/>
      <c r="AS222" s="1"/>
      <c r="AT222" s="146"/>
      <c r="AU222" s="146"/>
      <c r="AV222" s="146"/>
      <c r="AW222" s="146"/>
      <c r="AX222" s="148"/>
      <c r="AY222" s="146"/>
      <c r="AZ222" s="146"/>
      <c r="BA222" s="146"/>
      <c r="BB222" s="1">
        <f t="shared" si="343"/>
        <v>0</v>
      </c>
      <c r="BC222" s="1">
        <f t="shared" si="344"/>
        <v>0</v>
      </c>
      <c r="BD222" s="1"/>
      <c r="BE222" s="1"/>
      <c r="BF222" s="146">
        <f t="shared" si="331"/>
        <v>0</v>
      </c>
      <c r="BG222" s="146">
        <f t="shared" si="332"/>
        <v>0</v>
      </c>
      <c r="BH222" s="146"/>
      <c r="BI222" s="146"/>
      <c r="BJ222" s="146">
        <f t="shared" si="333"/>
        <v>0</v>
      </c>
      <c r="BK222" s="146">
        <f t="shared" si="334"/>
        <v>0</v>
      </c>
      <c r="BL222" s="146"/>
      <c r="BM222" s="146"/>
      <c r="BN222" s="1">
        <f t="shared" si="345"/>
        <v>0</v>
      </c>
      <c r="BO222" s="1">
        <f t="shared" si="346"/>
        <v>0</v>
      </c>
      <c r="BP222" s="1">
        <f t="shared" si="347"/>
        <v>0</v>
      </c>
      <c r="BQ222" s="1">
        <f t="shared" si="348"/>
        <v>0</v>
      </c>
      <c r="BR222" s="167">
        <v>50</v>
      </c>
      <c r="BS222" s="167">
        <v>50</v>
      </c>
      <c r="BT222" s="167">
        <v>0</v>
      </c>
      <c r="BU222" s="167">
        <v>0</v>
      </c>
      <c r="BV222" s="147">
        <f t="shared" si="335"/>
        <v>0</v>
      </c>
      <c r="BW222" s="147">
        <f t="shared" si="336"/>
        <v>0</v>
      </c>
      <c r="BX222" s="6"/>
      <c r="BZ222" s="113" t="s">
        <v>602</v>
      </c>
      <c r="CA222" s="45" t="s">
        <v>589</v>
      </c>
      <c r="CB222" s="45" t="s">
        <v>595</v>
      </c>
      <c r="CF222" s="175" t="e">
        <f>BW222-#REF!</f>
        <v>#REF!</v>
      </c>
      <c r="CH222" s="291"/>
      <c r="CI222" s="291"/>
    </row>
    <row r="223" spans="1:87" ht="27.95" hidden="1" customHeight="1" outlineLevel="1">
      <c r="A223" s="347">
        <v>57</v>
      </c>
      <c r="B223" s="80" t="s">
        <v>368</v>
      </c>
      <c r="C223" s="81" t="s">
        <v>12</v>
      </c>
      <c r="D223" s="118"/>
      <c r="E223" s="118"/>
      <c r="F223" s="79" t="s">
        <v>11</v>
      </c>
      <c r="G223" s="80"/>
      <c r="H223" s="79"/>
      <c r="I223" s="78" t="s">
        <v>367</v>
      </c>
      <c r="J223" s="42">
        <v>2000</v>
      </c>
      <c r="K223" s="6">
        <v>2000</v>
      </c>
      <c r="L223" s="6">
        <v>0</v>
      </c>
      <c r="M223" s="6">
        <v>0</v>
      </c>
      <c r="N223" s="167">
        <v>50</v>
      </c>
      <c r="O223" s="167">
        <v>50</v>
      </c>
      <c r="P223" s="167">
        <v>0</v>
      </c>
      <c r="Q223" s="167">
        <v>0</v>
      </c>
      <c r="R223" s="146">
        <v>50</v>
      </c>
      <c r="S223" s="146">
        <v>50</v>
      </c>
      <c r="T223" s="146"/>
      <c r="U223" s="146"/>
      <c r="V223" s="1">
        <f t="shared" si="337"/>
        <v>50</v>
      </c>
      <c r="W223" s="1">
        <f t="shared" si="338"/>
        <v>50</v>
      </c>
      <c r="X223" s="1">
        <f t="shared" si="339"/>
        <v>0</v>
      </c>
      <c r="Y223" s="1">
        <f t="shared" si="340"/>
        <v>0</v>
      </c>
      <c r="Z223" s="146">
        <v>50</v>
      </c>
      <c r="AA223" s="146">
        <v>50</v>
      </c>
      <c r="AB223" s="146"/>
      <c r="AC223" s="146"/>
      <c r="AD223" s="146">
        <v>50</v>
      </c>
      <c r="AE223" s="146">
        <v>50</v>
      </c>
      <c r="AF223" s="146"/>
      <c r="AG223" s="146"/>
      <c r="AH223" s="146"/>
      <c r="AI223" s="146"/>
      <c r="AJ223" s="146"/>
      <c r="AK223" s="146"/>
      <c r="AL223" s="1">
        <f t="shared" si="341"/>
        <v>0</v>
      </c>
      <c r="AM223" s="1">
        <f t="shared" si="342"/>
        <v>0</v>
      </c>
      <c r="AN223" s="1"/>
      <c r="AO223" s="1"/>
      <c r="AP223" s="1"/>
      <c r="AQ223" s="1"/>
      <c r="AR223" s="1"/>
      <c r="AS223" s="1"/>
      <c r="AT223" s="146"/>
      <c r="AU223" s="146"/>
      <c r="AV223" s="146"/>
      <c r="AW223" s="146"/>
      <c r="AX223" s="148"/>
      <c r="AY223" s="146"/>
      <c r="AZ223" s="146"/>
      <c r="BA223" s="146"/>
      <c r="BB223" s="1">
        <f t="shared" si="343"/>
        <v>0</v>
      </c>
      <c r="BC223" s="1">
        <f t="shared" si="344"/>
        <v>0</v>
      </c>
      <c r="BD223" s="1"/>
      <c r="BE223" s="1"/>
      <c r="BF223" s="146">
        <f t="shared" si="331"/>
        <v>0</v>
      </c>
      <c r="BG223" s="146">
        <f t="shared" si="332"/>
        <v>0</v>
      </c>
      <c r="BH223" s="146"/>
      <c r="BI223" s="146"/>
      <c r="BJ223" s="146">
        <f t="shared" si="333"/>
        <v>0</v>
      </c>
      <c r="BK223" s="146">
        <f t="shared" si="334"/>
        <v>0</v>
      </c>
      <c r="BL223" s="146"/>
      <c r="BM223" s="146"/>
      <c r="BN223" s="1">
        <f t="shared" si="345"/>
        <v>0</v>
      </c>
      <c r="BO223" s="1">
        <f t="shared" si="346"/>
        <v>0</v>
      </c>
      <c r="BP223" s="1">
        <f t="shared" si="347"/>
        <v>0</v>
      </c>
      <c r="BQ223" s="1">
        <f t="shared" si="348"/>
        <v>0</v>
      </c>
      <c r="BR223" s="167">
        <v>50</v>
      </c>
      <c r="BS223" s="167">
        <v>50</v>
      </c>
      <c r="BT223" s="167">
        <v>0</v>
      </c>
      <c r="BU223" s="167">
        <v>0</v>
      </c>
      <c r="BV223" s="147">
        <f t="shared" si="335"/>
        <v>0</v>
      </c>
      <c r="BW223" s="147">
        <f t="shared" si="336"/>
        <v>0</v>
      </c>
      <c r="BX223" s="6"/>
      <c r="BZ223" s="113" t="s">
        <v>602</v>
      </c>
      <c r="CA223" s="45" t="s">
        <v>589</v>
      </c>
      <c r="CB223" s="45" t="s">
        <v>595</v>
      </c>
      <c r="CF223" s="175" t="e">
        <f>BW223-#REF!</f>
        <v>#REF!</v>
      </c>
      <c r="CH223" s="291"/>
      <c r="CI223" s="291"/>
    </row>
    <row r="224" spans="1:87" ht="27.95" hidden="1" customHeight="1" outlineLevel="1">
      <c r="A224" s="347">
        <v>58</v>
      </c>
      <c r="B224" s="9" t="s">
        <v>366</v>
      </c>
      <c r="C224" s="8" t="s">
        <v>26</v>
      </c>
      <c r="D224" s="100"/>
      <c r="E224" s="100"/>
      <c r="F224" s="8" t="s">
        <v>35</v>
      </c>
      <c r="G224" s="5"/>
      <c r="H224" s="7"/>
      <c r="I224" s="7" t="s">
        <v>363</v>
      </c>
      <c r="J224" s="41">
        <v>1200</v>
      </c>
      <c r="K224" s="6">
        <v>1200</v>
      </c>
      <c r="L224" s="6">
        <v>0</v>
      </c>
      <c r="M224" s="6">
        <v>0</v>
      </c>
      <c r="N224" s="167">
        <v>33.86</v>
      </c>
      <c r="O224" s="167">
        <v>33.86</v>
      </c>
      <c r="P224" s="167">
        <v>0</v>
      </c>
      <c r="Q224" s="167">
        <v>0</v>
      </c>
      <c r="R224" s="146">
        <v>33.86</v>
      </c>
      <c r="S224" s="146">
        <v>33.86</v>
      </c>
      <c r="T224" s="146"/>
      <c r="U224" s="146"/>
      <c r="V224" s="1">
        <f t="shared" si="337"/>
        <v>33.86</v>
      </c>
      <c r="W224" s="1">
        <f t="shared" si="338"/>
        <v>33.86</v>
      </c>
      <c r="X224" s="1">
        <f t="shared" si="339"/>
        <v>0</v>
      </c>
      <c r="Y224" s="1">
        <f t="shared" si="340"/>
        <v>0</v>
      </c>
      <c r="Z224" s="146">
        <v>33.86</v>
      </c>
      <c r="AA224" s="146">
        <v>33.86</v>
      </c>
      <c r="AB224" s="146"/>
      <c r="AC224" s="146"/>
      <c r="AD224" s="146">
        <v>33.86</v>
      </c>
      <c r="AE224" s="146">
        <v>33.86</v>
      </c>
      <c r="AF224" s="146"/>
      <c r="AG224" s="146"/>
      <c r="AH224" s="146"/>
      <c r="AI224" s="146"/>
      <c r="AJ224" s="146"/>
      <c r="AK224" s="146"/>
      <c r="AL224" s="1">
        <f t="shared" si="341"/>
        <v>0</v>
      </c>
      <c r="AM224" s="1">
        <f t="shared" si="342"/>
        <v>0</v>
      </c>
      <c r="AN224" s="1"/>
      <c r="AO224" s="1"/>
      <c r="AP224" s="1"/>
      <c r="AQ224" s="1"/>
      <c r="AR224" s="1"/>
      <c r="AS224" s="1"/>
      <c r="AT224" s="146"/>
      <c r="AU224" s="146"/>
      <c r="AV224" s="146"/>
      <c r="AW224" s="146"/>
      <c r="AX224" s="148"/>
      <c r="AY224" s="146"/>
      <c r="AZ224" s="146"/>
      <c r="BA224" s="146"/>
      <c r="BB224" s="1">
        <f t="shared" si="343"/>
        <v>0</v>
      </c>
      <c r="BC224" s="1">
        <f t="shared" si="344"/>
        <v>0</v>
      </c>
      <c r="BD224" s="1"/>
      <c r="BE224" s="1"/>
      <c r="BF224" s="146">
        <f t="shared" si="331"/>
        <v>0</v>
      </c>
      <c r="BG224" s="146">
        <f t="shared" si="332"/>
        <v>0</v>
      </c>
      <c r="BH224" s="146"/>
      <c r="BI224" s="146"/>
      <c r="BJ224" s="146">
        <f t="shared" si="333"/>
        <v>0</v>
      </c>
      <c r="BK224" s="146">
        <f t="shared" si="334"/>
        <v>0</v>
      </c>
      <c r="BL224" s="146"/>
      <c r="BM224" s="146"/>
      <c r="BN224" s="1">
        <f t="shared" si="345"/>
        <v>0</v>
      </c>
      <c r="BO224" s="1">
        <f t="shared" si="346"/>
        <v>0</v>
      </c>
      <c r="BP224" s="1">
        <f t="shared" si="347"/>
        <v>0</v>
      </c>
      <c r="BQ224" s="1">
        <f t="shared" si="348"/>
        <v>0</v>
      </c>
      <c r="BR224" s="167">
        <v>33.86</v>
      </c>
      <c r="BS224" s="167">
        <v>33.86</v>
      </c>
      <c r="BT224" s="167">
        <v>0</v>
      </c>
      <c r="BU224" s="167">
        <v>0</v>
      </c>
      <c r="BV224" s="147">
        <f t="shared" si="335"/>
        <v>0</v>
      </c>
      <c r="BW224" s="147">
        <f t="shared" si="336"/>
        <v>0</v>
      </c>
      <c r="BX224" s="41"/>
      <c r="BZ224" s="113" t="s">
        <v>602</v>
      </c>
      <c r="CA224" s="45" t="s">
        <v>589</v>
      </c>
      <c r="CB224" s="45" t="s">
        <v>595</v>
      </c>
      <c r="CF224" s="175" t="e">
        <f>BW224-#REF!</f>
        <v>#REF!</v>
      </c>
      <c r="CH224" s="291"/>
      <c r="CI224" s="291"/>
    </row>
    <row r="225" spans="1:87" ht="27.95" hidden="1" customHeight="1" outlineLevel="1">
      <c r="A225" s="347">
        <v>59</v>
      </c>
      <c r="B225" s="9" t="s">
        <v>365</v>
      </c>
      <c r="C225" s="8" t="s">
        <v>26</v>
      </c>
      <c r="D225" s="100"/>
      <c r="E225" s="100"/>
      <c r="F225" s="8" t="s">
        <v>35</v>
      </c>
      <c r="G225" s="5"/>
      <c r="H225" s="7"/>
      <c r="I225" s="7" t="s">
        <v>363</v>
      </c>
      <c r="J225" s="41">
        <v>1200</v>
      </c>
      <c r="K225" s="6">
        <v>1200</v>
      </c>
      <c r="L225" s="6">
        <v>0</v>
      </c>
      <c r="M225" s="6">
        <v>0</v>
      </c>
      <c r="N225" s="167">
        <v>34.798000000000002</v>
      </c>
      <c r="O225" s="167">
        <v>34.798000000000002</v>
      </c>
      <c r="P225" s="167">
        <v>0</v>
      </c>
      <c r="Q225" s="167">
        <v>0</v>
      </c>
      <c r="R225" s="146">
        <v>34.798000000000002</v>
      </c>
      <c r="S225" s="146">
        <v>34.798000000000002</v>
      </c>
      <c r="T225" s="146"/>
      <c r="U225" s="146"/>
      <c r="V225" s="1">
        <f t="shared" si="337"/>
        <v>34.798000000000002</v>
      </c>
      <c r="W225" s="1">
        <f t="shared" si="338"/>
        <v>34.798000000000002</v>
      </c>
      <c r="X225" s="1">
        <f t="shared" si="339"/>
        <v>0</v>
      </c>
      <c r="Y225" s="1">
        <f t="shared" si="340"/>
        <v>0</v>
      </c>
      <c r="Z225" s="146">
        <v>34.798000000000002</v>
      </c>
      <c r="AA225" s="146">
        <v>34.798000000000002</v>
      </c>
      <c r="AB225" s="146"/>
      <c r="AC225" s="146"/>
      <c r="AD225" s="146">
        <v>34.798000000000002</v>
      </c>
      <c r="AE225" s="146">
        <v>34.798000000000002</v>
      </c>
      <c r="AF225" s="146"/>
      <c r="AG225" s="146"/>
      <c r="AH225" s="146"/>
      <c r="AI225" s="146"/>
      <c r="AJ225" s="146"/>
      <c r="AK225" s="146"/>
      <c r="AL225" s="1">
        <f t="shared" si="341"/>
        <v>0</v>
      </c>
      <c r="AM225" s="1">
        <f t="shared" si="342"/>
        <v>0</v>
      </c>
      <c r="AN225" s="1"/>
      <c r="AO225" s="1"/>
      <c r="AP225" s="1"/>
      <c r="AQ225" s="1"/>
      <c r="AR225" s="1"/>
      <c r="AS225" s="1"/>
      <c r="AT225" s="146"/>
      <c r="AU225" s="146"/>
      <c r="AV225" s="146"/>
      <c r="AW225" s="146"/>
      <c r="AX225" s="148"/>
      <c r="AY225" s="146"/>
      <c r="AZ225" s="146"/>
      <c r="BA225" s="146"/>
      <c r="BB225" s="1">
        <f t="shared" si="343"/>
        <v>0</v>
      </c>
      <c r="BC225" s="1">
        <f t="shared" si="344"/>
        <v>0</v>
      </c>
      <c r="BD225" s="1"/>
      <c r="BE225" s="1"/>
      <c r="BF225" s="146">
        <f t="shared" si="331"/>
        <v>0</v>
      </c>
      <c r="BG225" s="146">
        <f t="shared" si="332"/>
        <v>0</v>
      </c>
      <c r="BH225" s="146"/>
      <c r="BI225" s="146"/>
      <c r="BJ225" s="146">
        <f t="shared" si="333"/>
        <v>0</v>
      </c>
      <c r="BK225" s="146">
        <f t="shared" si="334"/>
        <v>0</v>
      </c>
      <c r="BL225" s="146"/>
      <c r="BM225" s="146"/>
      <c r="BN225" s="1">
        <f t="shared" si="345"/>
        <v>0</v>
      </c>
      <c r="BO225" s="1">
        <f t="shared" si="346"/>
        <v>0</v>
      </c>
      <c r="BP225" s="1">
        <f t="shared" si="347"/>
        <v>0</v>
      </c>
      <c r="BQ225" s="1">
        <f t="shared" si="348"/>
        <v>0</v>
      </c>
      <c r="BR225" s="167">
        <v>34.798000000000002</v>
      </c>
      <c r="BS225" s="167">
        <v>34.798000000000002</v>
      </c>
      <c r="BT225" s="167">
        <v>0</v>
      </c>
      <c r="BU225" s="167">
        <v>0</v>
      </c>
      <c r="BV225" s="147">
        <f t="shared" si="335"/>
        <v>0</v>
      </c>
      <c r="BW225" s="147">
        <f t="shared" si="336"/>
        <v>0</v>
      </c>
      <c r="BX225" s="41"/>
      <c r="BZ225" s="113" t="s">
        <v>602</v>
      </c>
      <c r="CA225" s="45" t="s">
        <v>589</v>
      </c>
      <c r="CB225" s="45" t="s">
        <v>595</v>
      </c>
      <c r="CF225" s="175" t="e">
        <f>BW225-#REF!</f>
        <v>#REF!</v>
      </c>
      <c r="CH225" s="291"/>
      <c r="CI225" s="291"/>
    </row>
    <row r="226" spans="1:87" ht="27.95" hidden="1" customHeight="1" outlineLevel="1">
      <c r="A226" s="347">
        <v>60</v>
      </c>
      <c r="B226" s="9" t="s">
        <v>364</v>
      </c>
      <c r="C226" s="8" t="s">
        <v>26</v>
      </c>
      <c r="D226" s="100"/>
      <c r="E226" s="100"/>
      <c r="F226" s="8" t="s">
        <v>35</v>
      </c>
      <c r="G226" s="5"/>
      <c r="H226" s="7"/>
      <c r="I226" s="7" t="s">
        <v>363</v>
      </c>
      <c r="J226" s="41">
        <v>1500</v>
      </c>
      <c r="K226" s="6">
        <v>1500</v>
      </c>
      <c r="L226" s="6">
        <v>0</v>
      </c>
      <c r="M226" s="6">
        <v>0</v>
      </c>
      <c r="N226" s="167">
        <v>39.777000000000001</v>
      </c>
      <c r="O226" s="167">
        <v>39.777000000000001</v>
      </c>
      <c r="P226" s="167">
        <v>0</v>
      </c>
      <c r="Q226" s="167">
        <v>0</v>
      </c>
      <c r="R226" s="146">
        <v>39.777000000000001</v>
      </c>
      <c r="S226" s="146">
        <v>39.777000000000001</v>
      </c>
      <c r="T226" s="146"/>
      <c r="U226" s="146"/>
      <c r="V226" s="1">
        <f t="shared" si="337"/>
        <v>39.777000000000001</v>
      </c>
      <c r="W226" s="1">
        <f t="shared" si="338"/>
        <v>39.777000000000001</v>
      </c>
      <c r="X226" s="1">
        <f t="shared" si="339"/>
        <v>0</v>
      </c>
      <c r="Y226" s="1">
        <f t="shared" si="340"/>
        <v>0</v>
      </c>
      <c r="Z226" s="146">
        <v>39.777000000000001</v>
      </c>
      <c r="AA226" s="146">
        <v>39.777000000000001</v>
      </c>
      <c r="AB226" s="146"/>
      <c r="AC226" s="146"/>
      <c r="AD226" s="146">
        <v>39.777000000000001</v>
      </c>
      <c r="AE226" s="146">
        <v>39.777000000000001</v>
      </c>
      <c r="AF226" s="146"/>
      <c r="AG226" s="146"/>
      <c r="AH226" s="146"/>
      <c r="AI226" s="146"/>
      <c r="AJ226" s="146"/>
      <c r="AK226" s="146"/>
      <c r="AL226" s="1">
        <f t="shared" si="341"/>
        <v>0</v>
      </c>
      <c r="AM226" s="1">
        <f t="shared" si="342"/>
        <v>0</v>
      </c>
      <c r="AN226" s="1"/>
      <c r="AO226" s="1"/>
      <c r="AP226" s="1"/>
      <c r="AQ226" s="1"/>
      <c r="AR226" s="1"/>
      <c r="AS226" s="1"/>
      <c r="AT226" s="146"/>
      <c r="AU226" s="146"/>
      <c r="AV226" s="146"/>
      <c r="AW226" s="146"/>
      <c r="AX226" s="148"/>
      <c r="AY226" s="146"/>
      <c r="AZ226" s="146"/>
      <c r="BA226" s="146"/>
      <c r="BB226" s="1">
        <f t="shared" si="343"/>
        <v>0</v>
      </c>
      <c r="BC226" s="1">
        <f t="shared" si="344"/>
        <v>0</v>
      </c>
      <c r="BD226" s="1"/>
      <c r="BE226" s="1"/>
      <c r="BF226" s="146">
        <f t="shared" si="331"/>
        <v>0</v>
      </c>
      <c r="BG226" s="146">
        <f t="shared" si="332"/>
        <v>0</v>
      </c>
      <c r="BH226" s="146"/>
      <c r="BI226" s="146"/>
      <c r="BJ226" s="146">
        <f t="shared" si="333"/>
        <v>0</v>
      </c>
      <c r="BK226" s="146">
        <f t="shared" si="334"/>
        <v>0</v>
      </c>
      <c r="BL226" s="146"/>
      <c r="BM226" s="146"/>
      <c r="BN226" s="1">
        <f t="shared" si="345"/>
        <v>0</v>
      </c>
      <c r="BO226" s="1">
        <f t="shared" si="346"/>
        <v>0</v>
      </c>
      <c r="BP226" s="1">
        <f t="shared" si="347"/>
        <v>0</v>
      </c>
      <c r="BQ226" s="1">
        <f t="shared" si="348"/>
        <v>0</v>
      </c>
      <c r="BR226" s="167">
        <v>39.777000000000001</v>
      </c>
      <c r="BS226" s="167">
        <v>39.777000000000001</v>
      </c>
      <c r="BT226" s="167">
        <v>0</v>
      </c>
      <c r="BU226" s="167">
        <v>0</v>
      </c>
      <c r="BV226" s="147">
        <f t="shared" si="335"/>
        <v>0</v>
      </c>
      <c r="BW226" s="147">
        <f t="shared" si="336"/>
        <v>0</v>
      </c>
      <c r="BX226" s="41"/>
      <c r="BZ226" s="113" t="s">
        <v>602</v>
      </c>
      <c r="CA226" s="45" t="s">
        <v>589</v>
      </c>
      <c r="CB226" s="45" t="s">
        <v>595</v>
      </c>
      <c r="CF226" s="175" t="e">
        <f>BW226-#REF!</f>
        <v>#REF!</v>
      </c>
      <c r="CH226" s="291"/>
      <c r="CI226" s="291"/>
    </row>
    <row r="227" spans="1:87" ht="27.95" hidden="1" customHeight="1" outlineLevel="1">
      <c r="A227" s="347">
        <v>61</v>
      </c>
      <c r="B227" s="9" t="s">
        <v>362</v>
      </c>
      <c r="C227" s="8" t="s">
        <v>26</v>
      </c>
      <c r="D227" s="100"/>
      <c r="E227" s="100"/>
      <c r="F227" s="8" t="s">
        <v>35</v>
      </c>
      <c r="G227" s="5"/>
      <c r="H227" s="7"/>
      <c r="I227" s="7" t="s">
        <v>361</v>
      </c>
      <c r="J227" s="41">
        <v>7000</v>
      </c>
      <c r="K227" s="6">
        <v>7000</v>
      </c>
      <c r="L227" s="6">
        <v>0</v>
      </c>
      <c r="M227" s="6">
        <v>0</v>
      </c>
      <c r="N227" s="167">
        <v>315</v>
      </c>
      <c r="O227" s="167">
        <v>315</v>
      </c>
      <c r="P227" s="167">
        <v>0</v>
      </c>
      <c r="Q227" s="167">
        <v>0</v>
      </c>
      <c r="R227" s="146">
        <v>315</v>
      </c>
      <c r="S227" s="146">
        <v>315</v>
      </c>
      <c r="T227" s="146"/>
      <c r="U227" s="146"/>
      <c r="V227" s="1">
        <f t="shared" si="337"/>
        <v>315</v>
      </c>
      <c r="W227" s="1">
        <f t="shared" si="338"/>
        <v>315</v>
      </c>
      <c r="X227" s="1">
        <f t="shared" si="339"/>
        <v>0</v>
      </c>
      <c r="Y227" s="1">
        <f t="shared" si="340"/>
        <v>0</v>
      </c>
      <c r="Z227" s="146">
        <v>315</v>
      </c>
      <c r="AA227" s="146">
        <v>315</v>
      </c>
      <c r="AB227" s="146"/>
      <c r="AC227" s="146"/>
      <c r="AD227" s="146">
        <v>309.71899999999999</v>
      </c>
      <c r="AE227" s="146">
        <v>309.71899999999999</v>
      </c>
      <c r="AF227" s="146"/>
      <c r="AG227" s="146"/>
      <c r="AH227" s="146"/>
      <c r="AI227" s="146"/>
      <c r="AJ227" s="146"/>
      <c r="AK227" s="146"/>
      <c r="AL227" s="1">
        <f t="shared" si="341"/>
        <v>5.2810000000000059</v>
      </c>
      <c r="AM227" s="1">
        <f t="shared" si="342"/>
        <v>5.2810000000000059</v>
      </c>
      <c r="AN227" s="1"/>
      <c r="AO227" s="1"/>
      <c r="AP227" s="1"/>
      <c r="AQ227" s="1"/>
      <c r="AR227" s="1"/>
      <c r="AS227" s="1"/>
      <c r="AT227" s="146"/>
      <c r="AU227" s="146"/>
      <c r="AV227" s="146"/>
      <c r="AW227" s="146"/>
      <c r="AX227" s="148"/>
      <c r="AY227" s="146"/>
      <c r="AZ227" s="146"/>
      <c r="BA227" s="146"/>
      <c r="BB227" s="1">
        <f t="shared" si="343"/>
        <v>0</v>
      </c>
      <c r="BC227" s="1">
        <f t="shared" si="344"/>
        <v>0</v>
      </c>
      <c r="BD227" s="1"/>
      <c r="BE227" s="1"/>
      <c r="BF227" s="146">
        <f t="shared" si="331"/>
        <v>0</v>
      </c>
      <c r="BG227" s="146">
        <f t="shared" si="332"/>
        <v>0</v>
      </c>
      <c r="BH227" s="146"/>
      <c r="BI227" s="146"/>
      <c r="BJ227" s="146">
        <f t="shared" si="333"/>
        <v>0</v>
      </c>
      <c r="BK227" s="146">
        <f t="shared" si="334"/>
        <v>0</v>
      </c>
      <c r="BL227" s="146"/>
      <c r="BM227" s="146"/>
      <c r="BN227" s="1">
        <f t="shared" si="345"/>
        <v>0</v>
      </c>
      <c r="BO227" s="1">
        <f t="shared" si="346"/>
        <v>0</v>
      </c>
      <c r="BP227" s="1">
        <f t="shared" si="347"/>
        <v>0</v>
      </c>
      <c r="BQ227" s="1">
        <f t="shared" si="348"/>
        <v>0</v>
      </c>
      <c r="BR227" s="167">
        <v>315</v>
      </c>
      <c r="BS227" s="167">
        <v>315</v>
      </c>
      <c r="BT227" s="167">
        <v>0</v>
      </c>
      <c r="BU227" s="167">
        <v>0</v>
      </c>
      <c r="BV227" s="147">
        <f t="shared" si="335"/>
        <v>0</v>
      </c>
      <c r="BW227" s="147">
        <f t="shared" si="336"/>
        <v>0</v>
      </c>
      <c r="BX227" s="41"/>
      <c r="BZ227" s="113" t="s">
        <v>602</v>
      </c>
      <c r="CA227" s="45" t="s">
        <v>589</v>
      </c>
      <c r="CB227" s="45" t="s">
        <v>595</v>
      </c>
      <c r="CF227" s="175" t="e">
        <f>BW227-#REF!</f>
        <v>#REF!</v>
      </c>
      <c r="CH227" s="291"/>
      <c r="CI227" s="291"/>
    </row>
    <row r="228" spans="1:87" ht="27.95" hidden="1" customHeight="1" outlineLevel="1">
      <c r="A228" s="347">
        <v>62</v>
      </c>
      <c r="B228" s="9" t="s">
        <v>360</v>
      </c>
      <c r="C228" s="8" t="s">
        <v>24</v>
      </c>
      <c r="D228" s="100"/>
      <c r="E228" s="100"/>
      <c r="F228" s="8" t="s">
        <v>23</v>
      </c>
      <c r="G228" s="9"/>
      <c r="H228" s="8"/>
      <c r="I228" s="78" t="s">
        <v>359</v>
      </c>
      <c r="J228" s="41">
        <v>4578</v>
      </c>
      <c r="K228" s="6">
        <v>4578</v>
      </c>
      <c r="L228" s="6">
        <v>0</v>
      </c>
      <c r="M228" s="6">
        <v>0</v>
      </c>
      <c r="N228" s="167">
        <v>100</v>
      </c>
      <c r="O228" s="167">
        <v>100</v>
      </c>
      <c r="P228" s="167">
        <v>0</v>
      </c>
      <c r="Q228" s="167">
        <v>0</v>
      </c>
      <c r="R228" s="146">
        <v>100</v>
      </c>
      <c r="S228" s="146">
        <v>100</v>
      </c>
      <c r="T228" s="146"/>
      <c r="U228" s="146"/>
      <c r="V228" s="1">
        <f t="shared" si="337"/>
        <v>100</v>
      </c>
      <c r="W228" s="1">
        <f t="shared" si="338"/>
        <v>100</v>
      </c>
      <c r="X228" s="1">
        <f t="shared" si="339"/>
        <v>0</v>
      </c>
      <c r="Y228" s="1">
        <f t="shared" si="340"/>
        <v>0</v>
      </c>
      <c r="Z228" s="146">
        <v>100</v>
      </c>
      <c r="AA228" s="146">
        <v>100</v>
      </c>
      <c r="AB228" s="146"/>
      <c r="AC228" s="146"/>
      <c r="AD228" s="146">
        <v>100</v>
      </c>
      <c r="AE228" s="146">
        <v>100</v>
      </c>
      <c r="AF228" s="146"/>
      <c r="AG228" s="146"/>
      <c r="AH228" s="146"/>
      <c r="AI228" s="146"/>
      <c r="AJ228" s="146"/>
      <c r="AK228" s="146"/>
      <c r="AL228" s="1">
        <f t="shared" si="341"/>
        <v>0</v>
      </c>
      <c r="AM228" s="1">
        <f t="shared" si="342"/>
        <v>0</v>
      </c>
      <c r="AN228" s="1"/>
      <c r="AO228" s="1"/>
      <c r="AP228" s="1"/>
      <c r="AQ228" s="1"/>
      <c r="AR228" s="1"/>
      <c r="AS228" s="1"/>
      <c r="AT228" s="146"/>
      <c r="AU228" s="146"/>
      <c r="AV228" s="146"/>
      <c r="AW228" s="146"/>
      <c r="AX228" s="148"/>
      <c r="AY228" s="146"/>
      <c r="AZ228" s="146"/>
      <c r="BA228" s="146"/>
      <c r="BB228" s="1">
        <f t="shared" si="343"/>
        <v>0</v>
      </c>
      <c r="BC228" s="1">
        <f t="shared" si="344"/>
        <v>0</v>
      </c>
      <c r="BD228" s="1"/>
      <c r="BE228" s="1"/>
      <c r="BF228" s="146">
        <f t="shared" si="331"/>
        <v>0</v>
      </c>
      <c r="BG228" s="146">
        <f t="shared" si="332"/>
        <v>0</v>
      </c>
      <c r="BH228" s="146"/>
      <c r="BI228" s="146"/>
      <c r="BJ228" s="146">
        <f t="shared" si="333"/>
        <v>0</v>
      </c>
      <c r="BK228" s="146">
        <f t="shared" si="334"/>
        <v>0</v>
      </c>
      <c r="BL228" s="146"/>
      <c r="BM228" s="146"/>
      <c r="BN228" s="1">
        <f t="shared" si="345"/>
        <v>0</v>
      </c>
      <c r="BO228" s="1">
        <f t="shared" si="346"/>
        <v>0</v>
      </c>
      <c r="BP228" s="1">
        <f t="shared" si="347"/>
        <v>0</v>
      </c>
      <c r="BQ228" s="1">
        <f t="shared" si="348"/>
        <v>0</v>
      </c>
      <c r="BR228" s="167">
        <v>100</v>
      </c>
      <c r="BS228" s="167">
        <v>100</v>
      </c>
      <c r="BT228" s="167">
        <v>0</v>
      </c>
      <c r="BU228" s="167">
        <v>0</v>
      </c>
      <c r="BV228" s="147">
        <f t="shared" si="335"/>
        <v>0</v>
      </c>
      <c r="BW228" s="147">
        <f t="shared" si="336"/>
        <v>0</v>
      </c>
      <c r="BX228" s="6"/>
      <c r="BZ228" s="113" t="s">
        <v>602</v>
      </c>
      <c r="CA228" s="45" t="s">
        <v>589</v>
      </c>
      <c r="CB228" s="45" t="s">
        <v>595</v>
      </c>
      <c r="CF228" s="175" t="e">
        <f>BW228-#REF!</f>
        <v>#REF!</v>
      </c>
      <c r="CH228" s="291"/>
      <c r="CI228" s="291"/>
    </row>
    <row r="229" spans="1:87" ht="27.95" hidden="1" customHeight="1" outlineLevel="1">
      <c r="A229" s="347">
        <v>63</v>
      </c>
      <c r="B229" s="9" t="s">
        <v>358</v>
      </c>
      <c r="C229" s="8" t="s">
        <v>6</v>
      </c>
      <c r="D229" s="100"/>
      <c r="E229" s="100"/>
      <c r="F229" s="8" t="s">
        <v>28</v>
      </c>
      <c r="G229" s="9"/>
      <c r="H229" s="53"/>
      <c r="I229" s="8" t="s">
        <v>357</v>
      </c>
      <c r="J229" s="41">
        <v>2400</v>
      </c>
      <c r="K229" s="6">
        <v>2400</v>
      </c>
      <c r="L229" s="6">
        <v>0</v>
      </c>
      <c r="M229" s="6">
        <v>0</v>
      </c>
      <c r="N229" s="167">
        <v>112.607</v>
      </c>
      <c r="O229" s="167">
        <v>112.607</v>
      </c>
      <c r="P229" s="167">
        <v>0</v>
      </c>
      <c r="Q229" s="167">
        <v>0</v>
      </c>
      <c r="R229" s="146">
        <v>112.607</v>
      </c>
      <c r="S229" s="146">
        <v>112.607</v>
      </c>
      <c r="T229" s="146"/>
      <c r="U229" s="146"/>
      <c r="V229" s="1">
        <f t="shared" si="337"/>
        <v>112.607</v>
      </c>
      <c r="W229" s="1">
        <f t="shared" si="338"/>
        <v>112.607</v>
      </c>
      <c r="X229" s="1">
        <f t="shared" si="339"/>
        <v>0</v>
      </c>
      <c r="Y229" s="1">
        <f t="shared" si="340"/>
        <v>0</v>
      </c>
      <c r="Z229" s="146">
        <v>112.607</v>
      </c>
      <c r="AA229" s="146">
        <v>112.607</v>
      </c>
      <c r="AB229" s="146"/>
      <c r="AC229" s="146"/>
      <c r="AD229" s="146">
        <v>106.952</v>
      </c>
      <c r="AE229" s="146">
        <v>106.952</v>
      </c>
      <c r="AF229" s="146"/>
      <c r="AG229" s="146"/>
      <c r="AH229" s="146"/>
      <c r="AI229" s="146"/>
      <c r="AJ229" s="146"/>
      <c r="AK229" s="146"/>
      <c r="AL229" s="1">
        <f t="shared" si="341"/>
        <v>5.6550000000000011</v>
      </c>
      <c r="AM229" s="1">
        <f t="shared" si="342"/>
        <v>5.6550000000000011</v>
      </c>
      <c r="AN229" s="1"/>
      <c r="AO229" s="1"/>
      <c r="AP229" s="146">
        <v>5.5990000000000002</v>
      </c>
      <c r="AQ229" s="146">
        <v>5.5990000000000002</v>
      </c>
      <c r="AR229" s="146"/>
      <c r="AS229" s="146"/>
      <c r="AT229" s="146"/>
      <c r="AU229" s="146"/>
      <c r="AV229" s="146"/>
      <c r="AW229" s="146"/>
      <c r="AX229" s="148"/>
      <c r="AY229" s="146"/>
      <c r="AZ229" s="146"/>
      <c r="BA229" s="146"/>
      <c r="BB229" s="1">
        <f t="shared" si="343"/>
        <v>0</v>
      </c>
      <c r="BC229" s="1">
        <f t="shared" si="344"/>
        <v>0</v>
      </c>
      <c r="BD229" s="1"/>
      <c r="BE229" s="1"/>
      <c r="BF229" s="146">
        <f t="shared" si="331"/>
        <v>0</v>
      </c>
      <c r="BG229" s="146">
        <f t="shared" si="332"/>
        <v>0</v>
      </c>
      <c r="BH229" s="146"/>
      <c r="BI229" s="146"/>
      <c r="BJ229" s="146">
        <f t="shared" si="333"/>
        <v>0</v>
      </c>
      <c r="BK229" s="146">
        <f t="shared" si="334"/>
        <v>0</v>
      </c>
      <c r="BL229" s="146"/>
      <c r="BM229" s="146"/>
      <c r="BN229" s="1">
        <f t="shared" si="345"/>
        <v>0</v>
      </c>
      <c r="BO229" s="1">
        <f t="shared" si="346"/>
        <v>0</v>
      </c>
      <c r="BP229" s="1">
        <f t="shared" si="347"/>
        <v>0</v>
      </c>
      <c r="BQ229" s="1">
        <f t="shared" si="348"/>
        <v>0</v>
      </c>
      <c r="BR229" s="167">
        <v>112.607</v>
      </c>
      <c r="BS229" s="167">
        <v>112.607</v>
      </c>
      <c r="BT229" s="167">
        <v>0</v>
      </c>
      <c r="BU229" s="167">
        <v>0</v>
      </c>
      <c r="BV229" s="147">
        <f t="shared" si="335"/>
        <v>0</v>
      </c>
      <c r="BW229" s="147">
        <f t="shared" si="336"/>
        <v>0</v>
      </c>
      <c r="BX229" s="41"/>
      <c r="BZ229" s="113" t="s">
        <v>602</v>
      </c>
      <c r="CA229" s="45" t="s">
        <v>589</v>
      </c>
      <c r="CB229" s="45" t="s">
        <v>595</v>
      </c>
      <c r="CF229" s="175" t="e">
        <f>BW229-#REF!</f>
        <v>#REF!</v>
      </c>
      <c r="CH229" s="291"/>
      <c r="CI229" s="291"/>
    </row>
    <row r="230" spans="1:87" ht="27.95" hidden="1" customHeight="1" outlineLevel="1">
      <c r="A230" s="347">
        <v>64</v>
      </c>
      <c r="B230" s="9" t="s">
        <v>356</v>
      </c>
      <c r="C230" s="8" t="s">
        <v>6</v>
      </c>
      <c r="D230" s="100"/>
      <c r="E230" s="100"/>
      <c r="F230" s="8" t="s">
        <v>28</v>
      </c>
      <c r="G230" s="9"/>
      <c r="H230" s="53"/>
      <c r="I230" s="8" t="s">
        <v>355</v>
      </c>
      <c r="J230" s="41">
        <v>8000</v>
      </c>
      <c r="K230" s="6">
        <v>8000</v>
      </c>
      <c r="L230" s="6">
        <v>0</v>
      </c>
      <c r="M230" s="6">
        <v>0</v>
      </c>
      <c r="N230" s="167">
        <v>259.83500000000004</v>
      </c>
      <c r="O230" s="167">
        <v>259.83500000000004</v>
      </c>
      <c r="P230" s="167">
        <v>0</v>
      </c>
      <c r="Q230" s="167">
        <v>0</v>
      </c>
      <c r="R230" s="146">
        <v>259.83500000000004</v>
      </c>
      <c r="S230" s="146">
        <v>259.83500000000004</v>
      </c>
      <c r="T230" s="146"/>
      <c r="U230" s="146"/>
      <c r="V230" s="1">
        <f t="shared" si="337"/>
        <v>259.83500000000004</v>
      </c>
      <c r="W230" s="1">
        <f t="shared" si="338"/>
        <v>259.83500000000004</v>
      </c>
      <c r="X230" s="1">
        <f t="shared" si="339"/>
        <v>0</v>
      </c>
      <c r="Y230" s="1">
        <f t="shared" si="340"/>
        <v>0</v>
      </c>
      <c r="Z230" s="146">
        <v>259.83500000000004</v>
      </c>
      <c r="AA230" s="146">
        <v>259.83500000000004</v>
      </c>
      <c r="AB230" s="146"/>
      <c r="AC230" s="146"/>
      <c r="AD230" s="146">
        <v>248.67699999999999</v>
      </c>
      <c r="AE230" s="146">
        <v>248.67699999999999</v>
      </c>
      <c r="AF230" s="146"/>
      <c r="AG230" s="146"/>
      <c r="AH230" s="146"/>
      <c r="AI230" s="146"/>
      <c r="AJ230" s="146"/>
      <c r="AK230" s="146"/>
      <c r="AL230" s="1">
        <f t="shared" si="341"/>
        <v>11.158000000000044</v>
      </c>
      <c r="AM230" s="1">
        <f t="shared" si="342"/>
        <v>11.158000000000044</v>
      </c>
      <c r="AN230" s="1"/>
      <c r="AO230" s="1"/>
      <c r="AP230" s="146">
        <v>11.157999999999999</v>
      </c>
      <c r="AQ230" s="146">
        <v>11.157999999999999</v>
      </c>
      <c r="AR230" s="146"/>
      <c r="AS230" s="146"/>
      <c r="AT230" s="146"/>
      <c r="AU230" s="146"/>
      <c r="AV230" s="146"/>
      <c r="AW230" s="146"/>
      <c r="AX230" s="148"/>
      <c r="AY230" s="146"/>
      <c r="AZ230" s="146"/>
      <c r="BA230" s="146"/>
      <c r="BB230" s="1">
        <f t="shared" si="343"/>
        <v>0</v>
      </c>
      <c r="BC230" s="1">
        <f t="shared" si="344"/>
        <v>0</v>
      </c>
      <c r="BD230" s="1"/>
      <c r="BE230" s="1"/>
      <c r="BF230" s="146">
        <f t="shared" si="331"/>
        <v>0</v>
      </c>
      <c r="BG230" s="146">
        <f t="shared" si="332"/>
        <v>0</v>
      </c>
      <c r="BH230" s="146"/>
      <c r="BI230" s="146"/>
      <c r="BJ230" s="146">
        <f t="shared" si="333"/>
        <v>0</v>
      </c>
      <c r="BK230" s="146">
        <f t="shared" si="334"/>
        <v>0</v>
      </c>
      <c r="BL230" s="146"/>
      <c r="BM230" s="146"/>
      <c r="BN230" s="1">
        <f t="shared" si="345"/>
        <v>0</v>
      </c>
      <c r="BO230" s="1">
        <f t="shared" si="346"/>
        <v>0</v>
      </c>
      <c r="BP230" s="1">
        <f t="shared" si="347"/>
        <v>0</v>
      </c>
      <c r="BQ230" s="1">
        <f t="shared" si="348"/>
        <v>0</v>
      </c>
      <c r="BR230" s="167">
        <v>259.83500000000004</v>
      </c>
      <c r="BS230" s="167">
        <v>259.83500000000004</v>
      </c>
      <c r="BT230" s="167">
        <v>0</v>
      </c>
      <c r="BU230" s="167">
        <v>0</v>
      </c>
      <c r="BV230" s="147">
        <f t="shared" si="335"/>
        <v>0</v>
      </c>
      <c r="BW230" s="147">
        <f t="shared" si="336"/>
        <v>0</v>
      </c>
      <c r="BX230" s="41"/>
      <c r="BZ230" s="113" t="s">
        <v>602</v>
      </c>
      <c r="CA230" s="45" t="s">
        <v>589</v>
      </c>
      <c r="CB230" s="45" t="s">
        <v>595</v>
      </c>
      <c r="CF230" s="175" t="e">
        <f>BW230-#REF!</f>
        <v>#REF!</v>
      </c>
      <c r="CH230" s="291"/>
      <c r="CI230" s="291"/>
    </row>
    <row r="231" spans="1:87" ht="27.95" hidden="1" customHeight="1" outlineLevel="1">
      <c r="A231" s="347">
        <v>65</v>
      </c>
      <c r="B231" s="9" t="s">
        <v>354</v>
      </c>
      <c r="C231" s="8" t="s">
        <v>6</v>
      </c>
      <c r="D231" s="100"/>
      <c r="E231" s="100"/>
      <c r="F231" s="8" t="s">
        <v>28</v>
      </c>
      <c r="G231" s="9"/>
      <c r="H231" s="53"/>
      <c r="I231" s="8" t="s">
        <v>353</v>
      </c>
      <c r="J231" s="41">
        <v>19500</v>
      </c>
      <c r="K231" s="6">
        <v>19500</v>
      </c>
      <c r="L231" s="6">
        <v>0</v>
      </c>
      <c r="M231" s="6">
        <v>0</v>
      </c>
      <c r="N231" s="167">
        <v>98.77</v>
      </c>
      <c r="O231" s="167">
        <v>98.77</v>
      </c>
      <c r="P231" s="167">
        <v>0</v>
      </c>
      <c r="Q231" s="167">
        <v>0</v>
      </c>
      <c r="R231" s="146">
        <v>98.77</v>
      </c>
      <c r="S231" s="146">
        <v>98.77</v>
      </c>
      <c r="T231" s="146"/>
      <c r="U231" s="146"/>
      <c r="V231" s="1">
        <f t="shared" ref="V231:V242" si="349">Z231+AH231+AX231</f>
        <v>98.77</v>
      </c>
      <c r="W231" s="1">
        <f t="shared" ref="W231:W242" si="350">AA231+AI231+AY231</f>
        <v>98.77</v>
      </c>
      <c r="X231" s="1">
        <f t="shared" ref="X231:X242" si="351">AB231+AJ231+AZ231</f>
        <v>0</v>
      </c>
      <c r="Y231" s="1">
        <f t="shared" ref="Y231:Y242" si="352">AC231+AK231+BA231</f>
        <v>0</v>
      </c>
      <c r="Z231" s="146">
        <v>98.77</v>
      </c>
      <c r="AA231" s="146">
        <v>98.77</v>
      </c>
      <c r="AB231" s="146"/>
      <c r="AC231" s="146"/>
      <c r="AD231" s="146">
        <v>98.77</v>
      </c>
      <c r="AE231" s="146">
        <v>98.77</v>
      </c>
      <c r="AF231" s="146"/>
      <c r="AG231" s="146"/>
      <c r="AH231" s="146"/>
      <c r="AI231" s="146"/>
      <c r="AJ231" s="146"/>
      <c r="AK231" s="146"/>
      <c r="AL231" s="1">
        <f t="shared" ref="AL231:AL242" si="353">Z231-AD231</f>
        <v>0</v>
      </c>
      <c r="AM231" s="1">
        <f t="shared" ref="AM231:AM242" si="354">AA231-AE231</f>
        <v>0</v>
      </c>
      <c r="AN231" s="1"/>
      <c r="AO231" s="1"/>
      <c r="AP231" s="1"/>
      <c r="AQ231" s="1"/>
      <c r="AR231" s="1"/>
      <c r="AS231" s="1"/>
      <c r="AT231" s="146"/>
      <c r="AU231" s="146"/>
      <c r="AV231" s="146"/>
      <c r="AW231" s="146"/>
      <c r="AX231" s="148"/>
      <c r="AY231" s="146"/>
      <c r="AZ231" s="146"/>
      <c r="BA231" s="146"/>
      <c r="BB231" s="1">
        <f t="shared" ref="BB231:BB242" si="355">AH231-AT231</f>
        <v>0</v>
      </c>
      <c r="BC231" s="1">
        <f t="shared" ref="BC231:BC242" si="356">AI231-AU231</f>
        <v>0</v>
      </c>
      <c r="BD231" s="1"/>
      <c r="BE231" s="1"/>
      <c r="BF231" s="146">
        <f t="shared" si="331"/>
        <v>0</v>
      </c>
      <c r="BG231" s="146">
        <f t="shared" si="332"/>
        <v>0</v>
      </c>
      <c r="BH231" s="146"/>
      <c r="BI231" s="146"/>
      <c r="BJ231" s="146">
        <f t="shared" si="333"/>
        <v>0</v>
      </c>
      <c r="BK231" s="146">
        <f t="shared" si="334"/>
        <v>0</v>
      </c>
      <c r="BL231" s="146"/>
      <c r="BM231" s="146"/>
      <c r="BN231" s="1">
        <f t="shared" ref="BN231:BN242" si="357">N231-V231</f>
        <v>0</v>
      </c>
      <c r="BO231" s="1">
        <f t="shared" ref="BO231:BO242" si="358">O231-W231</f>
        <v>0</v>
      </c>
      <c r="BP231" s="1">
        <f t="shared" ref="BP231:BP242" si="359">P231-X231</f>
        <v>0</v>
      </c>
      <c r="BQ231" s="1">
        <f t="shared" ref="BQ231:BQ242" si="360">Q231-Y231</f>
        <v>0</v>
      </c>
      <c r="BR231" s="167">
        <v>98.77</v>
      </c>
      <c r="BS231" s="167">
        <v>98.77</v>
      </c>
      <c r="BT231" s="167">
        <v>0</v>
      </c>
      <c r="BU231" s="167">
        <v>0</v>
      </c>
      <c r="BV231" s="147">
        <f t="shared" si="335"/>
        <v>0</v>
      </c>
      <c r="BW231" s="147">
        <f t="shared" si="336"/>
        <v>0</v>
      </c>
      <c r="BX231" s="41"/>
      <c r="BZ231" s="113" t="s">
        <v>602</v>
      </c>
      <c r="CA231" s="45" t="s">
        <v>589</v>
      </c>
      <c r="CB231" s="45" t="s">
        <v>595</v>
      </c>
      <c r="CF231" s="175" t="e">
        <f>BW231-#REF!</f>
        <v>#REF!</v>
      </c>
      <c r="CH231" s="291"/>
      <c r="CI231" s="291"/>
    </row>
    <row r="232" spans="1:87" ht="27.95" hidden="1" customHeight="1" outlineLevel="1">
      <c r="A232" s="347">
        <v>66</v>
      </c>
      <c r="B232" s="9" t="s">
        <v>352</v>
      </c>
      <c r="C232" s="8" t="s">
        <v>131</v>
      </c>
      <c r="D232" s="100"/>
      <c r="E232" s="100"/>
      <c r="F232" s="8" t="s">
        <v>81</v>
      </c>
      <c r="G232" s="9"/>
      <c r="H232" s="8"/>
      <c r="I232" s="8" t="s">
        <v>349</v>
      </c>
      <c r="J232" s="6">
        <v>2800</v>
      </c>
      <c r="K232" s="6">
        <v>2800</v>
      </c>
      <c r="L232" s="6">
        <v>0</v>
      </c>
      <c r="M232" s="6">
        <v>0</v>
      </c>
      <c r="N232" s="167">
        <v>50</v>
      </c>
      <c r="O232" s="167">
        <v>50</v>
      </c>
      <c r="P232" s="167">
        <v>0</v>
      </c>
      <c r="Q232" s="167">
        <v>0</v>
      </c>
      <c r="R232" s="146">
        <v>50</v>
      </c>
      <c r="S232" s="146">
        <v>50</v>
      </c>
      <c r="T232" s="146"/>
      <c r="U232" s="146"/>
      <c r="V232" s="1">
        <f t="shared" si="349"/>
        <v>50</v>
      </c>
      <c r="W232" s="1">
        <f t="shared" si="350"/>
        <v>50</v>
      </c>
      <c r="X232" s="1">
        <f t="shared" si="351"/>
        <v>0</v>
      </c>
      <c r="Y232" s="1">
        <f t="shared" si="352"/>
        <v>0</v>
      </c>
      <c r="Z232" s="146">
        <v>50</v>
      </c>
      <c r="AA232" s="146">
        <v>50</v>
      </c>
      <c r="AB232" s="146"/>
      <c r="AC232" s="146"/>
      <c r="AD232" s="146">
        <v>50</v>
      </c>
      <c r="AE232" s="146">
        <v>50</v>
      </c>
      <c r="AF232" s="146"/>
      <c r="AG232" s="146"/>
      <c r="AH232" s="146"/>
      <c r="AI232" s="146"/>
      <c r="AJ232" s="146"/>
      <c r="AK232" s="146"/>
      <c r="AL232" s="1">
        <f t="shared" si="353"/>
        <v>0</v>
      </c>
      <c r="AM232" s="1">
        <f t="shared" si="354"/>
        <v>0</v>
      </c>
      <c r="AN232" s="1"/>
      <c r="AO232" s="1"/>
      <c r="AP232" s="1"/>
      <c r="AQ232" s="1"/>
      <c r="AR232" s="1"/>
      <c r="AS232" s="1"/>
      <c r="AT232" s="146"/>
      <c r="AU232" s="146"/>
      <c r="AV232" s="146"/>
      <c r="AW232" s="146"/>
      <c r="AX232" s="148"/>
      <c r="AY232" s="146"/>
      <c r="AZ232" s="146"/>
      <c r="BA232" s="146"/>
      <c r="BB232" s="1">
        <f t="shared" si="355"/>
        <v>0</v>
      </c>
      <c r="BC232" s="1">
        <f t="shared" si="356"/>
        <v>0</v>
      </c>
      <c r="BD232" s="1"/>
      <c r="BE232" s="1"/>
      <c r="BF232" s="146">
        <f t="shared" si="331"/>
        <v>0</v>
      </c>
      <c r="BG232" s="146">
        <f t="shared" si="332"/>
        <v>0</v>
      </c>
      <c r="BH232" s="146"/>
      <c r="BI232" s="146"/>
      <c r="BJ232" s="146">
        <f t="shared" si="333"/>
        <v>0</v>
      </c>
      <c r="BK232" s="146">
        <f t="shared" si="334"/>
        <v>0</v>
      </c>
      <c r="BL232" s="146"/>
      <c r="BM232" s="146"/>
      <c r="BN232" s="1">
        <f t="shared" si="357"/>
        <v>0</v>
      </c>
      <c r="BO232" s="1">
        <f t="shared" si="358"/>
        <v>0</v>
      </c>
      <c r="BP232" s="1">
        <f t="shared" si="359"/>
        <v>0</v>
      </c>
      <c r="BQ232" s="1">
        <f t="shared" si="360"/>
        <v>0</v>
      </c>
      <c r="BR232" s="167">
        <v>50</v>
      </c>
      <c r="BS232" s="167">
        <v>50</v>
      </c>
      <c r="BT232" s="167">
        <v>0</v>
      </c>
      <c r="BU232" s="167">
        <v>0</v>
      </c>
      <c r="BV232" s="147">
        <f t="shared" si="335"/>
        <v>0</v>
      </c>
      <c r="BW232" s="147">
        <f t="shared" si="336"/>
        <v>0</v>
      </c>
      <c r="BX232" s="6"/>
      <c r="BZ232" s="113" t="s">
        <v>602</v>
      </c>
      <c r="CA232" s="45" t="s">
        <v>589</v>
      </c>
      <c r="CB232" s="45" t="s">
        <v>595</v>
      </c>
      <c r="CF232" s="175" t="e">
        <f>BW232-#REF!</f>
        <v>#REF!</v>
      </c>
      <c r="CH232" s="291"/>
      <c r="CI232" s="291"/>
    </row>
    <row r="233" spans="1:87" s="84" customFormat="1" ht="30" hidden="1" customHeight="1" outlineLevel="1">
      <c r="A233" s="347">
        <v>67</v>
      </c>
      <c r="B233" s="69" t="s">
        <v>351</v>
      </c>
      <c r="C233" s="68" t="s">
        <v>131</v>
      </c>
      <c r="D233" s="121"/>
      <c r="E233" s="121"/>
      <c r="F233" s="8" t="s">
        <v>81</v>
      </c>
      <c r="G233" s="47"/>
      <c r="H233" s="8"/>
      <c r="I233" s="68" t="s">
        <v>349</v>
      </c>
      <c r="J233" s="64">
        <v>1500.5</v>
      </c>
      <c r="K233" s="6">
        <v>1500.5</v>
      </c>
      <c r="L233" s="6">
        <v>0</v>
      </c>
      <c r="M233" s="6">
        <v>0</v>
      </c>
      <c r="N233" s="167">
        <v>50</v>
      </c>
      <c r="O233" s="167">
        <v>50</v>
      </c>
      <c r="P233" s="167">
        <v>0</v>
      </c>
      <c r="Q233" s="167">
        <v>0</v>
      </c>
      <c r="R233" s="146">
        <v>50</v>
      </c>
      <c r="S233" s="146">
        <v>50</v>
      </c>
      <c r="T233" s="146"/>
      <c r="U233" s="146"/>
      <c r="V233" s="1">
        <f t="shared" si="349"/>
        <v>50</v>
      </c>
      <c r="W233" s="1">
        <f t="shared" si="350"/>
        <v>50</v>
      </c>
      <c r="X233" s="1">
        <f t="shared" si="351"/>
        <v>0</v>
      </c>
      <c r="Y233" s="1">
        <f t="shared" si="352"/>
        <v>0</v>
      </c>
      <c r="Z233" s="146">
        <v>50</v>
      </c>
      <c r="AA233" s="146">
        <v>50</v>
      </c>
      <c r="AB233" s="150"/>
      <c r="AC233" s="150"/>
      <c r="AD233" s="146">
        <v>43.499000000000002</v>
      </c>
      <c r="AE233" s="146">
        <v>43.499000000000002</v>
      </c>
      <c r="AF233" s="146"/>
      <c r="AG233" s="146"/>
      <c r="AH233" s="150"/>
      <c r="AI233" s="150"/>
      <c r="AJ233" s="150"/>
      <c r="AK233" s="150"/>
      <c r="AL233" s="1">
        <f t="shared" si="353"/>
        <v>6.5009999999999977</v>
      </c>
      <c r="AM233" s="1">
        <f t="shared" si="354"/>
        <v>6.5009999999999977</v>
      </c>
      <c r="AN233" s="1"/>
      <c r="AO233" s="1"/>
      <c r="AP233" s="1"/>
      <c r="AQ233" s="1"/>
      <c r="AR233" s="1"/>
      <c r="AS233" s="1"/>
      <c r="AT233" s="150"/>
      <c r="AU233" s="150"/>
      <c r="AV233" s="150"/>
      <c r="AW233" s="150"/>
      <c r="AX233" s="150"/>
      <c r="AY233" s="150"/>
      <c r="AZ233" s="150"/>
      <c r="BA233" s="150"/>
      <c r="BB233" s="1">
        <f t="shared" si="355"/>
        <v>0</v>
      </c>
      <c r="BC233" s="1">
        <f t="shared" si="356"/>
        <v>0</v>
      </c>
      <c r="BD233" s="1"/>
      <c r="BE233" s="1"/>
      <c r="BF233" s="146">
        <f t="shared" si="331"/>
        <v>0</v>
      </c>
      <c r="BG233" s="146">
        <f t="shared" si="332"/>
        <v>0</v>
      </c>
      <c r="BH233" s="146"/>
      <c r="BI233" s="146"/>
      <c r="BJ233" s="146">
        <f t="shared" si="333"/>
        <v>0</v>
      </c>
      <c r="BK233" s="146">
        <f t="shared" si="334"/>
        <v>0</v>
      </c>
      <c r="BL233" s="150"/>
      <c r="BM233" s="150"/>
      <c r="BN233" s="1">
        <f t="shared" si="357"/>
        <v>0</v>
      </c>
      <c r="BO233" s="1">
        <f t="shared" si="358"/>
        <v>0</v>
      </c>
      <c r="BP233" s="1">
        <f t="shared" si="359"/>
        <v>0</v>
      </c>
      <c r="BQ233" s="1">
        <f t="shared" si="360"/>
        <v>0</v>
      </c>
      <c r="BR233" s="167">
        <v>50</v>
      </c>
      <c r="BS233" s="167">
        <v>50</v>
      </c>
      <c r="BT233" s="167">
        <v>0</v>
      </c>
      <c r="BU233" s="167">
        <v>0</v>
      </c>
      <c r="BV233" s="147">
        <f t="shared" si="335"/>
        <v>0</v>
      </c>
      <c r="BW233" s="147">
        <f t="shared" si="336"/>
        <v>0</v>
      </c>
      <c r="BX233" s="85"/>
      <c r="BZ233" s="113" t="s">
        <v>602</v>
      </c>
      <c r="CA233" s="45" t="s">
        <v>589</v>
      </c>
      <c r="CB233" s="45" t="s">
        <v>595</v>
      </c>
      <c r="CD233" s="184"/>
      <c r="CE233" s="184"/>
      <c r="CF233" s="175" t="e">
        <f>BW233-#REF!</f>
        <v>#REF!</v>
      </c>
      <c r="CH233" s="291"/>
      <c r="CI233" s="291"/>
    </row>
    <row r="234" spans="1:87" s="84" customFormat="1" ht="30" hidden="1" customHeight="1" outlineLevel="1">
      <c r="A234" s="347">
        <v>68</v>
      </c>
      <c r="B234" s="69" t="s">
        <v>350</v>
      </c>
      <c r="C234" s="68" t="s">
        <v>131</v>
      </c>
      <c r="D234" s="121"/>
      <c r="E234" s="121"/>
      <c r="F234" s="8" t="s">
        <v>81</v>
      </c>
      <c r="G234" s="47"/>
      <c r="H234" s="8"/>
      <c r="I234" s="68" t="s">
        <v>349</v>
      </c>
      <c r="J234" s="64">
        <v>2300</v>
      </c>
      <c r="K234" s="6">
        <v>2300</v>
      </c>
      <c r="L234" s="6">
        <v>0</v>
      </c>
      <c r="M234" s="6">
        <v>0</v>
      </c>
      <c r="N234" s="167">
        <v>50</v>
      </c>
      <c r="O234" s="167">
        <v>50</v>
      </c>
      <c r="P234" s="167">
        <v>0</v>
      </c>
      <c r="Q234" s="167">
        <v>0</v>
      </c>
      <c r="R234" s="146">
        <v>50</v>
      </c>
      <c r="S234" s="146">
        <v>50</v>
      </c>
      <c r="T234" s="146"/>
      <c r="U234" s="146"/>
      <c r="V234" s="1">
        <f t="shared" si="349"/>
        <v>50</v>
      </c>
      <c r="W234" s="1">
        <f t="shared" si="350"/>
        <v>50</v>
      </c>
      <c r="X234" s="1">
        <f t="shared" si="351"/>
        <v>0</v>
      </c>
      <c r="Y234" s="1">
        <f t="shared" si="352"/>
        <v>0</v>
      </c>
      <c r="Z234" s="146">
        <v>50</v>
      </c>
      <c r="AA234" s="146">
        <v>50</v>
      </c>
      <c r="AB234" s="150"/>
      <c r="AC234" s="150"/>
      <c r="AD234" s="146">
        <v>50</v>
      </c>
      <c r="AE234" s="146">
        <v>50</v>
      </c>
      <c r="AF234" s="146"/>
      <c r="AG234" s="146"/>
      <c r="AH234" s="150"/>
      <c r="AI234" s="150"/>
      <c r="AJ234" s="150"/>
      <c r="AK234" s="150"/>
      <c r="AL234" s="1">
        <f t="shared" si="353"/>
        <v>0</v>
      </c>
      <c r="AM234" s="1">
        <f t="shared" si="354"/>
        <v>0</v>
      </c>
      <c r="AN234" s="1"/>
      <c r="AO234" s="1"/>
      <c r="AP234" s="1"/>
      <c r="AQ234" s="1"/>
      <c r="AR234" s="1"/>
      <c r="AS234" s="1"/>
      <c r="AT234" s="150"/>
      <c r="AU234" s="150"/>
      <c r="AV234" s="150"/>
      <c r="AW234" s="150"/>
      <c r="AX234" s="150"/>
      <c r="AY234" s="150"/>
      <c r="AZ234" s="150"/>
      <c r="BA234" s="150"/>
      <c r="BB234" s="1">
        <f t="shared" si="355"/>
        <v>0</v>
      </c>
      <c r="BC234" s="1">
        <f t="shared" si="356"/>
        <v>0</v>
      </c>
      <c r="BD234" s="1"/>
      <c r="BE234" s="1"/>
      <c r="BF234" s="146">
        <f t="shared" si="331"/>
        <v>0</v>
      </c>
      <c r="BG234" s="146">
        <f t="shared" si="332"/>
        <v>0</v>
      </c>
      <c r="BH234" s="146"/>
      <c r="BI234" s="146"/>
      <c r="BJ234" s="146">
        <f t="shared" si="333"/>
        <v>0</v>
      </c>
      <c r="BK234" s="146">
        <f t="shared" si="334"/>
        <v>0</v>
      </c>
      <c r="BL234" s="150"/>
      <c r="BM234" s="150"/>
      <c r="BN234" s="1">
        <f t="shared" si="357"/>
        <v>0</v>
      </c>
      <c r="BO234" s="1">
        <f t="shared" si="358"/>
        <v>0</v>
      </c>
      <c r="BP234" s="1">
        <f t="shared" si="359"/>
        <v>0</v>
      </c>
      <c r="BQ234" s="1">
        <f t="shared" si="360"/>
        <v>0</v>
      </c>
      <c r="BR234" s="167">
        <v>50</v>
      </c>
      <c r="BS234" s="167">
        <v>50</v>
      </c>
      <c r="BT234" s="167">
        <v>0</v>
      </c>
      <c r="BU234" s="167">
        <v>0</v>
      </c>
      <c r="BV234" s="147">
        <f t="shared" si="335"/>
        <v>0</v>
      </c>
      <c r="BW234" s="147">
        <f t="shared" si="336"/>
        <v>0</v>
      </c>
      <c r="BX234" s="85"/>
      <c r="BZ234" s="113" t="s">
        <v>602</v>
      </c>
      <c r="CA234" s="45" t="s">
        <v>589</v>
      </c>
      <c r="CB234" s="45" t="s">
        <v>595</v>
      </c>
      <c r="CD234" s="184"/>
      <c r="CE234" s="184"/>
      <c r="CF234" s="175" t="e">
        <f>BW234-#REF!</f>
        <v>#REF!</v>
      </c>
      <c r="CH234" s="291"/>
      <c r="CI234" s="291"/>
    </row>
    <row r="235" spans="1:87" s="84" customFormat="1" ht="30" hidden="1" customHeight="1" outlineLevel="1">
      <c r="A235" s="347">
        <v>69</v>
      </c>
      <c r="B235" s="69" t="s">
        <v>348</v>
      </c>
      <c r="C235" s="68" t="s">
        <v>131</v>
      </c>
      <c r="D235" s="121"/>
      <c r="E235" s="121"/>
      <c r="F235" s="8" t="s">
        <v>81</v>
      </c>
      <c r="G235" s="47"/>
      <c r="H235" s="8"/>
      <c r="I235" s="68" t="s">
        <v>347</v>
      </c>
      <c r="J235" s="64">
        <v>20000</v>
      </c>
      <c r="K235" s="6">
        <v>20000</v>
      </c>
      <c r="L235" s="6">
        <v>0</v>
      </c>
      <c r="M235" s="6">
        <v>0</v>
      </c>
      <c r="N235" s="167">
        <v>200</v>
      </c>
      <c r="O235" s="167">
        <v>200</v>
      </c>
      <c r="P235" s="167">
        <v>0</v>
      </c>
      <c r="Q235" s="167">
        <v>0</v>
      </c>
      <c r="R235" s="146">
        <v>200</v>
      </c>
      <c r="S235" s="146">
        <v>200</v>
      </c>
      <c r="T235" s="146"/>
      <c r="U235" s="146"/>
      <c r="V235" s="1">
        <f t="shared" si="349"/>
        <v>200</v>
      </c>
      <c r="W235" s="1">
        <f t="shared" si="350"/>
        <v>200</v>
      </c>
      <c r="X235" s="1">
        <f t="shared" si="351"/>
        <v>0</v>
      </c>
      <c r="Y235" s="1">
        <f t="shared" si="352"/>
        <v>0</v>
      </c>
      <c r="Z235" s="146">
        <v>200</v>
      </c>
      <c r="AA235" s="146">
        <v>200</v>
      </c>
      <c r="AB235" s="150"/>
      <c r="AC235" s="150"/>
      <c r="AD235" s="146">
        <v>200</v>
      </c>
      <c r="AE235" s="146">
        <v>200</v>
      </c>
      <c r="AF235" s="146"/>
      <c r="AG235" s="146"/>
      <c r="AH235" s="150"/>
      <c r="AI235" s="150"/>
      <c r="AJ235" s="150"/>
      <c r="AK235" s="150"/>
      <c r="AL235" s="1">
        <f t="shared" si="353"/>
        <v>0</v>
      </c>
      <c r="AM235" s="1">
        <f t="shared" si="354"/>
        <v>0</v>
      </c>
      <c r="AN235" s="1"/>
      <c r="AO235" s="1"/>
      <c r="AP235" s="1"/>
      <c r="AQ235" s="1"/>
      <c r="AR235" s="1"/>
      <c r="AS235" s="1"/>
      <c r="AT235" s="150"/>
      <c r="AU235" s="150"/>
      <c r="AV235" s="150"/>
      <c r="AW235" s="150"/>
      <c r="AX235" s="150"/>
      <c r="AY235" s="150"/>
      <c r="AZ235" s="150"/>
      <c r="BA235" s="150"/>
      <c r="BB235" s="1">
        <f t="shared" si="355"/>
        <v>0</v>
      </c>
      <c r="BC235" s="1">
        <f t="shared" si="356"/>
        <v>0</v>
      </c>
      <c r="BD235" s="1"/>
      <c r="BE235" s="1"/>
      <c r="BF235" s="146">
        <f t="shared" si="331"/>
        <v>0</v>
      </c>
      <c r="BG235" s="146">
        <f t="shared" si="332"/>
        <v>0</v>
      </c>
      <c r="BH235" s="146"/>
      <c r="BI235" s="146"/>
      <c r="BJ235" s="146">
        <f t="shared" si="333"/>
        <v>0</v>
      </c>
      <c r="BK235" s="146">
        <f t="shared" si="334"/>
        <v>0</v>
      </c>
      <c r="BL235" s="150"/>
      <c r="BM235" s="150"/>
      <c r="BN235" s="1">
        <f t="shared" si="357"/>
        <v>0</v>
      </c>
      <c r="BO235" s="1">
        <f t="shared" si="358"/>
        <v>0</v>
      </c>
      <c r="BP235" s="1">
        <f t="shared" si="359"/>
        <v>0</v>
      </c>
      <c r="BQ235" s="1">
        <f t="shared" si="360"/>
        <v>0</v>
      </c>
      <c r="BR235" s="167">
        <v>200</v>
      </c>
      <c r="BS235" s="167">
        <v>200</v>
      </c>
      <c r="BT235" s="167">
        <v>0</v>
      </c>
      <c r="BU235" s="167">
        <v>0</v>
      </c>
      <c r="BV235" s="147">
        <f t="shared" si="335"/>
        <v>0</v>
      </c>
      <c r="BW235" s="147">
        <f t="shared" si="336"/>
        <v>0</v>
      </c>
      <c r="BX235" s="85"/>
      <c r="BZ235" s="113" t="s">
        <v>602</v>
      </c>
      <c r="CA235" s="45" t="s">
        <v>589</v>
      </c>
      <c r="CB235" s="45" t="s">
        <v>595</v>
      </c>
      <c r="CD235" s="184"/>
      <c r="CE235" s="184"/>
      <c r="CF235" s="175" t="e">
        <f>BW235-#REF!</f>
        <v>#REF!</v>
      </c>
      <c r="CH235" s="291"/>
      <c r="CI235" s="291"/>
    </row>
    <row r="236" spans="1:87" ht="27.95" hidden="1" customHeight="1" outlineLevel="1">
      <c r="A236" s="347">
        <v>70</v>
      </c>
      <c r="B236" s="9" t="s">
        <v>346</v>
      </c>
      <c r="C236" s="8" t="s">
        <v>31</v>
      </c>
      <c r="D236" s="100"/>
      <c r="E236" s="100"/>
      <c r="F236" s="8" t="s">
        <v>30</v>
      </c>
      <c r="G236" s="9"/>
      <c r="H236" s="8"/>
      <c r="I236" s="8" t="s">
        <v>345</v>
      </c>
      <c r="J236" s="41">
        <v>9820</v>
      </c>
      <c r="K236" s="6">
        <v>9820</v>
      </c>
      <c r="L236" s="6">
        <v>0</v>
      </c>
      <c r="M236" s="6">
        <v>0</v>
      </c>
      <c r="N236" s="167">
        <v>100</v>
      </c>
      <c r="O236" s="167">
        <v>100</v>
      </c>
      <c r="P236" s="167">
        <v>0</v>
      </c>
      <c r="Q236" s="167">
        <v>0</v>
      </c>
      <c r="R236" s="146">
        <v>100</v>
      </c>
      <c r="S236" s="146">
        <v>100</v>
      </c>
      <c r="T236" s="146"/>
      <c r="U236" s="146"/>
      <c r="V236" s="1">
        <f t="shared" si="349"/>
        <v>100</v>
      </c>
      <c r="W236" s="1">
        <f t="shared" si="350"/>
        <v>100</v>
      </c>
      <c r="X236" s="1">
        <f t="shared" si="351"/>
        <v>0</v>
      </c>
      <c r="Y236" s="1">
        <f t="shared" si="352"/>
        <v>0</v>
      </c>
      <c r="Z236" s="146">
        <v>100</v>
      </c>
      <c r="AA236" s="146">
        <v>100</v>
      </c>
      <c r="AB236" s="146"/>
      <c r="AC236" s="146"/>
      <c r="AD236" s="146">
        <v>100</v>
      </c>
      <c r="AE236" s="146">
        <v>100</v>
      </c>
      <c r="AF236" s="146"/>
      <c r="AG236" s="146"/>
      <c r="AH236" s="146"/>
      <c r="AI236" s="146"/>
      <c r="AJ236" s="146"/>
      <c r="AK236" s="146"/>
      <c r="AL236" s="1">
        <f t="shared" si="353"/>
        <v>0</v>
      </c>
      <c r="AM236" s="1">
        <f t="shared" si="354"/>
        <v>0</v>
      </c>
      <c r="AN236" s="1"/>
      <c r="AO236" s="1"/>
      <c r="AP236" s="1"/>
      <c r="AQ236" s="1"/>
      <c r="AR236" s="1"/>
      <c r="AS236" s="1"/>
      <c r="AT236" s="146"/>
      <c r="AU236" s="146"/>
      <c r="AV236" s="146"/>
      <c r="AW236" s="146"/>
      <c r="AX236" s="148"/>
      <c r="AY236" s="146"/>
      <c r="AZ236" s="146"/>
      <c r="BA236" s="146"/>
      <c r="BB236" s="1">
        <f t="shared" si="355"/>
        <v>0</v>
      </c>
      <c r="BC236" s="1">
        <f t="shared" si="356"/>
        <v>0</v>
      </c>
      <c r="BD236" s="1"/>
      <c r="BE236" s="1"/>
      <c r="BF236" s="146">
        <f t="shared" si="331"/>
        <v>0</v>
      </c>
      <c r="BG236" s="146">
        <f t="shared" si="332"/>
        <v>0</v>
      </c>
      <c r="BH236" s="146"/>
      <c r="BI236" s="146"/>
      <c r="BJ236" s="146">
        <f t="shared" si="333"/>
        <v>0</v>
      </c>
      <c r="BK236" s="146">
        <f t="shared" si="334"/>
        <v>0</v>
      </c>
      <c r="BL236" s="146"/>
      <c r="BM236" s="146"/>
      <c r="BN236" s="1">
        <f t="shared" si="357"/>
        <v>0</v>
      </c>
      <c r="BO236" s="1">
        <f t="shared" si="358"/>
        <v>0</v>
      </c>
      <c r="BP236" s="1">
        <f t="shared" si="359"/>
        <v>0</v>
      </c>
      <c r="BQ236" s="1">
        <f t="shared" si="360"/>
        <v>0</v>
      </c>
      <c r="BR236" s="167">
        <v>100</v>
      </c>
      <c r="BS236" s="167">
        <v>100</v>
      </c>
      <c r="BT236" s="167">
        <v>0</v>
      </c>
      <c r="BU236" s="167">
        <v>0</v>
      </c>
      <c r="BV236" s="147">
        <f t="shared" si="335"/>
        <v>0</v>
      </c>
      <c r="BW236" s="147">
        <f t="shared" si="336"/>
        <v>0</v>
      </c>
      <c r="BX236" s="6"/>
      <c r="BZ236" s="113" t="s">
        <v>602</v>
      </c>
      <c r="CA236" s="45" t="s">
        <v>589</v>
      </c>
      <c r="CB236" s="45" t="s">
        <v>595</v>
      </c>
      <c r="CF236" s="175" t="e">
        <f>BW236-#REF!</f>
        <v>#REF!</v>
      </c>
      <c r="CH236" s="291"/>
      <c r="CI236" s="291"/>
    </row>
    <row r="237" spans="1:87" ht="60" hidden="1" customHeight="1" outlineLevel="1">
      <c r="A237" s="347">
        <v>71</v>
      </c>
      <c r="B237" s="9" t="s">
        <v>344</v>
      </c>
      <c r="C237" s="8" t="s">
        <v>31</v>
      </c>
      <c r="D237" s="100"/>
      <c r="E237" s="100"/>
      <c r="F237" s="8" t="s">
        <v>30</v>
      </c>
      <c r="G237" s="9"/>
      <c r="H237" s="8"/>
      <c r="I237" s="8" t="s">
        <v>343</v>
      </c>
      <c r="J237" s="41">
        <v>12025</v>
      </c>
      <c r="K237" s="6">
        <v>12025</v>
      </c>
      <c r="L237" s="6">
        <v>0</v>
      </c>
      <c r="M237" s="6">
        <v>0</v>
      </c>
      <c r="N237" s="167">
        <v>100</v>
      </c>
      <c r="O237" s="167">
        <v>100</v>
      </c>
      <c r="P237" s="167">
        <v>0</v>
      </c>
      <c r="Q237" s="167">
        <v>0</v>
      </c>
      <c r="R237" s="146">
        <v>100</v>
      </c>
      <c r="S237" s="146">
        <v>100</v>
      </c>
      <c r="T237" s="146"/>
      <c r="U237" s="146"/>
      <c r="V237" s="1">
        <f t="shared" si="349"/>
        <v>100</v>
      </c>
      <c r="W237" s="1">
        <f t="shared" si="350"/>
        <v>100</v>
      </c>
      <c r="X237" s="1">
        <f t="shared" si="351"/>
        <v>0</v>
      </c>
      <c r="Y237" s="1">
        <f t="shared" si="352"/>
        <v>0</v>
      </c>
      <c r="Z237" s="146">
        <v>100</v>
      </c>
      <c r="AA237" s="146">
        <v>100</v>
      </c>
      <c r="AB237" s="146"/>
      <c r="AC237" s="146"/>
      <c r="AD237" s="146">
        <v>100</v>
      </c>
      <c r="AE237" s="146">
        <v>100</v>
      </c>
      <c r="AF237" s="146"/>
      <c r="AG237" s="146"/>
      <c r="AH237" s="146"/>
      <c r="AI237" s="146"/>
      <c r="AJ237" s="146"/>
      <c r="AK237" s="146"/>
      <c r="AL237" s="1">
        <f t="shared" si="353"/>
        <v>0</v>
      </c>
      <c r="AM237" s="1">
        <f t="shared" si="354"/>
        <v>0</v>
      </c>
      <c r="AN237" s="1"/>
      <c r="AO237" s="1"/>
      <c r="AP237" s="1"/>
      <c r="AQ237" s="1"/>
      <c r="AR237" s="1"/>
      <c r="AS237" s="1"/>
      <c r="AT237" s="146"/>
      <c r="AU237" s="146"/>
      <c r="AV237" s="146"/>
      <c r="AW237" s="146"/>
      <c r="AX237" s="148"/>
      <c r="AY237" s="146"/>
      <c r="AZ237" s="146"/>
      <c r="BA237" s="146"/>
      <c r="BB237" s="1">
        <f t="shared" si="355"/>
        <v>0</v>
      </c>
      <c r="BC237" s="1">
        <f t="shared" si="356"/>
        <v>0</v>
      </c>
      <c r="BD237" s="1"/>
      <c r="BE237" s="1"/>
      <c r="BF237" s="146">
        <f t="shared" si="331"/>
        <v>0</v>
      </c>
      <c r="BG237" s="146">
        <f t="shared" si="332"/>
        <v>0</v>
      </c>
      <c r="BH237" s="146"/>
      <c r="BI237" s="146"/>
      <c r="BJ237" s="146">
        <f t="shared" si="333"/>
        <v>0</v>
      </c>
      <c r="BK237" s="146">
        <f t="shared" si="334"/>
        <v>0</v>
      </c>
      <c r="BL237" s="146"/>
      <c r="BM237" s="146"/>
      <c r="BN237" s="1">
        <f t="shared" si="357"/>
        <v>0</v>
      </c>
      <c r="BO237" s="1">
        <f t="shared" si="358"/>
        <v>0</v>
      </c>
      <c r="BP237" s="1">
        <f t="shared" si="359"/>
        <v>0</v>
      </c>
      <c r="BQ237" s="1">
        <f t="shared" si="360"/>
        <v>0</v>
      </c>
      <c r="BR237" s="167">
        <v>100</v>
      </c>
      <c r="BS237" s="167">
        <v>100</v>
      </c>
      <c r="BT237" s="167">
        <v>0</v>
      </c>
      <c r="BU237" s="167">
        <v>0</v>
      </c>
      <c r="BV237" s="147">
        <f t="shared" si="335"/>
        <v>0</v>
      </c>
      <c r="BW237" s="147">
        <f t="shared" si="336"/>
        <v>0</v>
      </c>
      <c r="BX237" s="6"/>
      <c r="BZ237" s="113" t="s">
        <v>602</v>
      </c>
      <c r="CA237" s="45" t="s">
        <v>589</v>
      </c>
      <c r="CB237" s="359" t="s">
        <v>595</v>
      </c>
      <c r="CF237" s="175" t="e">
        <f>BW237-#REF!</f>
        <v>#REF!</v>
      </c>
      <c r="CH237" s="291"/>
      <c r="CI237" s="291"/>
    </row>
    <row r="238" spans="1:87" ht="27.95" hidden="1" customHeight="1" outlineLevel="1">
      <c r="A238" s="347">
        <v>72</v>
      </c>
      <c r="B238" s="9" t="s">
        <v>342</v>
      </c>
      <c r="C238" s="8" t="s">
        <v>31</v>
      </c>
      <c r="D238" s="100"/>
      <c r="E238" s="100"/>
      <c r="F238" s="8" t="s">
        <v>30</v>
      </c>
      <c r="G238" s="9"/>
      <c r="H238" s="8"/>
      <c r="I238" s="8"/>
      <c r="J238" s="41">
        <v>8650</v>
      </c>
      <c r="K238" s="41">
        <v>8650</v>
      </c>
      <c r="L238" s="6">
        <v>0</v>
      </c>
      <c r="M238" s="41">
        <v>0</v>
      </c>
      <c r="N238" s="167">
        <v>100</v>
      </c>
      <c r="O238" s="167">
        <v>100</v>
      </c>
      <c r="P238" s="167">
        <v>0</v>
      </c>
      <c r="Q238" s="167">
        <v>0</v>
      </c>
      <c r="R238" s="146">
        <v>100</v>
      </c>
      <c r="S238" s="146">
        <v>100</v>
      </c>
      <c r="T238" s="146"/>
      <c r="U238" s="146"/>
      <c r="V238" s="1">
        <f t="shared" si="349"/>
        <v>100</v>
      </c>
      <c r="W238" s="1">
        <f t="shared" si="350"/>
        <v>100</v>
      </c>
      <c r="X238" s="1">
        <f t="shared" si="351"/>
        <v>0</v>
      </c>
      <c r="Y238" s="1">
        <f t="shared" si="352"/>
        <v>0</v>
      </c>
      <c r="Z238" s="146">
        <v>100</v>
      </c>
      <c r="AA238" s="146">
        <v>100</v>
      </c>
      <c r="AB238" s="146"/>
      <c r="AC238" s="146"/>
      <c r="AD238" s="146">
        <v>100</v>
      </c>
      <c r="AE238" s="146">
        <v>100</v>
      </c>
      <c r="AF238" s="146"/>
      <c r="AG238" s="146"/>
      <c r="AH238" s="146"/>
      <c r="AI238" s="146"/>
      <c r="AJ238" s="146"/>
      <c r="AK238" s="146"/>
      <c r="AL238" s="1">
        <f t="shared" si="353"/>
        <v>0</v>
      </c>
      <c r="AM238" s="1">
        <f t="shared" si="354"/>
        <v>0</v>
      </c>
      <c r="AN238" s="1"/>
      <c r="AO238" s="1"/>
      <c r="AP238" s="1"/>
      <c r="AQ238" s="1"/>
      <c r="AR238" s="1"/>
      <c r="AS238" s="1"/>
      <c r="AT238" s="146"/>
      <c r="AU238" s="146"/>
      <c r="AV238" s="146"/>
      <c r="AW238" s="146"/>
      <c r="AX238" s="148"/>
      <c r="AY238" s="146"/>
      <c r="AZ238" s="146"/>
      <c r="BA238" s="146"/>
      <c r="BB238" s="1">
        <f t="shared" si="355"/>
        <v>0</v>
      </c>
      <c r="BC238" s="1">
        <f t="shared" si="356"/>
        <v>0</v>
      </c>
      <c r="BD238" s="1"/>
      <c r="BE238" s="1"/>
      <c r="BF238" s="146">
        <f t="shared" si="331"/>
        <v>0</v>
      </c>
      <c r="BG238" s="146">
        <f t="shared" si="332"/>
        <v>0</v>
      </c>
      <c r="BH238" s="146"/>
      <c r="BI238" s="146"/>
      <c r="BJ238" s="146">
        <f t="shared" si="333"/>
        <v>0</v>
      </c>
      <c r="BK238" s="146">
        <f t="shared" si="334"/>
        <v>0</v>
      </c>
      <c r="BL238" s="146"/>
      <c r="BM238" s="146"/>
      <c r="BN238" s="1">
        <f t="shared" si="357"/>
        <v>0</v>
      </c>
      <c r="BO238" s="1">
        <f t="shared" si="358"/>
        <v>0</v>
      </c>
      <c r="BP238" s="1">
        <f t="shared" si="359"/>
        <v>0</v>
      </c>
      <c r="BQ238" s="1">
        <f t="shared" si="360"/>
        <v>0</v>
      </c>
      <c r="BR238" s="167">
        <v>100</v>
      </c>
      <c r="BS238" s="167">
        <v>100</v>
      </c>
      <c r="BT238" s="167">
        <v>0</v>
      </c>
      <c r="BU238" s="167">
        <v>0</v>
      </c>
      <c r="BV238" s="147">
        <f t="shared" si="335"/>
        <v>0</v>
      </c>
      <c r="BW238" s="147">
        <f t="shared" si="336"/>
        <v>0</v>
      </c>
      <c r="BX238" s="6"/>
      <c r="BZ238" s="113" t="s">
        <v>602</v>
      </c>
      <c r="CA238" s="45" t="s">
        <v>589</v>
      </c>
      <c r="CB238" s="45" t="s">
        <v>595</v>
      </c>
      <c r="CF238" s="175" t="e">
        <f>BW238-#REF!</f>
        <v>#REF!</v>
      </c>
      <c r="CH238" s="291"/>
      <c r="CI238" s="291"/>
    </row>
    <row r="239" spans="1:87" ht="27.95" hidden="1" customHeight="1" outlineLevel="1">
      <c r="A239" s="347">
        <v>73</v>
      </c>
      <c r="B239" s="9" t="s">
        <v>341</v>
      </c>
      <c r="C239" s="8" t="s">
        <v>202</v>
      </c>
      <c r="D239" s="100"/>
      <c r="E239" s="100"/>
      <c r="F239" s="8" t="s">
        <v>30</v>
      </c>
      <c r="G239" s="9"/>
      <c r="H239" s="8"/>
      <c r="I239" s="8" t="s">
        <v>340</v>
      </c>
      <c r="J239" s="41">
        <v>2873</v>
      </c>
      <c r="K239" s="41">
        <v>2873</v>
      </c>
      <c r="L239" s="6">
        <v>0</v>
      </c>
      <c r="M239" s="41">
        <v>0</v>
      </c>
      <c r="N239" s="167">
        <v>50</v>
      </c>
      <c r="O239" s="167">
        <v>50</v>
      </c>
      <c r="P239" s="167">
        <v>0</v>
      </c>
      <c r="Q239" s="167">
        <v>0</v>
      </c>
      <c r="R239" s="146">
        <v>50</v>
      </c>
      <c r="S239" s="146">
        <v>50</v>
      </c>
      <c r="T239" s="146"/>
      <c r="U239" s="146"/>
      <c r="V239" s="1">
        <f t="shared" si="349"/>
        <v>50</v>
      </c>
      <c r="W239" s="1">
        <f t="shared" si="350"/>
        <v>50</v>
      </c>
      <c r="X239" s="1">
        <f t="shared" si="351"/>
        <v>0</v>
      </c>
      <c r="Y239" s="1">
        <f t="shared" si="352"/>
        <v>0</v>
      </c>
      <c r="Z239" s="146">
        <v>50</v>
      </c>
      <c r="AA239" s="146">
        <v>50</v>
      </c>
      <c r="AB239" s="146"/>
      <c r="AC239" s="146"/>
      <c r="AD239" s="146">
        <v>50</v>
      </c>
      <c r="AE239" s="146">
        <v>50</v>
      </c>
      <c r="AF239" s="146"/>
      <c r="AG239" s="146"/>
      <c r="AH239" s="146"/>
      <c r="AI239" s="146"/>
      <c r="AJ239" s="146"/>
      <c r="AK239" s="146"/>
      <c r="AL239" s="1">
        <f t="shared" si="353"/>
        <v>0</v>
      </c>
      <c r="AM239" s="1">
        <f t="shared" si="354"/>
        <v>0</v>
      </c>
      <c r="AN239" s="1"/>
      <c r="AO239" s="1"/>
      <c r="AP239" s="1"/>
      <c r="AQ239" s="1"/>
      <c r="AR239" s="1"/>
      <c r="AS239" s="1"/>
      <c r="AT239" s="146"/>
      <c r="AU239" s="146"/>
      <c r="AV239" s="146"/>
      <c r="AW239" s="146"/>
      <c r="AX239" s="148"/>
      <c r="AY239" s="146"/>
      <c r="AZ239" s="146"/>
      <c r="BA239" s="146"/>
      <c r="BB239" s="1">
        <f t="shared" si="355"/>
        <v>0</v>
      </c>
      <c r="BC239" s="1">
        <f t="shared" si="356"/>
        <v>0</v>
      </c>
      <c r="BD239" s="1"/>
      <c r="BE239" s="1"/>
      <c r="BF239" s="146">
        <f t="shared" si="331"/>
        <v>0</v>
      </c>
      <c r="BG239" s="146">
        <f t="shared" si="332"/>
        <v>0</v>
      </c>
      <c r="BH239" s="146"/>
      <c r="BI239" s="146"/>
      <c r="BJ239" s="146">
        <f t="shared" si="333"/>
        <v>0</v>
      </c>
      <c r="BK239" s="146">
        <f t="shared" si="334"/>
        <v>0</v>
      </c>
      <c r="BL239" s="146"/>
      <c r="BM239" s="146"/>
      <c r="BN239" s="1">
        <f t="shared" si="357"/>
        <v>0</v>
      </c>
      <c r="BO239" s="1">
        <f t="shared" si="358"/>
        <v>0</v>
      </c>
      <c r="BP239" s="1">
        <f t="shared" si="359"/>
        <v>0</v>
      </c>
      <c r="BQ239" s="1">
        <f t="shared" si="360"/>
        <v>0</v>
      </c>
      <c r="BR239" s="167">
        <v>50</v>
      </c>
      <c r="BS239" s="167">
        <v>50</v>
      </c>
      <c r="BT239" s="167">
        <v>0</v>
      </c>
      <c r="BU239" s="167">
        <v>0</v>
      </c>
      <c r="BV239" s="147">
        <f t="shared" si="335"/>
        <v>0</v>
      </c>
      <c r="BW239" s="147">
        <f t="shared" si="336"/>
        <v>0</v>
      </c>
      <c r="BX239" s="6"/>
      <c r="BZ239" s="113" t="s">
        <v>602</v>
      </c>
      <c r="CA239" s="45" t="s">
        <v>589</v>
      </c>
      <c r="CB239" s="45" t="s">
        <v>595</v>
      </c>
      <c r="CF239" s="175" t="e">
        <f>BW239-#REF!</f>
        <v>#REF!</v>
      </c>
      <c r="CH239" s="291"/>
      <c r="CI239" s="291"/>
    </row>
    <row r="240" spans="1:87" ht="27.95" hidden="1" customHeight="1" outlineLevel="1">
      <c r="A240" s="347">
        <v>74</v>
      </c>
      <c r="B240" s="9" t="s">
        <v>205</v>
      </c>
      <c r="C240" s="8" t="s">
        <v>202</v>
      </c>
      <c r="D240" s="100"/>
      <c r="E240" s="100"/>
      <c r="F240" s="8" t="s">
        <v>30</v>
      </c>
      <c r="G240" s="9"/>
      <c r="H240" s="8"/>
      <c r="I240" s="8"/>
      <c r="J240" s="41">
        <v>3228</v>
      </c>
      <c r="K240" s="41">
        <v>3228</v>
      </c>
      <c r="L240" s="6">
        <v>0</v>
      </c>
      <c r="M240" s="41">
        <v>0</v>
      </c>
      <c r="N240" s="167">
        <v>50</v>
      </c>
      <c r="O240" s="167">
        <v>50</v>
      </c>
      <c r="P240" s="167">
        <v>0</v>
      </c>
      <c r="Q240" s="167">
        <v>0</v>
      </c>
      <c r="R240" s="146">
        <v>50</v>
      </c>
      <c r="S240" s="146">
        <v>50</v>
      </c>
      <c r="T240" s="146"/>
      <c r="U240" s="146"/>
      <c r="V240" s="1">
        <f t="shared" si="349"/>
        <v>50</v>
      </c>
      <c r="W240" s="1">
        <f t="shared" si="350"/>
        <v>50</v>
      </c>
      <c r="X240" s="1">
        <f t="shared" si="351"/>
        <v>0</v>
      </c>
      <c r="Y240" s="1">
        <f t="shared" si="352"/>
        <v>0</v>
      </c>
      <c r="Z240" s="146"/>
      <c r="AA240" s="146"/>
      <c r="AB240" s="146"/>
      <c r="AC240" s="146"/>
      <c r="AD240" s="146"/>
      <c r="AE240" s="146"/>
      <c r="AF240" s="146"/>
      <c r="AG240" s="146"/>
      <c r="AH240" s="146">
        <v>50</v>
      </c>
      <c r="AI240" s="146">
        <v>50</v>
      </c>
      <c r="AJ240" s="146"/>
      <c r="AK240" s="146"/>
      <c r="AL240" s="1">
        <f t="shared" si="353"/>
        <v>0</v>
      </c>
      <c r="AM240" s="1">
        <f t="shared" si="354"/>
        <v>0</v>
      </c>
      <c r="AN240" s="1"/>
      <c r="AO240" s="1"/>
      <c r="AP240" s="1"/>
      <c r="AQ240" s="1"/>
      <c r="AR240" s="1"/>
      <c r="AS240" s="1"/>
      <c r="AT240" s="146">
        <v>50</v>
      </c>
      <c r="AU240" s="146">
        <v>50</v>
      </c>
      <c r="AV240" s="146"/>
      <c r="AW240" s="146"/>
      <c r="AX240" s="148"/>
      <c r="AY240" s="146"/>
      <c r="AZ240" s="146"/>
      <c r="BA240" s="146"/>
      <c r="BB240" s="1">
        <f t="shared" si="355"/>
        <v>0</v>
      </c>
      <c r="BC240" s="1">
        <f t="shared" si="356"/>
        <v>0</v>
      </c>
      <c r="BD240" s="1"/>
      <c r="BE240" s="1"/>
      <c r="BF240" s="146">
        <f t="shared" si="331"/>
        <v>0</v>
      </c>
      <c r="BG240" s="146">
        <f t="shared" si="332"/>
        <v>0</v>
      </c>
      <c r="BH240" s="146"/>
      <c r="BI240" s="146"/>
      <c r="BJ240" s="146">
        <f t="shared" si="333"/>
        <v>0</v>
      </c>
      <c r="BK240" s="146">
        <f t="shared" si="334"/>
        <v>0</v>
      </c>
      <c r="BL240" s="146"/>
      <c r="BM240" s="146"/>
      <c r="BN240" s="1">
        <f t="shared" si="357"/>
        <v>0</v>
      </c>
      <c r="BO240" s="1">
        <f t="shared" si="358"/>
        <v>0</v>
      </c>
      <c r="BP240" s="1">
        <f t="shared" si="359"/>
        <v>0</v>
      </c>
      <c r="BQ240" s="1">
        <f t="shared" si="360"/>
        <v>0</v>
      </c>
      <c r="BR240" s="167">
        <v>50</v>
      </c>
      <c r="BS240" s="167">
        <v>50</v>
      </c>
      <c r="BT240" s="167">
        <v>0</v>
      </c>
      <c r="BU240" s="167">
        <v>0</v>
      </c>
      <c r="BV240" s="147">
        <f t="shared" si="335"/>
        <v>0</v>
      </c>
      <c r="BW240" s="147">
        <f t="shared" si="336"/>
        <v>0</v>
      </c>
      <c r="BX240" s="6"/>
      <c r="BZ240" s="113" t="s">
        <v>602</v>
      </c>
      <c r="CA240" s="45" t="s">
        <v>589</v>
      </c>
      <c r="CB240" s="45" t="s">
        <v>595</v>
      </c>
      <c r="CF240" s="175" t="e">
        <f>BW240-#REF!</f>
        <v>#REF!</v>
      </c>
      <c r="CH240" s="291"/>
      <c r="CI240" s="291"/>
    </row>
    <row r="241" spans="1:87" ht="27.95" hidden="1" customHeight="1" outlineLevel="1">
      <c r="A241" s="347">
        <v>75</v>
      </c>
      <c r="B241" s="9" t="s">
        <v>203</v>
      </c>
      <c r="C241" s="8" t="s">
        <v>202</v>
      </c>
      <c r="D241" s="100"/>
      <c r="E241" s="100"/>
      <c r="F241" s="8" t="s">
        <v>30</v>
      </c>
      <c r="G241" s="9"/>
      <c r="H241" s="8"/>
      <c r="I241" s="8"/>
      <c r="J241" s="41">
        <v>2401</v>
      </c>
      <c r="K241" s="41">
        <v>2401</v>
      </c>
      <c r="L241" s="6">
        <v>0</v>
      </c>
      <c r="M241" s="41">
        <v>0</v>
      </c>
      <c r="N241" s="167">
        <v>50</v>
      </c>
      <c r="O241" s="167">
        <v>50</v>
      </c>
      <c r="P241" s="167">
        <v>0</v>
      </c>
      <c r="Q241" s="167">
        <v>0</v>
      </c>
      <c r="R241" s="146">
        <v>50</v>
      </c>
      <c r="S241" s="146">
        <v>50</v>
      </c>
      <c r="T241" s="146"/>
      <c r="U241" s="146"/>
      <c r="V241" s="1">
        <f t="shared" si="349"/>
        <v>50</v>
      </c>
      <c r="W241" s="1">
        <f t="shared" si="350"/>
        <v>50</v>
      </c>
      <c r="X241" s="1">
        <f t="shared" si="351"/>
        <v>0</v>
      </c>
      <c r="Y241" s="1">
        <f t="shared" si="352"/>
        <v>0</v>
      </c>
      <c r="Z241" s="146"/>
      <c r="AA241" s="146"/>
      <c r="AB241" s="146"/>
      <c r="AC241" s="146"/>
      <c r="AD241" s="146"/>
      <c r="AE241" s="146"/>
      <c r="AF241" s="146"/>
      <c r="AG241" s="146"/>
      <c r="AH241" s="146">
        <v>50</v>
      </c>
      <c r="AI241" s="146">
        <v>50</v>
      </c>
      <c r="AJ241" s="146"/>
      <c r="AK241" s="146"/>
      <c r="AL241" s="1">
        <f t="shared" si="353"/>
        <v>0</v>
      </c>
      <c r="AM241" s="1">
        <f t="shared" si="354"/>
        <v>0</v>
      </c>
      <c r="AN241" s="1"/>
      <c r="AO241" s="1"/>
      <c r="AP241" s="1"/>
      <c r="AQ241" s="1"/>
      <c r="AR241" s="1"/>
      <c r="AS241" s="1"/>
      <c r="AT241" s="146">
        <v>50</v>
      </c>
      <c r="AU241" s="146">
        <v>50</v>
      </c>
      <c r="AV241" s="146"/>
      <c r="AW241" s="146"/>
      <c r="AX241" s="148"/>
      <c r="AY241" s="146"/>
      <c r="AZ241" s="146"/>
      <c r="BA241" s="146"/>
      <c r="BB241" s="1">
        <f t="shared" si="355"/>
        <v>0</v>
      </c>
      <c r="BC241" s="1">
        <f t="shared" si="356"/>
        <v>0</v>
      </c>
      <c r="BD241" s="1"/>
      <c r="BE241" s="1"/>
      <c r="BF241" s="146">
        <f t="shared" si="331"/>
        <v>0</v>
      </c>
      <c r="BG241" s="146">
        <f t="shared" si="332"/>
        <v>0</v>
      </c>
      <c r="BH241" s="146"/>
      <c r="BI241" s="146"/>
      <c r="BJ241" s="146">
        <f t="shared" si="333"/>
        <v>0</v>
      </c>
      <c r="BK241" s="146">
        <f t="shared" si="334"/>
        <v>0</v>
      </c>
      <c r="BL241" s="146"/>
      <c r="BM241" s="146"/>
      <c r="BN241" s="1">
        <f t="shared" si="357"/>
        <v>0</v>
      </c>
      <c r="BO241" s="1">
        <f t="shared" si="358"/>
        <v>0</v>
      </c>
      <c r="BP241" s="1">
        <f t="shared" si="359"/>
        <v>0</v>
      </c>
      <c r="BQ241" s="1">
        <f t="shared" si="360"/>
        <v>0</v>
      </c>
      <c r="BR241" s="167">
        <v>50</v>
      </c>
      <c r="BS241" s="167">
        <v>50</v>
      </c>
      <c r="BT241" s="167">
        <v>0</v>
      </c>
      <c r="BU241" s="167">
        <v>0</v>
      </c>
      <c r="BV241" s="147">
        <f t="shared" si="335"/>
        <v>0</v>
      </c>
      <c r="BW241" s="147">
        <f t="shared" si="336"/>
        <v>0</v>
      </c>
      <c r="BX241" s="6"/>
      <c r="BZ241" s="113" t="s">
        <v>602</v>
      </c>
      <c r="CA241" s="45" t="s">
        <v>589</v>
      </c>
      <c r="CB241" s="45" t="s">
        <v>595</v>
      </c>
      <c r="CF241" s="175" t="e">
        <f>BW241-#REF!</f>
        <v>#REF!</v>
      </c>
      <c r="CH241" s="291"/>
      <c r="CI241" s="291"/>
    </row>
    <row r="242" spans="1:87" s="84" customFormat="1" ht="30" hidden="1" customHeight="1" outlineLevel="1">
      <c r="A242" s="10">
        <v>76</v>
      </c>
      <c r="B242" s="9" t="s">
        <v>339</v>
      </c>
      <c r="C242" s="8" t="s">
        <v>165</v>
      </c>
      <c r="D242" s="100"/>
      <c r="E242" s="100"/>
      <c r="F242" s="31" t="s">
        <v>118</v>
      </c>
      <c r="G242" s="9"/>
      <c r="H242" s="8"/>
      <c r="I242" s="8"/>
      <c r="J242" s="41"/>
      <c r="K242" s="6">
        <v>0</v>
      </c>
      <c r="L242" s="6">
        <v>0</v>
      </c>
      <c r="M242" s="6">
        <v>0</v>
      </c>
      <c r="N242" s="167">
        <v>10000</v>
      </c>
      <c r="O242" s="167">
        <v>10000</v>
      </c>
      <c r="P242" s="167">
        <v>0</v>
      </c>
      <c r="Q242" s="167">
        <v>0</v>
      </c>
      <c r="R242" s="146">
        <f>2553-0.303-500+300+7647.303</f>
        <v>10000</v>
      </c>
      <c r="S242" s="146">
        <f>2553-0.303-500+300+7647.303</f>
        <v>10000</v>
      </c>
      <c r="T242" s="144"/>
      <c r="U242" s="146"/>
      <c r="V242" s="146">
        <f t="shared" si="349"/>
        <v>0</v>
      </c>
      <c r="W242" s="146">
        <f t="shared" si="350"/>
        <v>0</v>
      </c>
      <c r="X242" s="146">
        <f t="shared" si="351"/>
        <v>0</v>
      </c>
      <c r="Y242" s="146">
        <f t="shared" si="352"/>
        <v>0</v>
      </c>
      <c r="Z242" s="150"/>
      <c r="AA242" s="150"/>
      <c r="AB242" s="150"/>
      <c r="AC242" s="150"/>
      <c r="AD242" s="150"/>
      <c r="AE242" s="150"/>
      <c r="AF242" s="150"/>
      <c r="AG242" s="150"/>
      <c r="AH242" s="150"/>
      <c r="AI242" s="150"/>
      <c r="AJ242" s="150"/>
      <c r="AK242" s="150"/>
      <c r="AL242" s="146">
        <f t="shared" si="353"/>
        <v>0</v>
      </c>
      <c r="AM242" s="146">
        <f t="shared" si="354"/>
        <v>0</v>
      </c>
      <c r="AN242" s="146"/>
      <c r="AO242" s="146"/>
      <c r="AP242" s="146"/>
      <c r="AQ242" s="146"/>
      <c r="AR242" s="146"/>
      <c r="AS242" s="146"/>
      <c r="AT242" s="150"/>
      <c r="AU242" s="150"/>
      <c r="AV242" s="150"/>
      <c r="AW242" s="150"/>
      <c r="AX242" s="146"/>
      <c r="AY242" s="146"/>
      <c r="AZ242" s="150"/>
      <c r="BA242" s="150"/>
      <c r="BB242" s="146">
        <f t="shared" si="355"/>
        <v>0</v>
      </c>
      <c r="BC242" s="146">
        <f t="shared" si="356"/>
        <v>0</v>
      </c>
      <c r="BD242" s="146"/>
      <c r="BE242" s="146"/>
      <c r="BF242" s="146">
        <f t="shared" si="331"/>
        <v>0</v>
      </c>
      <c r="BG242" s="146">
        <f t="shared" si="332"/>
        <v>0</v>
      </c>
      <c r="BH242" s="146"/>
      <c r="BI242" s="146"/>
      <c r="BJ242" s="146">
        <f t="shared" si="333"/>
        <v>0</v>
      </c>
      <c r="BK242" s="146">
        <f t="shared" si="334"/>
        <v>0</v>
      </c>
      <c r="BL242" s="150"/>
      <c r="BM242" s="150"/>
      <c r="BN242" s="146">
        <f t="shared" si="357"/>
        <v>10000</v>
      </c>
      <c r="BO242" s="146">
        <f t="shared" si="358"/>
        <v>10000</v>
      </c>
      <c r="BP242" s="146">
        <f t="shared" si="359"/>
        <v>0</v>
      </c>
      <c r="BQ242" s="146">
        <f t="shared" si="360"/>
        <v>0</v>
      </c>
      <c r="BR242" s="167">
        <v>10000</v>
      </c>
      <c r="BS242" s="167">
        <v>10000</v>
      </c>
      <c r="BT242" s="167">
        <v>0</v>
      </c>
      <c r="BU242" s="167">
        <v>0</v>
      </c>
      <c r="BV242" s="146">
        <f t="shared" si="335"/>
        <v>0</v>
      </c>
      <c r="BW242" s="146">
        <f t="shared" si="336"/>
        <v>0</v>
      </c>
      <c r="BX242" s="85"/>
      <c r="BY242" s="191">
        <f>10000-BW242</f>
        <v>10000</v>
      </c>
      <c r="BZ242" s="354" t="s">
        <v>602</v>
      </c>
      <c r="CA242" s="354" t="s">
        <v>589</v>
      </c>
      <c r="CB242" s="354" t="s">
        <v>595</v>
      </c>
      <c r="CD242" s="184"/>
      <c r="CE242" s="184"/>
      <c r="CF242" s="328" t="e">
        <f>BW242-#REF!</f>
        <v>#REF!</v>
      </c>
      <c r="CH242" s="291"/>
      <c r="CI242" s="291"/>
    </row>
    <row r="243" spans="1:87" ht="27.95" customHeight="1" collapsed="1">
      <c r="A243" s="54" t="s">
        <v>338</v>
      </c>
      <c r="B243" s="76" t="s">
        <v>70</v>
      </c>
      <c r="C243" s="76"/>
      <c r="D243" s="122"/>
      <c r="E243" s="122"/>
      <c r="F243" s="76"/>
      <c r="G243" s="77"/>
      <c r="H243" s="76"/>
      <c r="I243" s="76"/>
      <c r="J243" s="11">
        <f t="shared" ref="J243:BR243" si="361">J244+J265</f>
        <v>2129831.34</v>
      </c>
      <c r="K243" s="11">
        <f t="shared" si="361"/>
        <v>1676658.3</v>
      </c>
      <c r="L243" s="11">
        <f t="shared" si="361"/>
        <v>204472.31300000002</v>
      </c>
      <c r="M243" s="11">
        <f t="shared" si="361"/>
        <v>61977.273000000008</v>
      </c>
      <c r="N243" s="144">
        <f t="shared" si="361"/>
        <v>1118487.8565</v>
      </c>
      <c r="O243" s="144">
        <f t="shared" si="361"/>
        <v>1050309.4745</v>
      </c>
      <c r="P243" s="144">
        <f t="shared" si="361"/>
        <v>0</v>
      </c>
      <c r="Q243" s="144">
        <f t="shared" si="361"/>
        <v>1209</v>
      </c>
      <c r="R243" s="144">
        <f t="shared" si="361"/>
        <v>1135515.4975000001</v>
      </c>
      <c r="S243" s="144">
        <f t="shared" si="361"/>
        <v>1077337.1154999998</v>
      </c>
      <c r="T243" s="144">
        <f t="shared" si="361"/>
        <v>0</v>
      </c>
      <c r="U243" s="144">
        <f t="shared" si="361"/>
        <v>1209</v>
      </c>
      <c r="V243" s="144">
        <f t="shared" si="361"/>
        <v>480912.18322100001</v>
      </c>
      <c r="W243" s="144">
        <f t="shared" si="361"/>
        <v>480912.18322100001</v>
      </c>
      <c r="X243" s="144">
        <f t="shared" si="361"/>
        <v>0</v>
      </c>
      <c r="Y243" s="144">
        <f t="shared" si="361"/>
        <v>0</v>
      </c>
      <c r="Z243" s="144">
        <f t="shared" si="361"/>
        <v>110678.60250000001</v>
      </c>
      <c r="AA243" s="144">
        <f t="shared" si="361"/>
        <v>110678.60250000001</v>
      </c>
      <c r="AB243" s="144">
        <f t="shared" si="361"/>
        <v>0</v>
      </c>
      <c r="AC243" s="144">
        <f t="shared" si="361"/>
        <v>0</v>
      </c>
      <c r="AD243" s="144">
        <f t="shared" si="361"/>
        <v>103631.917522</v>
      </c>
      <c r="AE243" s="144">
        <f t="shared" si="361"/>
        <v>103631.917522</v>
      </c>
      <c r="AF243" s="144">
        <f t="shared" si="361"/>
        <v>0</v>
      </c>
      <c r="AG243" s="144">
        <f t="shared" si="361"/>
        <v>0</v>
      </c>
      <c r="AH243" s="144">
        <f t="shared" si="361"/>
        <v>151382.96872100001</v>
      </c>
      <c r="AI243" s="144">
        <f t="shared" si="361"/>
        <v>151382.96872100001</v>
      </c>
      <c r="AJ243" s="144">
        <f t="shared" si="361"/>
        <v>0</v>
      </c>
      <c r="AK243" s="144">
        <f t="shared" si="361"/>
        <v>0</v>
      </c>
      <c r="AL243" s="144">
        <f t="shared" si="361"/>
        <v>7046.6849780000002</v>
      </c>
      <c r="AM243" s="144">
        <f t="shared" si="361"/>
        <v>7046.6849780000002</v>
      </c>
      <c r="AN243" s="144">
        <f t="shared" si="361"/>
        <v>0</v>
      </c>
      <c r="AO243" s="144">
        <f t="shared" si="361"/>
        <v>0</v>
      </c>
      <c r="AP243" s="144">
        <f t="shared" si="361"/>
        <v>2597.8723570000002</v>
      </c>
      <c r="AQ243" s="144">
        <f t="shared" si="361"/>
        <v>2597.8723570000002</v>
      </c>
      <c r="AR243" s="144">
        <f t="shared" si="361"/>
        <v>0</v>
      </c>
      <c r="AS243" s="144">
        <f t="shared" si="361"/>
        <v>0</v>
      </c>
      <c r="AT243" s="144">
        <f t="shared" si="361"/>
        <v>145133.73778</v>
      </c>
      <c r="AU243" s="144">
        <f t="shared" si="361"/>
        <v>145133.73778</v>
      </c>
      <c r="AV243" s="144">
        <f t="shared" si="361"/>
        <v>0</v>
      </c>
      <c r="AW243" s="144">
        <f t="shared" si="361"/>
        <v>0</v>
      </c>
      <c r="AX243" s="144">
        <f t="shared" si="361"/>
        <v>218850.61199999999</v>
      </c>
      <c r="AY243" s="144">
        <f t="shared" si="361"/>
        <v>218850.61199999999</v>
      </c>
      <c r="AZ243" s="144">
        <f t="shared" si="361"/>
        <v>0</v>
      </c>
      <c r="BA243" s="144">
        <f t="shared" si="361"/>
        <v>0</v>
      </c>
      <c r="BB243" s="144">
        <f t="shared" si="361"/>
        <v>6249.2309409999998</v>
      </c>
      <c r="BC243" s="144">
        <f t="shared" si="361"/>
        <v>6249.2309409999998</v>
      </c>
      <c r="BD243" s="144">
        <f t="shared" si="361"/>
        <v>0</v>
      </c>
      <c r="BE243" s="144">
        <f t="shared" si="361"/>
        <v>0</v>
      </c>
      <c r="BF243" s="144">
        <f t="shared" si="361"/>
        <v>6249.2309409999998</v>
      </c>
      <c r="BG243" s="144">
        <f t="shared" si="361"/>
        <v>6249.2309409999998</v>
      </c>
      <c r="BH243" s="144">
        <f t="shared" si="361"/>
        <v>0</v>
      </c>
      <c r="BI243" s="144">
        <f t="shared" si="361"/>
        <v>0</v>
      </c>
      <c r="BJ243" s="144">
        <f t="shared" si="361"/>
        <v>218850.61199999999</v>
      </c>
      <c r="BK243" s="144">
        <f t="shared" si="361"/>
        <v>218850.61199999999</v>
      </c>
      <c r="BL243" s="144">
        <f t="shared" si="361"/>
        <v>0</v>
      </c>
      <c r="BM243" s="144">
        <f t="shared" si="361"/>
        <v>0</v>
      </c>
      <c r="BN243" s="144">
        <f t="shared" si="361"/>
        <v>637575.67327899998</v>
      </c>
      <c r="BO243" s="144">
        <f t="shared" si="361"/>
        <v>569397.291279</v>
      </c>
      <c r="BP243" s="144">
        <f t="shared" si="361"/>
        <v>0</v>
      </c>
      <c r="BQ243" s="144">
        <f t="shared" si="361"/>
        <v>1209</v>
      </c>
      <c r="BR243" s="144">
        <f t="shared" si="361"/>
        <v>1125591.8565</v>
      </c>
      <c r="BS243" s="144">
        <f t="shared" ref="BS243:BW243" si="362">BS244+BS265</f>
        <v>1042753.4744999999</v>
      </c>
      <c r="BT243" s="144">
        <f t="shared" si="362"/>
        <v>0</v>
      </c>
      <c r="BU243" s="144">
        <f t="shared" si="362"/>
        <v>1209</v>
      </c>
      <c r="BV243" s="144">
        <f t="shared" si="362"/>
        <v>23289</v>
      </c>
      <c r="BW243" s="144">
        <f t="shared" si="362"/>
        <v>30845</v>
      </c>
      <c r="BX243" s="11"/>
      <c r="CF243" s="175" t="e">
        <f>BW243-#REF!</f>
        <v>#REF!</v>
      </c>
      <c r="CH243" s="291"/>
      <c r="CI243" s="291"/>
    </row>
    <row r="244" spans="1:87" ht="27.95" customHeight="1">
      <c r="A244" s="61" t="s">
        <v>69</v>
      </c>
      <c r="B244" s="58" t="s">
        <v>68</v>
      </c>
      <c r="C244" s="58"/>
      <c r="D244" s="117"/>
      <c r="E244" s="117"/>
      <c r="F244" s="58"/>
      <c r="G244" s="60"/>
      <c r="H244" s="58"/>
      <c r="I244" s="58"/>
      <c r="J244" s="56">
        <f t="shared" ref="J244:BR244" si="363">J245+J264</f>
        <v>475374</v>
      </c>
      <c r="K244" s="56">
        <f t="shared" si="363"/>
        <v>193243.96</v>
      </c>
      <c r="L244" s="56">
        <f t="shared" si="363"/>
        <v>194371.22000000003</v>
      </c>
      <c r="M244" s="56">
        <f t="shared" si="363"/>
        <v>51876.180000000008</v>
      </c>
      <c r="N244" s="145">
        <f t="shared" si="363"/>
        <v>118250.72649999999</v>
      </c>
      <c r="O244" s="145">
        <f t="shared" si="363"/>
        <v>85557.72649999999</v>
      </c>
      <c r="P244" s="145">
        <f t="shared" si="363"/>
        <v>0</v>
      </c>
      <c r="Q244" s="145">
        <f t="shared" si="363"/>
        <v>0</v>
      </c>
      <c r="R244" s="145">
        <f t="shared" si="363"/>
        <v>120488.36749999999</v>
      </c>
      <c r="S244" s="145">
        <f t="shared" si="363"/>
        <v>87795.367499999993</v>
      </c>
      <c r="T244" s="145">
        <f t="shared" si="363"/>
        <v>0</v>
      </c>
      <c r="U244" s="145">
        <f t="shared" si="363"/>
        <v>0</v>
      </c>
      <c r="V244" s="145">
        <f t="shared" si="363"/>
        <v>85557.72649999999</v>
      </c>
      <c r="W244" s="145">
        <f t="shared" si="363"/>
        <v>85557.72649999999</v>
      </c>
      <c r="X244" s="145">
        <f t="shared" si="363"/>
        <v>0</v>
      </c>
      <c r="Y244" s="145">
        <f t="shared" si="363"/>
        <v>0</v>
      </c>
      <c r="Z244" s="145">
        <f t="shared" si="363"/>
        <v>56460.3675</v>
      </c>
      <c r="AA244" s="145">
        <f t="shared" si="363"/>
        <v>56460.3675</v>
      </c>
      <c r="AB244" s="145">
        <f t="shared" si="363"/>
        <v>0</v>
      </c>
      <c r="AC244" s="145">
        <f t="shared" si="363"/>
        <v>0</v>
      </c>
      <c r="AD244" s="145">
        <f t="shared" si="363"/>
        <v>49498.505895000002</v>
      </c>
      <c r="AE244" s="145">
        <f t="shared" si="363"/>
        <v>49498.505895000002</v>
      </c>
      <c r="AF244" s="145">
        <f t="shared" si="363"/>
        <v>0</v>
      </c>
      <c r="AG244" s="145">
        <f t="shared" si="363"/>
        <v>0</v>
      </c>
      <c r="AH244" s="145">
        <f t="shared" si="363"/>
        <v>13140</v>
      </c>
      <c r="AI244" s="145">
        <f t="shared" si="363"/>
        <v>13140</v>
      </c>
      <c r="AJ244" s="145">
        <f t="shared" si="363"/>
        <v>0</v>
      </c>
      <c r="AK244" s="145">
        <f t="shared" si="363"/>
        <v>0</v>
      </c>
      <c r="AL244" s="145">
        <f t="shared" si="363"/>
        <v>6961.8616050000001</v>
      </c>
      <c r="AM244" s="145">
        <f t="shared" si="363"/>
        <v>6961.8616050000001</v>
      </c>
      <c r="AN244" s="145">
        <f t="shared" si="363"/>
        <v>0</v>
      </c>
      <c r="AO244" s="145">
        <f t="shared" si="363"/>
        <v>0</v>
      </c>
      <c r="AP244" s="145">
        <f t="shared" si="363"/>
        <v>2588.1692310000003</v>
      </c>
      <c r="AQ244" s="145">
        <f t="shared" si="363"/>
        <v>2588.1692310000003</v>
      </c>
      <c r="AR244" s="145">
        <f t="shared" si="363"/>
        <v>0</v>
      </c>
      <c r="AS244" s="145">
        <f t="shared" si="363"/>
        <v>0</v>
      </c>
      <c r="AT244" s="145">
        <f t="shared" si="363"/>
        <v>12000</v>
      </c>
      <c r="AU244" s="145">
        <f t="shared" si="363"/>
        <v>12000</v>
      </c>
      <c r="AV244" s="145">
        <f t="shared" si="363"/>
        <v>0</v>
      </c>
      <c r="AW244" s="145">
        <f t="shared" si="363"/>
        <v>0</v>
      </c>
      <c r="AX244" s="145">
        <f t="shared" si="363"/>
        <v>15957.359</v>
      </c>
      <c r="AY244" s="145">
        <f t="shared" si="363"/>
        <v>15957.359</v>
      </c>
      <c r="AZ244" s="145">
        <f t="shared" si="363"/>
        <v>0</v>
      </c>
      <c r="BA244" s="145">
        <f t="shared" si="363"/>
        <v>0</v>
      </c>
      <c r="BB244" s="145">
        <f t="shared" si="363"/>
        <v>1140</v>
      </c>
      <c r="BC244" s="145">
        <f t="shared" si="363"/>
        <v>1140</v>
      </c>
      <c r="BD244" s="145">
        <f t="shared" si="363"/>
        <v>0</v>
      </c>
      <c r="BE244" s="145">
        <f t="shared" si="363"/>
        <v>0</v>
      </c>
      <c r="BF244" s="145">
        <f t="shared" si="363"/>
        <v>1140</v>
      </c>
      <c r="BG244" s="145">
        <f t="shared" si="363"/>
        <v>1140</v>
      </c>
      <c r="BH244" s="145">
        <f t="shared" si="363"/>
        <v>0</v>
      </c>
      <c r="BI244" s="145">
        <f t="shared" si="363"/>
        <v>0</v>
      </c>
      <c r="BJ244" s="145">
        <f t="shared" si="363"/>
        <v>15957.359</v>
      </c>
      <c r="BK244" s="145">
        <f t="shared" si="363"/>
        <v>15957.359</v>
      </c>
      <c r="BL244" s="145">
        <f t="shared" si="363"/>
        <v>0</v>
      </c>
      <c r="BM244" s="145">
        <f t="shared" si="363"/>
        <v>0</v>
      </c>
      <c r="BN244" s="145">
        <f t="shared" si="363"/>
        <v>32693</v>
      </c>
      <c r="BO244" s="145">
        <f t="shared" si="363"/>
        <v>0</v>
      </c>
      <c r="BP244" s="145">
        <f t="shared" si="363"/>
        <v>0</v>
      </c>
      <c r="BQ244" s="145">
        <f t="shared" si="363"/>
        <v>0</v>
      </c>
      <c r="BR244" s="145">
        <f t="shared" si="363"/>
        <v>118250.72649999999</v>
      </c>
      <c r="BS244" s="145">
        <f t="shared" ref="BS244:BW244" si="364">BS245+BS264</f>
        <v>85557.72649999999</v>
      </c>
      <c r="BT244" s="145">
        <f t="shared" si="364"/>
        <v>0</v>
      </c>
      <c r="BU244" s="145">
        <f t="shared" si="364"/>
        <v>0</v>
      </c>
      <c r="BV244" s="145">
        <f t="shared" si="364"/>
        <v>0</v>
      </c>
      <c r="BW244" s="145">
        <f t="shared" si="364"/>
        <v>0</v>
      </c>
      <c r="BX244" s="56"/>
      <c r="CF244" s="175" t="e">
        <f>BW244-#REF!</f>
        <v>#REF!</v>
      </c>
      <c r="CH244" s="291"/>
      <c r="CI244" s="291"/>
    </row>
    <row r="245" spans="1:87" ht="27.95" customHeight="1">
      <c r="A245" s="54" t="s">
        <v>54</v>
      </c>
      <c r="B245" s="76" t="s">
        <v>53</v>
      </c>
      <c r="C245" s="76"/>
      <c r="D245" s="122"/>
      <c r="E245" s="122"/>
      <c r="F245" s="76"/>
      <c r="G245" s="77"/>
      <c r="H245" s="76"/>
      <c r="I245" s="76"/>
      <c r="J245" s="11">
        <f t="shared" ref="J245:M245" si="365">SUM(J246:J263)</f>
        <v>475374</v>
      </c>
      <c r="K245" s="11">
        <f t="shared" si="365"/>
        <v>193243.96</v>
      </c>
      <c r="L245" s="11">
        <f t="shared" si="365"/>
        <v>194371.22000000003</v>
      </c>
      <c r="M245" s="11">
        <f t="shared" si="365"/>
        <v>51876.180000000008</v>
      </c>
      <c r="N245" s="144">
        <f t="shared" ref="N245:BQ245" si="366">SUM(N246:N263)</f>
        <v>118250.72649999999</v>
      </c>
      <c r="O245" s="144">
        <f t="shared" si="366"/>
        <v>85557.72649999999</v>
      </c>
      <c r="P245" s="144">
        <f t="shared" si="366"/>
        <v>0</v>
      </c>
      <c r="Q245" s="144">
        <f t="shared" si="366"/>
        <v>0</v>
      </c>
      <c r="R245" s="144">
        <f t="shared" si="366"/>
        <v>120488.36749999999</v>
      </c>
      <c r="S245" s="144">
        <f t="shared" si="366"/>
        <v>87795.367499999993</v>
      </c>
      <c r="T245" s="144">
        <f t="shared" si="366"/>
        <v>0</v>
      </c>
      <c r="U245" s="144">
        <f t="shared" si="366"/>
        <v>0</v>
      </c>
      <c r="V245" s="144">
        <f t="shared" si="366"/>
        <v>85557.72649999999</v>
      </c>
      <c r="W245" s="144">
        <f t="shared" si="366"/>
        <v>85557.72649999999</v>
      </c>
      <c r="X245" s="144">
        <f t="shared" si="366"/>
        <v>0</v>
      </c>
      <c r="Y245" s="144">
        <f t="shared" si="366"/>
        <v>0</v>
      </c>
      <c r="Z245" s="144">
        <f t="shared" si="366"/>
        <v>56460.3675</v>
      </c>
      <c r="AA245" s="144">
        <f t="shared" si="366"/>
        <v>56460.3675</v>
      </c>
      <c r="AB245" s="144">
        <f t="shared" si="366"/>
        <v>0</v>
      </c>
      <c r="AC245" s="144">
        <f t="shared" si="366"/>
        <v>0</v>
      </c>
      <c r="AD245" s="144">
        <f t="shared" si="366"/>
        <v>49498.505895000002</v>
      </c>
      <c r="AE245" s="144">
        <f t="shared" si="366"/>
        <v>49498.505895000002</v>
      </c>
      <c r="AF245" s="144">
        <f t="shared" si="366"/>
        <v>0</v>
      </c>
      <c r="AG245" s="144">
        <f t="shared" si="366"/>
        <v>0</v>
      </c>
      <c r="AH245" s="144">
        <f t="shared" si="366"/>
        <v>13140</v>
      </c>
      <c r="AI245" s="144">
        <f t="shared" si="366"/>
        <v>13140</v>
      </c>
      <c r="AJ245" s="144">
        <f t="shared" si="366"/>
        <v>0</v>
      </c>
      <c r="AK245" s="144">
        <f t="shared" si="366"/>
        <v>0</v>
      </c>
      <c r="AL245" s="144">
        <f t="shared" si="366"/>
        <v>6961.8616050000001</v>
      </c>
      <c r="AM245" s="144">
        <f t="shared" si="366"/>
        <v>6961.8616050000001</v>
      </c>
      <c r="AN245" s="144">
        <f t="shared" si="366"/>
        <v>0</v>
      </c>
      <c r="AO245" s="144">
        <f t="shared" si="366"/>
        <v>0</v>
      </c>
      <c r="AP245" s="144">
        <f t="shared" si="366"/>
        <v>2588.1692310000003</v>
      </c>
      <c r="AQ245" s="144">
        <f t="shared" si="366"/>
        <v>2588.1692310000003</v>
      </c>
      <c r="AR245" s="144">
        <f t="shared" si="366"/>
        <v>0</v>
      </c>
      <c r="AS245" s="144">
        <f t="shared" si="366"/>
        <v>0</v>
      </c>
      <c r="AT245" s="144">
        <f t="shared" si="366"/>
        <v>12000</v>
      </c>
      <c r="AU245" s="144">
        <f t="shared" si="366"/>
        <v>12000</v>
      </c>
      <c r="AV245" s="144">
        <f t="shared" si="366"/>
        <v>0</v>
      </c>
      <c r="AW245" s="144">
        <f t="shared" si="366"/>
        <v>0</v>
      </c>
      <c r="AX245" s="144">
        <f t="shared" si="366"/>
        <v>15957.359</v>
      </c>
      <c r="AY245" s="144">
        <f t="shared" si="366"/>
        <v>15957.359</v>
      </c>
      <c r="AZ245" s="144">
        <f t="shared" si="366"/>
        <v>0</v>
      </c>
      <c r="BA245" s="144">
        <f t="shared" si="366"/>
        <v>0</v>
      </c>
      <c r="BB245" s="144">
        <f t="shared" si="366"/>
        <v>1140</v>
      </c>
      <c r="BC245" s="144">
        <f t="shared" si="366"/>
        <v>1140</v>
      </c>
      <c r="BD245" s="144">
        <f t="shared" si="366"/>
        <v>0</v>
      </c>
      <c r="BE245" s="144">
        <f t="shared" si="366"/>
        <v>0</v>
      </c>
      <c r="BF245" s="144">
        <f t="shared" si="366"/>
        <v>1140</v>
      </c>
      <c r="BG245" s="144">
        <f t="shared" si="366"/>
        <v>1140</v>
      </c>
      <c r="BH245" s="144">
        <f t="shared" si="366"/>
        <v>0</v>
      </c>
      <c r="BI245" s="144">
        <f t="shared" si="366"/>
        <v>0</v>
      </c>
      <c r="BJ245" s="144">
        <f t="shared" si="366"/>
        <v>15957.359</v>
      </c>
      <c r="BK245" s="144">
        <f t="shared" si="366"/>
        <v>15957.359</v>
      </c>
      <c r="BL245" s="144">
        <f t="shared" si="366"/>
        <v>0</v>
      </c>
      <c r="BM245" s="144">
        <f t="shared" si="366"/>
        <v>0</v>
      </c>
      <c r="BN245" s="144">
        <f t="shared" si="366"/>
        <v>32693</v>
      </c>
      <c r="BO245" s="144">
        <f t="shared" si="366"/>
        <v>0</v>
      </c>
      <c r="BP245" s="144">
        <f t="shared" si="366"/>
        <v>0</v>
      </c>
      <c r="BQ245" s="144">
        <f t="shared" si="366"/>
        <v>0</v>
      </c>
      <c r="BR245" s="144">
        <f>SUM(BR246:BR263)</f>
        <v>118250.72649999999</v>
      </c>
      <c r="BS245" s="144">
        <f t="shared" ref="BS245:BW245" si="367">SUM(BS246:BS263)</f>
        <v>85557.72649999999</v>
      </c>
      <c r="BT245" s="144">
        <f t="shared" si="367"/>
        <v>0</v>
      </c>
      <c r="BU245" s="144">
        <f t="shared" si="367"/>
        <v>0</v>
      </c>
      <c r="BV245" s="144">
        <f t="shared" si="367"/>
        <v>0</v>
      </c>
      <c r="BW245" s="144">
        <f t="shared" si="367"/>
        <v>0</v>
      </c>
      <c r="BX245" s="11"/>
      <c r="CF245" s="175" t="e">
        <f>BW245-#REF!</f>
        <v>#REF!</v>
      </c>
      <c r="CH245" s="291"/>
      <c r="CI245" s="291"/>
    </row>
    <row r="246" spans="1:87" ht="27.95" customHeight="1">
      <c r="A246" s="10">
        <v>1</v>
      </c>
      <c r="B246" s="9" t="s">
        <v>337</v>
      </c>
      <c r="C246" s="8" t="s">
        <v>167</v>
      </c>
      <c r="D246" s="100"/>
      <c r="E246" s="100"/>
      <c r="F246" s="8" t="s">
        <v>118</v>
      </c>
      <c r="G246" s="9"/>
      <c r="H246" s="8" t="s">
        <v>336</v>
      </c>
      <c r="I246" s="8" t="s">
        <v>335</v>
      </c>
      <c r="J246" s="41">
        <v>60651</v>
      </c>
      <c r="K246" s="6"/>
      <c r="L246" s="6">
        <v>0</v>
      </c>
      <c r="M246" s="6">
        <v>0</v>
      </c>
      <c r="N246" s="167">
        <v>122.26949999999999</v>
      </c>
      <c r="O246" s="167">
        <v>122.26949999999999</v>
      </c>
      <c r="P246" s="167">
        <v>0</v>
      </c>
      <c r="Q246" s="167">
        <v>0</v>
      </c>
      <c r="R246" s="146">
        <v>122.26949999999999</v>
      </c>
      <c r="S246" s="146">
        <v>122.26949999999999</v>
      </c>
      <c r="T246" s="146"/>
      <c r="U246" s="146"/>
      <c r="V246" s="1">
        <f t="shared" ref="V246:Y247" si="368">Z246+AH246+AX246</f>
        <v>122.26949999999999</v>
      </c>
      <c r="W246" s="1">
        <f t="shared" si="368"/>
        <v>122.26949999999999</v>
      </c>
      <c r="X246" s="1">
        <f t="shared" si="368"/>
        <v>0</v>
      </c>
      <c r="Y246" s="1">
        <f t="shared" si="368"/>
        <v>0</v>
      </c>
      <c r="Z246" s="146">
        <v>122.26949999999999</v>
      </c>
      <c r="AA246" s="146">
        <v>122.26949999999999</v>
      </c>
      <c r="AB246" s="146"/>
      <c r="AC246" s="146"/>
      <c r="AD246" s="146">
        <v>122.26949999999999</v>
      </c>
      <c r="AE246" s="146">
        <v>122.26949999999999</v>
      </c>
      <c r="AF246" s="146"/>
      <c r="AG246" s="146"/>
      <c r="AH246" s="146"/>
      <c r="AI246" s="146"/>
      <c r="AJ246" s="146"/>
      <c r="AK246" s="146"/>
      <c r="AL246" s="1">
        <f t="shared" ref="AL246:AL263" si="369">Z246-AD246</f>
        <v>0</v>
      </c>
      <c r="AM246" s="1">
        <f t="shared" ref="AM246:AM263" si="370">AA246-AE246</f>
        <v>0</v>
      </c>
      <c r="AN246" s="1"/>
      <c r="AO246" s="1"/>
      <c r="AP246" s="1"/>
      <c r="AQ246" s="1"/>
      <c r="AR246" s="1"/>
      <c r="AS246" s="1"/>
      <c r="AT246" s="146">
        <v>0</v>
      </c>
      <c r="AU246" s="146">
        <v>0</v>
      </c>
      <c r="AV246" s="146"/>
      <c r="AW246" s="146"/>
      <c r="AX246" s="148">
        <f t="shared" ref="AX246:AX254" si="371">AY246</f>
        <v>0</v>
      </c>
      <c r="AY246" s="146"/>
      <c r="AZ246" s="146"/>
      <c r="BA246" s="146"/>
      <c r="BB246" s="1">
        <f t="shared" ref="BB246:BB263" si="372">AH246-AT246</f>
        <v>0</v>
      </c>
      <c r="BC246" s="1">
        <f t="shared" ref="BC246:BC263" si="373">AI246-AU246</f>
        <v>0</v>
      </c>
      <c r="BD246" s="1"/>
      <c r="BE246" s="1"/>
      <c r="BF246" s="146">
        <f t="shared" ref="BF246:BF264" si="374">BB246</f>
        <v>0</v>
      </c>
      <c r="BG246" s="146">
        <f t="shared" ref="BG246:BG264" si="375">BC246</f>
        <v>0</v>
      </c>
      <c r="BH246" s="146"/>
      <c r="BI246" s="146"/>
      <c r="BJ246" s="146">
        <f t="shared" ref="BJ246:BJ264" si="376">AX246</f>
        <v>0</v>
      </c>
      <c r="BK246" s="146">
        <f t="shared" ref="BK246:BK264" si="377">AY246</f>
        <v>0</v>
      </c>
      <c r="BL246" s="146"/>
      <c r="BM246" s="146"/>
      <c r="BN246" s="1">
        <f t="shared" ref="BN246:BN263" si="378">N246-V246</f>
        <v>0</v>
      </c>
      <c r="BO246" s="1">
        <f t="shared" ref="BO246:BO263" si="379">O246-W246</f>
        <v>0</v>
      </c>
      <c r="BP246" s="1">
        <f t="shared" ref="BP246:BP263" si="380">P246-X246</f>
        <v>0</v>
      </c>
      <c r="BQ246" s="1">
        <f t="shared" ref="BQ246:BQ263" si="381">Q246-Y246</f>
        <v>0</v>
      </c>
      <c r="BR246" s="167">
        <v>122.26949999999999</v>
      </c>
      <c r="BS246" s="167">
        <v>122.26949999999999</v>
      </c>
      <c r="BT246" s="167">
        <v>0</v>
      </c>
      <c r="BU246" s="167">
        <v>0</v>
      </c>
      <c r="BV246" s="146">
        <f t="shared" ref="BV246:BV264" si="382">IF(BS246&gt;O246,BS246-O246,0)</f>
        <v>0</v>
      </c>
      <c r="BW246" s="146">
        <f t="shared" ref="BW246:BW264" si="383">IF(BS246&lt;O246,O246-BS246,0)</f>
        <v>0</v>
      </c>
      <c r="BX246" s="6"/>
      <c r="BZ246" s="113" t="s">
        <v>143</v>
      </c>
      <c r="CA246" s="45" t="s">
        <v>589</v>
      </c>
      <c r="CB246" s="45" t="s">
        <v>592</v>
      </c>
      <c r="CC246" s="45" t="s">
        <v>593</v>
      </c>
      <c r="CF246" s="175" t="e">
        <f>BW246-#REF!</f>
        <v>#REF!</v>
      </c>
      <c r="CH246" s="291"/>
      <c r="CI246" s="291"/>
    </row>
    <row r="247" spans="1:87" ht="27.95" customHeight="1">
      <c r="A247" s="10">
        <v>2</v>
      </c>
      <c r="B247" s="9" t="s">
        <v>334</v>
      </c>
      <c r="C247" s="8" t="s">
        <v>167</v>
      </c>
      <c r="D247" s="100"/>
      <c r="E247" s="100"/>
      <c r="F247" s="8" t="s">
        <v>28</v>
      </c>
      <c r="G247" s="9"/>
      <c r="H247" s="8" t="s">
        <v>333</v>
      </c>
      <c r="I247" s="78" t="s">
        <v>332</v>
      </c>
      <c r="J247" s="41">
        <v>21177</v>
      </c>
      <c r="K247" s="6">
        <v>21177</v>
      </c>
      <c r="L247" s="6">
        <v>19000.074000000001</v>
      </c>
      <c r="M247" s="6">
        <v>19000.074000000001</v>
      </c>
      <c r="N247" s="167">
        <v>2170</v>
      </c>
      <c r="O247" s="167">
        <v>2170</v>
      </c>
      <c r="P247" s="167">
        <v>0</v>
      </c>
      <c r="Q247" s="167">
        <v>0</v>
      </c>
      <c r="R247" s="146">
        <v>2170</v>
      </c>
      <c r="S247" s="146">
        <v>2170</v>
      </c>
      <c r="T247" s="146"/>
      <c r="U247" s="146"/>
      <c r="V247" s="1">
        <f t="shared" si="368"/>
        <v>2170</v>
      </c>
      <c r="W247" s="1">
        <f t="shared" si="368"/>
        <v>2170</v>
      </c>
      <c r="X247" s="1">
        <f t="shared" si="368"/>
        <v>0</v>
      </c>
      <c r="Y247" s="1">
        <f t="shared" si="368"/>
        <v>0</v>
      </c>
      <c r="Z247" s="146">
        <v>2170</v>
      </c>
      <c r="AA247" s="146">
        <v>2170</v>
      </c>
      <c r="AB247" s="146"/>
      <c r="AC247" s="146"/>
      <c r="AD247" s="146">
        <v>2170</v>
      </c>
      <c r="AE247" s="146">
        <v>2170</v>
      </c>
      <c r="AF247" s="146"/>
      <c r="AG247" s="146"/>
      <c r="AH247" s="146"/>
      <c r="AI247" s="146"/>
      <c r="AJ247" s="146"/>
      <c r="AK247" s="146"/>
      <c r="AL247" s="1">
        <f t="shared" si="369"/>
        <v>0</v>
      </c>
      <c r="AM247" s="1">
        <f t="shared" si="370"/>
        <v>0</v>
      </c>
      <c r="AN247" s="1"/>
      <c r="AO247" s="1"/>
      <c r="AP247" s="1"/>
      <c r="AQ247" s="1"/>
      <c r="AR247" s="1"/>
      <c r="AS247" s="1"/>
      <c r="AT247" s="146">
        <v>0</v>
      </c>
      <c r="AU247" s="146">
        <v>0</v>
      </c>
      <c r="AV247" s="146"/>
      <c r="AW247" s="146"/>
      <c r="AX247" s="148">
        <f t="shared" si="371"/>
        <v>0</v>
      </c>
      <c r="AY247" s="146"/>
      <c r="AZ247" s="146"/>
      <c r="BA247" s="146"/>
      <c r="BB247" s="1">
        <f t="shared" si="372"/>
        <v>0</v>
      </c>
      <c r="BC247" s="1">
        <f t="shared" si="373"/>
        <v>0</v>
      </c>
      <c r="BD247" s="1"/>
      <c r="BE247" s="1"/>
      <c r="BF247" s="146">
        <f t="shared" si="374"/>
        <v>0</v>
      </c>
      <c r="BG247" s="146">
        <f t="shared" si="375"/>
        <v>0</v>
      </c>
      <c r="BH247" s="146"/>
      <c r="BI247" s="146"/>
      <c r="BJ247" s="146">
        <f t="shared" si="376"/>
        <v>0</v>
      </c>
      <c r="BK247" s="146">
        <f t="shared" si="377"/>
        <v>0</v>
      </c>
      <c r="BL247" s="146"/>
      <c r="BM247" s="146"/>
      <c r="BN247" s="1">
        <f t="shared" si="378"/>
        <v>0</v>
      </c>
      <c r="BO247" s="1">
        <f t="shared" si="379"/>
        <v>0</v>
      </c>
      <c r="BP247" s="1">
        <f t="shared" si="380"/>
        <v>0</v>
      </c>
      <c r="BQ247" s="1">
        <f t="shared" si="381"/>
        <v>0</v>
      </c>
      <c r="BR247" s="167">
        <v>2170</v>
      </c>
      <c r="BS247" s="167">
        <v>2170</v>
      </c>
      <c r="BT247" s="167">
        <v>0</v>
      </c>
      <c r="BU247" s="167">
        <v>0</v>
      </c>
      <c r="BV247" s="146">
        <f t="shared" si="382"/>
        <v>0</v>
      </c>
      <c r="BW247" s="146">
        <f t="shared" si="383"/>
        <v>0</v>
      </c>
      <c r="BX247" s="6"/>
      <c r="BZ247" s="113" t="s">
        <v>543</v>
      </c>
      <c r="CA247" s="45" t="s">
        <v>589</v>
      </c>
      <c r="CB247" s="45" t="s">
        <v>592</v>
      </c>
      <c r="CC247" s="45" t="s">
        <v>593</v>
      </c>
      <c r="CF247" s="175" t="e">
        <f>BW247-#REF!</f>
        <v>#REF!</v>
      </c>
      <c r="CH247" s="291"/>
      <c r="CI247" s="291"/>
    </row>
    <row r="248" spans="1:87" ht="27.95" customHeight="1">
      <c r="A248" s="10">
        <v>3</v>
      </c>
      <c r="B248" s="82" t="s">
        <v>331</v>
      </c>
      <c r="C248" s="68" t="s">
        <v>330</v>
      </c>
      <c r="D248" s="121"/>
      <c r="E248" s="121"/>
      <c r="F248" s="67" t="s">
        <v>30</v>
      </c>
      <c r="G248" s="82"/>
      <c r="H248" s="67" t="s">
        <v>329</v>
      </c>
      <c r="I248" s="67" t="s">
        <v>789</v>
      </c>
      <c r="J248" s="41">
        <v>2000</v>
      </c>
      <c r="K248" s="6">
        <v>2000</v>
      </c>
      <c r="L248" s="6">
        <v>1119.2</v>
      </c>
      <c r="M248" s="6">
        <v>1119.2</v>
      </c>
      <c r="N248" s="167">
        <v>880.8</v>
      </c>
      <c r="O248" s="167">
        <v>880.8</v>
      </c>
      <c r="P248" s="167">
        <v>0</v>
      </c>
      <c r="Q248" s="167">
        <v>0</v>
      </c>
      <c r="R248" s="146">
        <v>880.8</v>
      </c>
      <c r="S248" s="146">
        <v>880.8</v>
      </c>
      <c r="T248" s="146"/>
      <c r="U248" s="146"/>
      <c r="V248" s="1">
        <f t="shared" ref="V248:V264" si="384">Z248+AH248+AX248</f>
        <v>880.8</v>
      </c>
      <c r="W248" s="1">
        <f t="shared" ref="W248:W264" si="385">AA248+AI248+AY248</f>
        <v>880.8</v>
      </c>
      <c r="X248" s="1">
        <f t="shared" ref="X248:X264" si="386">AB248+AJ248+AZ248</f>
        <v>0</v>
      </c>
      <c r="Y248" s="1">
        <f t="shared" ref="Y248:Y264" si="387">AC248+AK248+BA248</f>
        <v>0</v>
      </c>
      <c r="Z248" s="146">
        <v>880.8</v>
      </c>
      <c r="AA248" s="146">
        <v>880.8</v>
      </c>
      <c r="AB248" s="146"/>
      <c r="AC248" s="146"/>
      <c r="AD248" s="146">
        <v>880.8</v>
      </c>
      <c r="AE248" s="146">
        <v>880.8</v>
      </c>
      <c r="AF248" s="146"/>
      <c r="AG248" s="146"/>
      <c r="AH248" s="146"/>
      <c r="AI248" s="146"/>
      <c r="AJ248" s="146"/>
      <c r="AK248" s="146"/>
      <c r="AL248" s="1">
        <f t="shared" si="369"/>
        <v>0</v>
      </c>
      <c r="AM248" s="1">
        <f t="shared" si="370"/>
        <v>0</v>
      </c>
      <c r="AN248" s="1"/>
      <c r="AO248" s="1"/>
      <c r="AP248" s="1"/>
      <c r="AQ248" s="1"/>
      <c r="AR248" s="1"/>
      <c r="AS248" s="1"/>
      <c r="AT248" s="146">
        <v>0</v>
      </c>
      <c r="AU248" s="146">
        <v>0</v>
      </c>
      <c r="AV248" s="146"/>
      <c r="AW248" s="146"/>
      <c r="AX248" s="148">
        <f t="shared" si="371"/>
        <v>0</v>
      </c>
      <c r="AY248" s="146"/>
      <c r="AZ248" s="146"/>
      <c r="BA248" s="146"/>
      <c r="BB248" s="1">
        <f t="shared" si="372"/>
        <v>0</v>
      </c>
      <c r="BC248" s="1">
        <f t="shared" si="373"/>
        <v>0</v>
      </c>
      <c r="BD248" s="1"/>
      <c r="BE248" s="1"/>
      <c r="BF248" s="146">
        <f t="shared" si="374"/>
        <v>0</v>
      </c>
      <c r="BG248" s="146">
        <f t="shared" si="375"/>
        <v>0</v>
      </c>
      <c r="BH248" s="146"/>
      <c r="BI248" s="146"/>
      <c r="BJ248" s="146">
        <f t="shared" si="376"/>
        <v>0</v>
      </c>
      <c r="BK248" s="146">
        <f t="shared" si="377"/>
        <v>0</v>
      </c>
      <c r="BL248" s="146"/>
      <c r="BM248" s="146"/>
      <c r="BN248" s="1">
        <f t="shared" si="378"/>
        <v>0</v>
      </c>
      <c r="BO248" s="1">
        <f t="shared" si="379"/>
        <v>0</v>
      </c>
      <c r="BP248" s="1">
        <f t="shared" si="380"/>
        <v>0</v>
      </c>
      <c r="BQ248" s="1">
        <f t="shared" si="381"/>
        <v>0</v>
      </c>
      <c r="BR248" s="167">
        <v>880.8</v>
      </c>
      <c r="BS248" s="167">
        <v>880.8</v>
      </c>
      <c r="BT248" s="167">
        <v>0</v>
      </c>
      <c r="BU248" s="167">
        <v>0</v>
      </c>
      <c r="BV248" s="146">
        <f t="shared" si="382"/>
        <v>0</v>
      </c>
      <c r="BW248" s="146">
        <f t="shared" si="383"/>
        <v>0</v>
      </c>
      <c r="BX248" s="6"/>
      <c r="BZ248" s="113" t="s">
        <v>543</v>
      </c>
      <c r="CA248" s="45" t="s">
        <v>589</v>
      </c>
      <c r="CB248" s="45" t="s">
        <v>592</v>
      </c>
      <c r="CC248" s="45" t="s">
        <v>593</v>
      </c>
      <c r="CF248" s="175" t="e">
        <f>BW248-#REF!</f>
        <v>#REF!</v>
      </c>
      <c r="CH248" s="291"/>
      <c r="CI248" s="291"/>
    </row>
    <row r="249" spans="1:87" ht="38.25">
      <c r="A249" s="10">
        <v>4</v>
      </c>
      <c r="B249" s="65" t="s">
        <v>328</v>
      </c>
      <c r="C249" s="53" t="s">
        <v>327</v>
      </c>
      <c r="D249" s="108"/>
      <c r="E249" s="108"/>
      <c r="F249" s="67" t="s">
        <v>81</v>
      </c>
      <c r="G249" s="65"/>
      <c r="H249" s="53" t="s">
        <v>326</v>
      </c>
      <c r="I249" s="53" t="s">
        <v>325</v>
      </c>
      <c r="J249" s="41">
        <v>1000</v>
      </c>
      <c r="K249" s="6">
        <v>1000</v>
      </c>
      <c r="L249" s="6">
        <v>0</v>
      </c>
      <c r="M249" s="6">
        <v>0</v>
      </c>
      <c r="N249" s="167">
        <v>1000</v>
      </c>
      <c r="O249" s="167">
        <v>1000</v>
      </c>
      <c r="P249" s="167">
        <v>0</v>
      </c>
      <c r="Q249" s="167">
        <v>0</v>
      </c>
      <c r="R249" s="146">
        <v>1000</v>
      </c>
      <c r="S249" s="146">
        <v>1000</v>
      </c>
      <c r="T249" s="146"/>
      <c r="U249" s="146"/>
      <c r="V249" s="1">
        <f t="shared" si="384"/>
        <v>1000</v>
      </c>
      <c r="W249" s="1">
        <f t="shared" si="385"/>
        <v>1000</v>
      </c>
      <c r="X249" s="1">
        <f t="shared" si="386"/>
        <v>0</v>
      </c>
      <c r="Y249" s="1">
        <f t="shared" si="387"/>
        <v>0</v>
      </c>
      <c r="Z249" s="146">
        <v>1000</v>
      </c>
      <c r="AA249" s="146">
        <v>1000</v>
      </c>
      <c r="AB249" s="146"/>
      <c r="AC249" s="146"/>
      <c r="AD249" s="146">
        <v>1000</v>
      </c>
      <c r="AE249" s="146">
        <v>1000</v>
      </c>
      <c r="AF249" s="146"/>
      <c r="AG249" s="146"/>
      <c r="AH249" s="146"/>
      <c r="AI249" s="146"/>
      <c r="AJ249" s="146"/>
      <c r="AK249" s="146"/>
      <c r="AL249" s="1">
        <f t="shared" si="369"/>
        <v>0</v>
      </c>
      <c r="AM249" s="1">
        <f t="shared" si="370"/>
        <v>0</v>
      </c>
      <c r="AN249" s="1"/>
      <c r="AO249" s="1"/>
      <c r="AP249" s="1"/>
      <c r="AQ249" s="1"/>
      <c r="AR249" s="1"/>
      <c r="AS249" s="1"/>
      <c r="AT249" s="146">
        <v>0</v>
      </c>
      <c r="AU249" s="146">
        <v>0</v>
      </c>
      <c r="AV249" s="146"/>
      <c r="AW249" s="146"/>
      <c r="AX249" s="148">
        <f t="shared" si="371"/>
        <v>0</v>
      </c>
      <c r="AY249" s="146"/>
      <c r="AZ249" s="146"/>
      <c r="BA249" s="146"/>
      <c r="BB249" s="1">
        <f t="shared" si="372"/>
        <v>0</v>
      </c>
      <c r="BC249" s="1">
        <f t="shared" si="373"/>
        <v>0</v>
      </c>
      <c r="BD249" s="1"/>
      <c r="BE249" s="1"/>
      <c r="BF249" s="146">
        <f t="shared" si="374"/>
        <v>0</v>
      </c>
      <c r="BG249" s="146">
        <f t="shared" si="375"/>
        <v>0</v>
      </c>
      <c r="BH249" s="146"/>
      <c r="BI249" s="146"/>
      <c r="BJ249" s="146">
        <f t="shared" si="376"/>
        <v>0</v>
      </c>
      <c r="BK249" s="146">
        <f t="shared" si="377"/>
        <v>0</v>
      </c>
      <c r="BL249" s="146"/>
      <c r="BM249" s="146"/>
      <c r="BN249" s="1">
        <f t="shared" si="378"/>
        <v>0</v>
      </c>
      <c r="BO249" s="1">
        <f t="shared" si="379"/>
        <v>0</v>
      </c>
      <c r="BP249" s="1">
        <f t="shared" si="380"/>
        <v>0</v>
      </c>
      <c r="BQ249" s="1">
        <f t="shared" si="381"/>
        <v>0</v>
      </c>
      <c r="BR249" s="167">
        <v>1000</v>
      </c>
      <c r="BS249" s="167">
        <v>1000</v>
      </c>
      <c r="BT249" s="167">
        <v>0</v>
      </c>
      <c r="BU249" s="167">
        <v>0</v>
      </c>
      <c r="BV249" s="146">
        <f t="shared" si="382"/>
        <v>0</v>
      </c>
      <c r="BW249" s="146">
        <f t="shared" si="383"/>
        <v>0</v>
      </c>
      <c r="BX249" s="6"/>
      <c r="BZ249" s="113" t="s">
        <v>543</v>
      </c>
      <c r="CA249" s="45" t="s">
        <v>589</v>
      </c>
      <c r="CB249" s="45" t="s">
        <v>592</v>
      </c>
      <c r="CC249" s="45" t="s">
        <v>593</v>
      </c>
      <c r="CF249" s="175" t="e">
        <f>BW249-#REF!</f>
        <v>#REF!</v>
      </c>
      <c r="CH249" s="291"/>
      <c r="CI249" s="291"/>
    </row>
    <row r="250" spans="1:87" ht="27.95" customHeight="1">
      <c r="A250" s="10">
        <v>5</v>
      </c>
      <c r="B250" s="9" t="s">
        <v>324</v>
      </c>
      <c r="C250" s="8" t="s">
        <v>243</v>
      </c>
      <c r="D250" s="100"/>
      <c r="E250" s="100"/>
      <c r="F250" s="8" t="s">
        <v>30</v>
      </c>
      <c r="G250" s="9"/>
      <c r="H250" s="8" t="s">
        <v>321</v>
      </c>
      <c r="I250" s="78" t="s">
        <v>323</v>
      </c>
      <c r="J250" s="41">
        <v>12861</v>
      </c>
      <c r="K250" s="6">
        <v>12861</v>
      </c>
      <c r="L250" s="6">
        <v>3936.8099999999995</v>
      </c>
      <c r="M250" s="6">
        <v>3936.8099999999995</v>
      </c>
      <c r="N250" s="167">
        <v>8900</v>
      </c>
      <c r="O250" s="167">
        <v>8900</v>
      </c>
      <c r="P250" s="167">
        <v>0</v>
      </c>
      <c r="Q250" s="167">
        <v>0</v>
      </c>
      <c r="R250" s="146">
        <v>8900</v>
      </c>
      <c r="S250" s="146">
        <v>8900</v>
      </c>
      <c r="T250" s="146"/>
      <c r="U250" s="146"/>
      <c r="V250" s="1">
        <f t="shared" si="384"/>
        <v>8900</v>
      </c>
      <c r="W250" s="1">
        <f t="shared" si="385"/>
        <v>8900</v>
      </c>
      <c r="X250" s="1">
        <f t="shared" si="386"/>
        <v>0</v>
      </c>
      <c r="Y250" s="1">
        <f t="shared" si="387"/>
        <v>0</v>
      </c>
      <c r="Z250" s="146">
        <v>8900</v>
      </c>
      <c r="AA250" s="146">
        <v>8900</v>
      </c>
      <c r="AB250" s="146"/>
      <c r="AC250" s="146"/>
      <c r="AD250" s="146">
        <v>2374.6680000000001</v>
      </c>
      <c r="AE250" s="146">
        <v>2374.6680000000001</v>
      </c>
      <c r="AF250" s="146"/>
      <c r="AG250" s="146"/>
      <c r="AH250" s="146"/>
      <c r="AI250" s="146"/>
      <c r="AJ250" s="146"/>
      <c r="AK250" s="146"/>
      <c r="AL250" s="1">
        <f t="shared" si="369"/>
        <v>6525.3320000000003</v>
      </c>
      <c r="AM250" s="1">
        <f t="shared" si="370"/>
        <v>6525.3320000000003</v>
      </c>
      <c r="AN250" s="1"/>
      <c r="AO250" s="1"/>
      <c r="AP250" s="1">
        <v>2532.3022310000001</v>
      </c>
      <c r="AQ250" s="1">
        <v>2532.3022310000001</v>
      </c>
      <c r="AR250" s="1"/>
      <c r="AS250" s="1"/>
      <c r="AT250" s="146"/>
      <c r="AU250" s="146"/>
      <c r="AV250" s="146"/>
      <c r="AW250" s="146"/>
      <c r="AX250" s="148">
        <f t="shared" si="371"/>
        <v>0</v>
      </c>
      <c r="AY250" s="146"/>
      <c r="AZ250" s="146"/>
      <c r="BA250" s="146"/>
      <c r="BB250" s="1">
        <f t="shared" si="372"/>
        <v>0</v>
      </c>
      <c r="BC250" s="1">
        <f t="shared" si="373"/>
        <v>0</v>
      </c>
      <c r="BD250" s="1"/>
      <c r="BE250" s="1"/>
      <c r="BF250" s="146">
        <f t="shared" si="374"/>
        <v>0</v>
      </c>
      <c r="BG250" s="146">
        <f t="shared" si="375"/>
        <v>0</v>
      </c>
      <c r="BH250" s="146"/>
      <c r="BI250" s="146"/>
      <c r="BJ250" s="146">
        <f t="shared" si="376"/>
        <v>0</v>
      </c>
      <c r="BK250" s="146">
        <f t="shared" si="377"/>
        <v>0</v>
      </c>
      <c r="BL250" s="146"/>
      <c r="BM250" s="146"/>
      <c r="BN250" s="1">
        <f t="shared" si="378"/>
        <v>0</v>
      </c>
      <c r="BO250" s="1">
        <f t="shared" si="379"/>
        <v>0</v>
      </c>
      <c r="BP250" s="1">
        <f t="shared" si="380"/>
        <v>0</v>
      </c>
      <c r="BQ250" s="1">
        <f t="shared" si="381"/>
        <v>0</v>
      </c>
      <c r="BR250" s="167">
        <v>8900</v>
      </c>
      <c r="BS250" s="167">
        <v>8900</v>
      </c>
      <c r="BT250" s="167">
        <v>0</v>
      </c>
      <c r="BU250" s="167">
        <v>0</v>
      </c>
      <c r="BV250" s="146">
        <f t="shared" si="382"/>
        <v>0</v>
      </c>
      <c r="BW250" s="146">
        <f t="shared" si="383"/>
        <v>0</v>
      </c>
      <c r="BX250" s="6"/>
      <c r="BZ250" s="113" t="s">
        <v>543</v>
      </c>
      <c r="CA250" s="45" t="s">
        <v>589</v>
      </c>
      <c r="CB250" s="45" t="s">
        <v>592</v>
      </c>
      <c r="CC250" s="45" t="s">
        <v>593</v>
      </c>
      <c r="CF250" s="175" t="e">
        <f>BW250-#REF!</f>
        <v>#REF!</v>
      </c>
      <c r="CH250" s="291"/>
      <c r="CI250" s="291"/>
    </row>
    <row r="251" spans="1:87" ht="27.95" customHeight="1">
      <c r="A251" s="10">
        <v>6</v>
      </c>
      <c r="B251" s="9" t="s">
        <v>322</v>
      </c>
      <c r="C251" s="8" t="s">
        <v>243</v>
      </c>
      <c r="D251" s="100"/>
      <c r="E251" s="100"/>
      <c r="F251" s="8" t="s">
        <v>11</v>
      </c>
      <c r="G251" s="9"/>
      <c r="H251" s="8" t="s">
        <v>321</v>
      </c>
      <c r="I251" s="78" t="s">
        <v>320</v>
      </c>
      <c r="J251" s="41">
        <v>5026</v>
      </c>
      <c r="K251" s="6">
        <v>5026</v>
      </c>
      <c r="L251" s="6">
        <v>2978.326</v>
      </c>
      <c r="M251" s="6">
        <v>2978.326</v>
      </c>
      <c r="N251" s="167">
        <v>2000</v>
      </c>
      <c r="O251" s="167">
        <v>2000</v>
      </c>
      <c r="P251" s="167">
        <v>0</v>
      </c>
      <c r="Q251" s="167">
        <v>0</v>
      </c>
      <c r="R251" s="146">
        <v>2000</v>
      </c>
      <c r="S251" s="146">
        <v>2000</v>
      </c>
      <c r="T251" s="146"/>
      <c r="U251" s="146"/>
      <c r="V251" s="1">
        <f t="shared" si="384"/>
        <v>2000</v>
      </c>
      <c r="W251" s="1">
        <f t="shared" si="385"/>
        <v>2000</v>
      </c>
      <c r="X251" s="1">
        <f t="shared" si="386"/>
        <v>0</v>
      </c>
      <c r="Y251" s="1">
        <f t="shared" si="387"/>
        <v>0</v>
      </c>
      <c r="Z251" s="146">
        <v>2000</v>
      </c>
      <c r="AA251" s="146">
        <v>2000</v>
      </c>
      <c r="AB251" s="146"/>
      <c r="AC251" s="146"/>
      <c r="AD251" s="146">
        <v>1619.3409999999999</v>
      </c>
      <c r="AE251" s="146">
        <v>1619.3409999999999</v>
      </c>
      <c r="AF251" s="146"/>
      <c r="AG251" s="146"/>
      <c r="AH251" s="146"/>
      <c r="AI251" s="146"/>
      <c r="AJ251" s="146"/>
      <c r="AK251" s="146"/>
      <c r="AL251" s="1">
        <f t="shared" si="369"/>
        <v>380.65900000000011</v>
      </c>
      <c r="AM251" s="1">
        <f t="shared" si="370"/>
        <v>380.65900000000011</v>
      </c>
      <c r="AN251" s="1"/>
      <c r="AO251" s="1"/>
      <c r="AP251" s="1"/>
      <c r="AQ251" s="1"/>
      <c r="AR251" s="1"/>
      <c r="AS251" s="1"/>
      <c r="AT251" s="146"/>
      <c r="AU251" s="146"/>
      <c r="AV251" s="146"/>
      <c r="AW251" s="146"/>
      <c r="AX251" s="148">
        <f t="shared" si="371"/>
        <v>0</v>
      </c>
      <c r="AY251" s="146"/>
      <c r="AZ251" s="146"/>
      <c r="BA251" s="146"/>
      <c r="BB251" s="1">
        <f t="shared" si="372"/>
        <v>0</v>
      </c>
      <c r="BC251" s="1">
        <f t="shared" si="373"/>
        <v>0</v>
      </c>
      <c r="BD251" s="1"/>
      <c r="BE251" s="1"/>
      <c r="BF251" s="146">
        <f t="shared" si="374"/>
        <v>0</v>
      </c>
      <c r="BG251" s="146">
        <f t="shared" si="375"/>
        <v>0</v>
      </c>
      <c r="BH251" s="146"/>
      <c r="BI251" s="146"/>
      <c r="BJ251" s="146">
        <f t="shared" si="376"/>
        <v>0</v>
      </c>
      <c r="BK251" s="146">
        <f t="shared" si="377"/>
        <v>0</v>
      </c>
      <c r="BL251" s="146"/>
      <c r="BM251" s="146"/>
      <c r="BN251" s="1">
        <f t="shared" si="378"/>
        <v>0</v>
      </c>
      <c r="BO251" s="1">
        <f t="shared" si="379"/>
        <v>0</v>
      </c>
      <c r="BP251" s="1">
        <f t="shared" si="380"/>
        <v>0</v>
      </c>
      <c r="BQ251" s="1">
        <f t="shared" si="381"/>
        <v>0</v>
      </c>
      <c r="BR251" s="167">
        <v>2000</v>
      </c>
      <c r="BS251" s="167">
        <v>2000</v>
      </c>
      <c r="BT251" s="167">
        <v>0</v>
      </c>
      <c r="BU251" s="167">
        <v>0</v>
      </c>
      <c r="BV251" s="146">
        <f t="shared" si="382"/>
        <v>0</v>
      </c>
      <c r="BW251" s="146">
        <f t="shared" si="383"/>
        <v>0</v>
      </c>
      <c r="BX251" s="6"/>
      <c r="BZ251" s="113" t="s">
        <v>543</v>
      </c>
      <c r="CA251" s="45" t="s">
        <v>589</v>
      </c>
      <c r="CB251" s="45" t="s">
        <v>592</v>
      </c>
      <c r="CC251" s="45" t="s">
        <v>593</v>
      </c>
      <c r="CF251" s="175" t="e">
        <f>BW251-#REF!</f>
        <v>#REF!</v>
      </c>
      <c r="CH251" s="291"/>
      <c r="CI251" s="291"/>
    </row>
    <row r="252" spans="1:87" ht="27.95" customHeight="1">
      <c r="A252" s="10">
        <v>7</v>
      </c>
      <c r="B252" s="80" t="s">
        <v>319</v>
      </c>
      <c r="C252" s="81" t="s">
        <v>37</v>
      </c>
      <c r="D252" s="118"/>
      <c r="E252" s="118"/>
      <c r="F252" s="68" t="s">
        <v>36</v>
      </c>
      <c r="G252" s="80"/>
      <c r="H252" s="79" t="s">
        <v>117</v>
      </c>
      <c r="I252" s="79" t="s">
        <v>318</v>
      </c>
      <c r="J252" s="41">
        <v>10548</v>
      </c>
      <c r="K252" s="6">
        <v>10548</v>
      </c>
      <c r="L252" s="6">
        <v>3500</v>
      </c>
      <c r="M252" s="6">
        <v>3500</v>
      </c>
      <c r="N252" s="167">
        <v>5600</v>
      </c>
      <c r="O252" s="167">
        <v>5600</v>
      </c>
      <c r="P252" s="167">
        <v>0</v>
      </c>
      <c r="Q252" s="167">
        <v>0</v>
      </c>
      <c r="R252" s="146">
        <v>5600</v>
      </c>
      <c r="S252" s="146">
        <v>5600</v>
      </c>
      <c r="T252" s="146"/>
      <c r="U252" s="146"/>
      <c r="V252" s="1">
        <f t="shared" si="384"/>
        <v>5600</v>
      </c>
      <c r="W252" s="1">
        <f t="shared" si="385"/>
        <v>5600</v>
      </c>
      <c r="X252" s="1">
        <f t="shared" si="386"/>
        <v>0</v>
      </c>
      <c r="Y252" s="1">
        <f t="shared" si="387"/>
        <v>0</v>
      </c>
      <c r="Z252" s="146">
        <v>5600</v>
      </c>
      <c r="AA252" s="146">
        <v>5600</v>
      </c>
      <c r="AB252" s="146"/>
      <c r="AC252" s="146"/>
      <c r="AD252" s="146">
        <v>5600</v>
      </c>
      <c r="AE252" s="146">
        <v>5600</v>
      </c>
      <c r="AF252" s="146"/>
      <c r="AG252" s="146"/>
      <c r="AH252" s="146"/>
      <c r="AI252" s="146"/>
      <c r="AJ252" s="146"/>
      <c r="AK252" s="146"/>
      <c r="AL252" s="1">
        <f t="shared" si="369"/>
        <v>0</v>
      </c>
      <c r="AM252" s="1">
        <f t="shared" si="370"/>
        <v>0</v>
      </c>
      <c r="AN252" s="1"/>
      <c r="AO252" s="1"/>
      <c r="AP252" s="1"/>
      <c r="AQ252" s="1"/>
      <c r="AR252" s="1"/>
      <c r="AS252" s="1"/>
      <c r="AT252" s="146">
        <v>0</v>
      </c>
      <c r="AU252" s="146">
        <v>0</v>
      </c>
      <c r="AV252" s="146"/>
      <c r="AW252" s="146"/>
      <c r="AX252" s="148">
        <f t="shared" si="371"/>
        <v>0</v>
      </c>
      <c r="AY252" s="146"/>
      <c r="AZ252" s="146"/>
      <c r="BA252" s="146"/>
      <c r="BB252" s="1">
        <f t="shared" si="372"/>
        <v>0</v>
      </c>
      <c r="BC252" s="1">
        <f t="shared" si="373"/>
        <v>0</v>
      </c>
      <c r="BD252" s="1"/>
      <c r="BE252" s="1"/>
      <c r="BF252" s="146">
        <f t="shared" si="374"/>
        <v>0</v>
      </c>
      <c r="BG252" s="146">
        <f t="shared" si="375"/>
        <v>0</v>
      </c>
      <c r="BH252" s="146"/>
      <c r="BI252" s="146"/>
      <c r="BJ252" s="146">
        <f t="shared" si="376"/>
        <v>0</v>
      </c>
      <c r="BK252" s="146">
        <f t="shared" si="377"/>
        <v>0</v>
      </c>
      <c r="BL252" s="146"/>
      <c r="BM252" s="146"/>
      <c r="BN252" s="1">
        <f t="shared" si="378"/>
        <v>0</v>
      </c>
      <c r="BO252" s="1">
        <f t="shared" si="379"/>
        <v>0</v>
      </c>
      <c r="BP252" s="1">
        <f t="shared" si="380"/>
        <v>0</v>
      </c>
      <c r="BQ252" s="1">
        <f t="shared" si="381"/>
        <v>0</v>
      </c>
      <c r="BR252" s="167">
        <v>5600</v>
      </c>
      <c r="BS252" s="167">
        <v>5600</v>
      </c>
      <c r="BT252" s="167">
        <v>0</v>
      </c>
      <c r="BU252" s="167">
        <v>0</v>
      </c>
      <c r="BV252" s="146">
        <f t="shared" si="382"/>
        <v>0</v>
      </c>
      <c r="BW252" s="146">
        <f t="shared" si="383"/>
        <v>0</v>
      </c>
      <c r="BX252" s="6"/>
      <c r="BZ252" s="113" t="s">
        <v>543</v>
      </c>
      <c r="CA252" s="45" t="s">
        <v>589</v>
      </c>
      <c r="CB252" s="45" t="s">
        <v>592</v>
      </c>
      <c r="CC252" s="45" t="s">
        <v>593</v>
      </c>
      <c r="CF252" s="175" t="e">
        <f>BW252-#REF!</f>
        <v>#REF!</v>
      </c>
      <c r="CH252" s="291"/>
      <c r="CI252" s="291"/>
    </row>
    <row r="253" spans="1:87" ht="38.25">
      <c r="A253" s="10">
        <v>8</v>
      </c>
      <c r="B253" s="82" t="s">
        <v>317</v>
      </c>
      <c r="C253" s="67" t="s">
        <v>40</v>
      </c>
      <c r="D253" s="123"/>
      <c r="E253" s="123"/>
      <c r="F253" s="67" t="s">
        <v>39</v>
      </c>
      <c r="G253" s="82"/>
      <c r="H253" s="67" t="s">
        <v>316</v>
      </c>
      <c r="I253" s="67" t="s">
        <v>315</v>
      </c>
      <c r="J253" s="41">
        <v>19440</v>
      </c>
      <c r="K253" s="6">
        <v>19440</v>
      </c>
      <c r="L253" s="6">
        <v>5000</v>
      </c>
      <c r="M253" s="6">
        <v>5000</v>
      </c>
      <c r="N253" s="167">
        <v>5000</v>
      </c>
      <c r="O253" s="167">
        <v>5000</v>
      </c>
      <c r="P253" s="167">
        <v>0</v>
      </c>
      <c r="Q253" s="167">
        <v>0</v>
      </c>
      <c r="R253" s="146">
        <v>5000</v>
      </c>
      <c r="S253" s="146">
        <v>5000</v>
      </c>
      <c r="T253" s="146"/>
      <c r="U253" s="146"/>
      <c r="V253" s="1">
        <f t="shared" si="384"/>
        <v>5000</v>
      </c>
      <c r="W253" s="1">
        <f t="shared" si="385"/>
        <v>5000</v>
      </c>
      <c r="X253" s="1">
        <f t="shared" si="386"/>
        <v>0</v>
      </c>
      <c r="Y253" s="1">
        <f t="shared" si="387"/>
        <v>0</v>
      </c>
      <c r="Z253" s="146">
        <v>5000</v>
      </c>
      <c r="AA253" s="1">
        <v>5000</v>
      </c>
      <c r="AB253" s="146"/>
      <c r="AC253" s="146"/>
      <c r="AD253" s="146">
        <v>5000</v>
      </c>
      <c r="AE253" s="146">
        <v>5000</v>
      </c>
      <c r="AF253" s="146"/>
      <c r="AG253" s="146"/>
      <c r="AH253" s="146"/>
      <c r="AI253" s="146"/>
      <c r="AJ253" s="146"/>
      <c r="AK253" s="146"/>
      <c r="AL253" s="1">
        <f t="shared" si="369"/>
        <v>0</v>
      </c>
      <c r="AM253" s="1">
        <f t="shared" si="370"/>
        <v>0</v>
      </c>
      <c r="AN253" s="1"/>
      <c r="AO253" s="1"/>
      <c r="AP253" s="1"/>
      <c r="AQ253" s="1"/>
      <c r="AR253" s="1"/>
      <c r="AS253" s="1"/>
      <c r="AT253" s="146">
        <v>0</v>
      </c>
      <c r="AU253" s="146">
        <v>0</v>
      </c>
      <c r="AV253" s="146"/>
      <c r="AW253" s="146"/>
      <c r="AX253" s="148">
        <f t="shared" si="371"/>
        <v>0</v>
      </c>
      <c r="AY253" s="146"/>
      <c r="AZ253" s="146"/>
      <c r="BA253" s="146"/>
      <c r="BB253" s="1">
        <f t="shared" si="372"/>
        <v>0</v>
      </c>
      <c r="BC253" s="1">
        <f t="shared" si="373"/>
        <v>0</v>
      </c>
      <c r="BD253" s="1"/>
      <c r="BE253" s="1"/>
      <c r="BF253" s="146">
        <f t="shared" si="374"/>
        <v>0</v>
      </c>
      <c r="BG253" s="146">
        <f t="shared" si="375"/>
        <v>0</v>
      </c>
      <c r="BH253" s="146"/>
      <c r="BI253" s="146"/>
      <c r="BJ253" s="146">
        <f t="shared" si="376"/>
        <v>0</v>
      </c>
      <c r="BK253" s="146">
        <f t="shared" si="377"/>
        <v>0</v>
      </c>
      <c r="BL253" s="146"/>
      <c r="BM253" s="146"/>
      <c r="BN253" s="1">
        <f t="shared" si="378"/>
        <v>0</v>
      </c>
      <c r="BO253" s="1">
        <f t="shared" si="379"/>
        <v>0</v>
      </c>
      <c r="BP253" s="1">
        <f t="shared" si="380"/>
        <v>0</v>
      </c>
      <c r="BQ253" s="1">
        <f t="shared" si="381"/>
        <v>0</v>
      </c>
      <c r="BR253" s="167">
        <v>5000</v>
      </c>
      <c r="BS253" s="167">
        <v>5000</v>
      </c>
      <c r="BT253" s="167">
        <v>0</v>
      </c>
      <c r="BU253" s="167">
        <v>0</v>
      </c>
      <c r="BV253" s="146">
        <f t="shared" si="382"/>
        <v>0</v>
      </c>
      <c r="BW253" s="146">
        <f t="shared" si="383"/>
        <v>0</v>
      </c>
      <c r="BX253" s="6"/>
      <c r="BZ253" s="113" t="s">
        <v>543</v>
      </c>
      <c r="CA253" s="45" t="s">
        <v>589</v>
      </c>
      <c r="CB253" s="45" t="s">
        <v>592</v>
      </c>
      <c r="CC253" s="45" t="s">
        <v>593</v>
      </c>
      <c r="CF253" s="175" t="e">
        <f>BW253-#REF!</f>
        <v>#REF!</v>
      </c>
      <c r="CH253" s="291"/>
      <c r="CI253" s="291"/>
    </row>
    <row r="254" spans="1:87" ht="27.95" customHeight="1">
      <c r="A254" s="10">
        <v>9</v>
      </c>
      <c r="B254" s="9" t="s">
        <v>314</v>
      </c>
      <c r="C254" s="8" t="s">
        <v>16</v>
      </c>
      <c r="D254" s="100"/>
      <c r="E254" s="100"/>
      <c r="F254" s="8" t="s">
        <v>8</v>
      </c>
      <c r="G254" s="9"/>
      <c r="H254" s="8" t="s">
        <v>117</v>
      </c>
      <c r="I254" s="8" t="s">
        <v>313</v>
      </c>
      <c r="J254" s="41">
        <v>4996</v>
      </c>
      <c r="K254" s="6">
        <v>4996</v>
      </c>
      <c r="L254" s="6">
        <v>2041.7700000000004</v>
      </c>
      <c r="M254" s="6">
        <v>2041.7700000000004</v>
      </c>
      <c r="N254" s="167">
        <v>2580</v>
      </c>
      <c r="O254" s="167">
        <v>2580</v>
      </c>
      <c r="P254" s="167">
        <v>0</v>
      </c>
      <c r="Q254" s="167">
        <v>0</v>
      </c>
      <c r="R254" s="146">
        <v>2580</v>
      </c>
      <c r="S254" s="146">
        <v>2580</v>
      </c>
      <c r="T254" s="146"/>
      <c r="U254" s="146"/>
      <c r="V254" s="1">
        <f t="shared" si="384"/>
        <v>2580</v>
      </c>
      <c r="W254" s="1">
        <f t="shared" si="385"/>
        <v>2580</v>
      </c>
      <c r="X254" s="1">
        <f t="shared" si="386"/>
        <v>0</v>
      </c>
      <c r="Y254" s="1">
        <f t="shared" si="387"/>
        <v>0</v>
      </c>
      <c r="Z254" s="146">
        <v>2580</v>
      </c>
      <c r="AA254" s="146">
        <v>2580</v>
      </c>
      <c r="AB254" s="146"/>
      <c r="AC254" s="146"/>
      <c r="AD254" s="146">
        <v>2580</v>
      </c>
      <c r="AE254" s="146">
        <v>2580</v>
      </c>
      <c r="AF254" s="146"/>
      <c r="AG254" s="146"/>
      <c r="AH254" s="146"/>
      <c r="AI254" s="146"/>
      <c r="AJ254" s="146"/>
      <c r="AK254" s="146"/>
      <c r="AL254" s="1">
        <f t="shared" si="369"/>
        <v>0</v>
      </c>
      <c r="AM254" s="1">
        <f t="shared" si="370"/>
        <v>0</v>
      </c>
      <c r="AN254" s="1"/>
      <c r="AO254" s="1"/>
      <c r="AP254" s="1"/>
      <c r="AQ254" s="1"/>
      <c r="AR254" s="1"/>
      <c r="AS254" s="1"/>
      <c r="AT254" s="146">
        <v>0</v>
      </c>
      <c r="AU254" s="146">
        <v>0</v>
      </c>
      <c r="AV254" s="146"/>
      <c r="AW254" s="146"/>
      <c r="AX254" s="148">
        <f t="shared" si="371"/>
        <v>0</v>
      </c>
      <c r="AY254" s="146"/>
      <c r="AZ254" s="146"/>
      <c r="BA254" s="146"/>
      <c r="BB254" s="1">
        <f t="shared" si="372"/>
        <v>0</v>
      </c>
      <c r="BC254" s="1">
        <f t="shared" si="373"/>
        <v>0</v>
      </c>
      <c r="BD254" s="1"/>
      <c r="BE254" s="1"/>
      <c r="BF254" s="146">
        <f t="shared" si="374"/>
        <v>0</v>
      </c>
      <c r="BG254" s="146">
        <f t="shared" si="375"/>
        <v>0</v>
      </c>
      <c r="BH254" s="146"/>
      <c r="BI254" s="146"/>
      <c r="BJ254" s="146">
        <f t="shared" si="376"/>
        <v>0</v>
      </c>
      <c r="BK254" s="146">
        <f t="shared" si="377"/>
        <v>0</v>
      </c>
      <c r="BL254" s="146"/>
      <c r="BM254" s="146"/>
      <c r="BN254" s="1">
        <f t="shared" si="378"/>
        <v>0</v>
      </c>
      <c r="BO254" s="1">
        <f t="shared" si="379"/>
        <v>0</v>
      </c>
      <c r="BP254" s="1">
        <f t="shared" si="380"/>
        <v>0</v>
      </c>
      <c r="BQ254" s="1">
        <f t="shared" si="381"/>
        <v>0</v>
      </c>
      <c r="BR254" s="167">
        <v>2580</v>
      </c>
      <c r="BS254" s="167">
        <v>2580</v>
      </c>
      <c r="BT254" s="167">
        <v>0</v>
      </c>
      <c r="BU254" s="167">
        <v>0</v>
      </c>
      <c r="BV254" s="146">
        <f t="shared" si="382"/>
        <v>0</v>
      </c>
      <c r="BW254" s="146">
        <f t="shared" si="383"/>
        <v>0</v>
      </c>
      <c r="BX254" s="6"/>
      <c r="BZ254" s="113" t="s">
        <v>543</v>
      </c>
      <c r="CA254" s="45" t="s">
        <v>589</v>
      </c>
      <c r="CB254" s="45" t="s">
        <v>592</v>
      </c>
      <c r="CC254" s="45" t="s">
        <v>593</v>
      </c>
      <c r="CF254" s="175" t="e">
        <f>BW254-#REF!</f>
        <v>#REF!</v>
      </c>
      <c r="CH254" s="291"/>
      <c r="CI254" s="291"/>
    </row>
    <row r="255" spans="1:87" ht="27.95" customHeight="1">
      <c r="A255" s="10">
        <v>10</v>
      </c>
      <c r="B255" s="80" t="s">
        <v>312</v>
      </c>
      <c r="C255" s="8" t="s">
        <v>12</v>
      </c>
      <c r="D255" s="118"/>
      <c r="E255" s="118"/>
      <c r="F255" s="79" t="s">
        <v>11</v>
      </c>
      <c r="G255" s="80"/>
      <c r="H255" s="79" t="s">
        <v>45</v>
      </c>
      <c r="I255" s="78" t="s">
        <v>311</v>
      </c>
      <c r="J255" s="42">
        <v>47912</v>
      </c>
      <c r="K255" s="6">
        <v>23912</v>
      </c>
      <c r="L255" s="6">
        <v>27621</v>
      </c>
      <c r="M255" s="6">
        <v>4000</v>
      </c>
      <c r="N255" s="167">
        <v>7762.3590000000004</v>
      </c>
      <c r="O255" s="167">
        <v>7762.3590000000004</v>
      </c>
      <c r="P255" s="167">
        <v>0</v>
      </c>
      <c r="Q255" s="167">
        <v>0</v>
      </c>
      <c r="R255" s="146">
        <v>10000</v>
      </c>
      <c r="S255" s="146">
        <v>10000</v>
      </c>
      <c r="T255" s="146"/>
      <c r="U255" s="146"/>
      <c r="V255" s="1">
        <f t="shared" si="384"/>
        <v>7762.3590000000004</v>
      </c>
      <c r="W255" s="1">
        <f t="shared" si="385"/>
        <v>7762.3590000000004</v>
      </c>
      <c r="X255" s="1">
        <f t="shared" si="386"/>
        <v>0</v>
      </c>
      <c r="Y255" s="1">
        <f t="shared" si="387"/>
        <v>0</v>
      </c>
      <c r="Z255" s="146"/>
      <c r="AA255" s="146"/>
      <c r="AB255" s="146"/>
      <c r="AC255" s="146"/>
      <c r="AD255" s="146"/>
      <c r="AE255" s="146"/>
      <c r="AF255" s="146"/>
      <c r="AG255" s="146"/>
      <c r="AH255" s="146"/>
      <c r="AI255" s="146"/>
      <c r="AJ255" s="146"/>
      <c r="AK255" s="146"/>
      <c r="AL255" s="1">
        <f t="shared" si="369"/>
        <v>0</v>
      </c>
      <c r="AM255" s="1">
        <f t="shared" si="370"/>
        <v>0</v>
      </c>
      <c r="AN255" s="1"/>
      <c r="AO255" s="1"/>
      <c r="AP255" s="1"/>
      <c r="AQ255" s="1"/>
      <c r="AR255" s="1"/>
      <c r="AS255" s="1"/>
      <c r="AT255" s="146">
        <v>0</v>
      </c>
      <c r="AU255" s="146">
        <v>0</v>
      </c>
      <c r="AV255" s="146"/>
      <c r="AW255" s="146"/>
      <c r="AX255" s="148">
        <v>7762.3590000000004</v>
      </c>
      <c r="AY255" s="146">
        <v>7762.3590000000004</v>
      </c>
      <c r="AZ255" s="146"/>
      <c r="BA255" s="146"/>
      <c r="BB255" s="1">
        <f t="shared" si="372"/>
        <v>0</v>
      </c>
      <c r="BC255" s="1">
        <f t="shared" si="373"/>
        <v>0</v>
      </c>
      <c r="BD255" s="1"/>
      <c r="BE255" s="1"/>
      <c r="BF255" s="146">
        <f t="shared" si="374"/>
        <v>0</v>
      </c>
      <c r="BG255" s="146">
        <f t="shared" si="375"/>
        <v>0</v>
      </c>
      <c r="BH255" s="146"/>
      <c r="BI255" s="146"/>
      <c r="BJ255" s="146">
        <v>7762.3590000000004</v>
      </c>
      <c r="BK255" s="146">
        <v>7762.3590000000004</v>
      </c>
      <c r="BL255" s="146"/>
      <c r="BM255" s="146"/>
      <c r="BN255" s="1">
        <f t="shared" si="378"/>
        <v>0</v>
      </c>
      <c r="BO255" s="1">
        <f t="shared" si="379"/>
        <v>0</v>
      </c>
      <c r="BP255" s="1">
        <f t="shared" si="380"/>
        <v>0</v>
      </c>
      <c r="BQ255" s="1">
        <f t="shared" si="381"/>
        <v>0</v>
      </c>
      <c r="BR255" s="167">
        <v>7762.3590000000004</v>
      </c>
      <c r="BS255" s="167">
        <v>7762.3590000000004</v>
      </c>
      <c r="BT255" s="167">
        <v>0</v>
      </c>
      <c r="BU255" s="167">
        <v>0</v>
      </c>
      <c r="BV255" s="146">
        <f t="shared" si="382"/>
        <v>0</v>
      </c>
      <c r="BW255" s="146">
        <f t="shared" si="383"/>
        <v>0</v>
      </c>
      <c r="BX255" s="6"/>
      <c r="BZ255" s="113" t="s">
        <v>543</v>
      </c>
      <c r="CA255" s="45" t="s">
        <v>589</v>
      </c>
      <c r="CB255" s="45" t="s">
        <v>592</v>
      </c>
      <c r="CC255" s="45" t="s">
        <v>593</v>
      </c>
      <c r="CF255" s="175" t="e">
        <f>BW255-#REF!</f>
        <v>#REF!</v>
      </c>
      <c r="CH255" s="291"/>
      <c r="CI255" s="291"/>
    </row>
    <row r="256" spans="1:87" ht="27.95" customHeight="1">
      <c r="A256" s="10">
        <v>11</v>
      </c>
      <c r="B256" s="9" t="s">
        <v>310</v>
      </c>
      <c r="C256" s="8" t="s">
        <v>24</v>
      </c>
      <c r="D256" s="100"/>
      <c r="E256" s="100"/>
      <c r="F256" s="8" t="s">
        <v>309</v>
      </c>
      <c r="G256" s="9"/>
      <c r="H256" s="8" t="s">
        <v>15</v>
      </c>
      <c r="I256" s="78" t="s">
        <v>308</v>
      </c>
      <c r="J256" s="41">
        <v>23767</v>
      </c>
      <c r="K256" s="6">
        <v>23767</v>
      </c>
      <c r="L256" s="6">
        <v>0</v>
      </c>
      <c r="M256" s="6">
        <v>0</v>
      </c>
      <c r="N256" s="167">
        <v>21390.3</v>
      </c>
      <c r="O256" s="167">
        <v>10695</v>
      </c>
      <c r="P256" s="167">
        <v>0</v>
      </c>
      <c r="Q256" s="167">
        <v>0</v>
      </c>
      <c r="R256" s="146">
        <v>21390.3</v>
      </c>
      <c r="S256" s="146">
        <v>10695</v>
      </c>
      <c r="T256" s="146"/>
      <c r="U256" s="146"/>
      <c r="V256" s="1">
        <f t="shared" si="384"/>
        <v>10695</v>
      </c>
      <c r="W256" s="1">
        <f t="shared" si="385"/>
        <v>10695</v>
      </c>
      <c r="X256" s="1">
        <f t="shared" si="386"/>
        <v>0</v>
      </c>
      <c r="Y256" s="1">
        <f t="shared" si="387"/>
        <v>0</v>
      </c>
      <c r="Z256" s="146"/>
      <c r="AA256" s="146"/>
      <c r="AB256" s="146"/>
      <c r="AC256" s="146"/>
      <c r="AD256" s="146"/>
      <c r="AE256" s="146"/>
      <c r="AF256" s="146"/>
      <c r="AG256" s="146"/>
      <c r="AH256" s="146">
        <v>6000</v>
      </c>
      <c r="AI256" s="146">
        <v>6000</v>
      </c>
      <c r="AJ256" s="146"/>
      <c r="AK256" s="146"/>
      <c r="AL256" s="1">
        <f t="shared" si="369"/>
        <v>0</v>
      </c>
      <c r="AM256" s="1">
        <f t="shared" si="370"/>
        <v>0</v>
      </c>
      <c r="AN256" s="1"/>
      <c r="AO256" s="1"/>
      <c r="AP256" s="1"/>
      <c r="AQ256" s="1"/>
      <c r="AR256" s="1"/>
      <c r="AS256" s="1"/>
      <c r="AT256" s="146">
        <v>6000</v>
      </c>
      <c r="AU256" s="146">
        <v>6000</v>
      </c>
      <c r="AV256" s="146"/>
      <c r="AW256" s="146"/>
      <c r="AX256" s="148">
        <v>4695</v>
      </c>
      <c r="AY256" s="146">
        <v>4695</v>
      </c>
      <c r="AZ256" s="146"/>
      <c r="BA256" s="146"/>
      <c r="BB256" s="1">
        <f t="shared" si="372"/>
        <v>0</v>
      </c>
      <c r="BC256" s="1">
        <f t="shared" si="373"/>
        <v>0</v>
      </c>
      <c r="BD256" s="1"/>
      <c r="BE256" s="1"/>
      <c r="BF256" s="146">
        <f t="shared" si="374"/>
        <v>0</v>
      </c>
      <c r="BG256" s="146">
        <f t="shared" si="375"/>
        <v>0</v>
      </c>
      <c r="BH256" s="146"/>
      <c r="BI256" s="146"/>
      <c r="BJ256" s="146">
        <f t="shared" si="376"/>
        <v>4695</v>
      </c>
      <c r="BK256" s="146">
        <f t="shared" si="377"/>
        <v>4695</v>
      </c>
      <c r="BL256" s="146"/>
      <c r="BM256" s="146"/>
      <c r="BN256" s="1">
        <f t="shared" si="378"/>
        <v>10695.3</v>
      </c>
      <c r="BO256" s="1">
        <f t="shared" si="379"/>
        <v>0</v>
      </c>
      <c r="BP256" s="1">
        <f t="shared" si="380"/>
        <v>0</v>
      </c>
      <c r="BQ256" s="1">
        <f t="shared" si="381"/>
        <v>0</v>
      </c>
      <c r="BR256" s="167">
        <v>21390.3</v>
      </c>
      <c r="BS256" s="167">
        <v>10695</v>
      </c>
      <c r="BT256" s="167">
        <v>0</v>
      </c>
      <c r="BU256" s="167">
        <v>0</v>
      </c>
      <c r="BV256" s="146">
        <f t="shared" si="382"/>
        <v>0</v>
      </c>
      <c r="BW256" s="146">
        <f t="shared" si="383"/>
        <v>0</v>
      </c>
      <c r="BX256" s="6"/>
      <c r="BZ256" s="113" t="s">
        <v>543</v>
      </c>
      <c r="CA256" s="45" t="s">
        <v>589</v>
      </c>
      <c r="CB256" s="45" t="s">
        <v>592</v>
      </c>
      <c r="CC256" s="45" t="s">
        <v>593</v>
      </c>
      <c r="CF256" s="175" t="e">
        <f>BW256-#REF!</f>
        <v>#REF!</v>
      </c>
      <c r="CH256" s="291"/>
      <c r="CI256" s="291"/>
    </row>
    <row r="257" spans="1:87" ht="27.95" customHeight="1">
      <c r="A257" s="10">
        <v>12</v>
      </c>
      <c r="B257" s="9" t="s">
        <v>307</v>
      </c>
      <c r="C257" s="8" t="s">
        <v>6</v>
      </c>
      <c r="D257" s="100"/>
      <c r="E257" s="100"/>
      <c r="F257" s="8" t="s">
        <v>28</v>
      </c>
      <c r="G257" s="9"/>
      <c r="H257" s="53" t="s">
        <v>117</v>
      </c>
      <c r="I257" s="8" t="s">
        <v>306</v>
      </c>
      <c r="J257" s="41">
        <v>4808</v>
      </c>
      <c r="K257" s="6">
        <v>4808</v>
      </c>
      <c r="L257" s="6">
        <v>1800</v>
      </c>
      <c r="M257" s="6">
        <v>1800</v>
      </c>
      <c r="N257" s="167">
        <v>3000</v>
      </c>
      <c r="O257" s="167">
        <v>3000</v>
      </c>
      <c r="P257" s="167">
        <v>0</v>
      </c>
      <c r="Q257" s="167">
        <v>0</v>
      </c>
      <c r="R257" s="146">
        <v>3000</v>
      </c>
      <c r="S257" s="146">
        <v>3000</v>
      </c>
      <c r="T257" s="146"/>
      <c r="U257" s="146"/>
      <c r="V257" s="1">
        <f t="shared" si="384"/>
        <v>3000</v>
      </c>
      <c r="W257" s="1">
        <f t="shared" si="385"/>
        <v>3000</v>
      </c>
      <c r="X257" s="1">
        <f t="shared" si="386"/>
        <v>0</v>
      </c>
      <c r="Y257" s="1">
        <f t="shared" si="387"/>
        <v>0</v>
      </c>
      <c r="Z257" s="146">
        <v>3000</v>
      </c>
      <c r="AA257" s="146">
        <v>3000</v>
      </c>
      <c r="AB257" s="146"/>
      <c r="AC257" s="146"/>
      <c r="AD257" s="146">
        <v>3000</v>
      </c>
      <c r="AE257" s="146">
        <v>3000</v>
      </c>
      <c r="AF257" s="146"/>
      <c r="AG257" s="146"/>
      <c r="AH257" s="146"/>
      <c r="AI257" s="146"/>
      <c r="AJ257" s="146"/>
      <c r="AK257" s="146"/>
      <c r="AL257" s="1">
        <f t="shared" si="369"/>
        <v>0</v>
      </c>
      <c r="AM257" s="1">
        <f t="shared" si="370"/>
        <v>0</v>
      </c>
      <c r="AN257" s="1"/>
      <c r="AO257" s="1"/>
      <c r="AP257" s="1"/>
      <c r="AQ257" s="1"/>
      <c r="AR257" s="1"/>
      <c r="AS257" s="1"/>
      <c r="AT257" s="146">
        <v>0</v>
      </c>
      <c r="AU257" s="146">
        <v>0</v>
      </c>
      <c r="AV257" s="146"/>
      <c r="AW257" s="146"/>
      <c r="AX257" s="148">
        <f>AY257</f>
        <v>0</v>
      </c>
      <c r="AY257" s="146"/>
      <c r="AZ257" s="146"/>
      <c r="BA257" s="146"/>
      <c r="BB257" s="1">
        <f t="shared" si="372"/>
        <v>0</v>
      </c>
      <c r="BC257" s="1">
        <f t="shared" si="373"/>
        <v>0</v>
      </c>
      <c r="BD257" s="1"/>
      <c r="BE257" s="1"/>
      <c r="BF257" s="146">
        <f t="shared" si="374"/>
        <v>0</v>
      </c>
      <c r="BG257" s="146">
        <f t="shared" si="375"/>
        <v>0</v>
      </c>
      <c r="BH257" s="146"/>
      <c r="BI257" s="146"/>
      <c r="BJ257" s="146">
        <f t="shared" si="376"/>
        <v>0</v>
      </c>
      <c r="BK257" s="146">
        <f t="shared" si="377"/>
        <v>0</v>
      </c>
      <c r="BL257" s="146"/>
      <c r="BM257" s="146"/>
      <c r="BN257" s="1">
        <f t="shared" si="378"/>
        <v>0</v>
      </c>
      <c r="BO257" s="1">
        <f t="shared" si="379"/>
        <v>0</v>
      </c>
      <c r="BP257" s="1">
        <f t="shared" si="380"/>
        <v>0</v>
      </c>
      <c r="BQ257" s="1">
        <f t="shared" si="381"/>
        <v>0</v>
      </c>
      <c r="BR257" s="167">
        <v>3000</v>
      </c>
      <c r="BS257" s="167">
        <v>3000</v>
      </c>
      <c r="BT257" s="167">
        <v>0</v>
      </c>
      <c r="BU257" s="167">
        <v>0</v>
      </c>
      <c r="BV257" s="146">
        <f t="shared" si="382"/>
        <v>0</v>
      </c>
      <c r="BW257" s="146">
        <f t="shared" si="383"/>
        <v>0</v>
      </c>
      <c r="BX257" s="41"/>
      <c r="BZ257" s="113" t="s">
        <v>543</v>
      </c>
      <c r="CA257" s="45" t="s">
        <v>589</v>
      </c>
      <c r="CB257" s="45" t="s">
        <v>592</v>
      </c>
      <c r="CC257" s="45" t="s">
        <v>593</v>
      </c>
      <c r="CF257" s="175" t="e">
        <f>BW257-#REF!</f>
        <v>#REF!</v>
      </c>
      <c r="CH257" s="291"/>
      <c r="CI257" s="291"/>
    </row>
    <row r="258" spans="1:87" ht="27.95" customHeight="1">
      <c r="A258" s="10">
        <v>13</v>
      </c>
      <c r="B258" s="9" t="s">
        <v>305</v>
      </c>
      <c r="C258" s="8" t="s">
        <v>6</v>
      </c>
      <c r="D258" s="100"/>
      <c r="E258" s="100"/>
      <c r="F258" s="8" t="s">
        <v>28</v>
      </c>
      <c r="G258" s="9"/>
      <c r="H258" s="53" t="s">
        <v>117</v>
      </c>
      <c r="I258" s="8" t="s">
        <v>304</v>
      </c>
      <c r="J258" s="41">
        <v>4803</v>
      </c>
      <c r="K258" s="6">
        <v>4803</v>
      </c>
      <c r="L258" s="6">
        <v>1800</v>
      </c>
      <c r="M258" s="6">
        <v>1800</v>
      </c>
      <c r="N258" s="167">
        <v>3000</v>
      </c>
      <c r="O258" s="167">
        <v>3000</v>
      </c>
      <c r="P258" s="167">
        <v>0</v>
      </c>
      <c r="Q258" s="167">
        <v>0</v>
      </c>
      <c r="R258" s="146">
        <v>3000</v>
      </c>
      <c r="S258" s="146">
        <v>3000</v>
      </c>
      <c r="T258" s="146"/>
      <c r="U258" s="146"/>
      <c r="V258" s="1">
        <f t="shared" si="384"/>
        <v>3000</v>
      </c>
      <c r="W258" s="1">
        <f t="shared" si="385"/>
        <v>3000</v>
      </c>
      <c r="X258" s="1">
        <f t="shared" si="386"/>
        <v>0</v>
      </c>
      <c r="Y258" s="1">
        <f t="shared" si="387"/>
        <v>0</v>
      </c>
      <c r="Z258" s="146">
        <v>3000</v>
      </c>
      <c r="AA258" s="146">
        <v>3000</v>
      </c>
      <c r="AB258" s="146"/>
      <c r="AC258" s="146"/>
      <c r="AD258" s="146">
        <v>3000</v>
      </c>
      <c r="AE258" s="146">
        <v>3000</v>
      </c>
      <c r="AF258" s="146"/>
      <c r="AG258" s="146"/>
      <c r="AH258" s="146"/>
      <c r="AI258" s="146"/>
      <c r="AJ258" s="146"/>
      <c r="AK258" s="146"/>
      <c r="AL258" s="1">
        <f t="shared" si="369"/>
        <v>0</v>
      </c>
      <c r="AM258" s="1">
        <f t="shared" si="370"/>
        <v>0</v>
      </c>
      <c r="AN258" s="1"/>
      <c r="AO258" s="1"/>
      <c r="AP258" s="1"/>
      <c r="AQ258" s="1"/>
      <c r="AR258" s="1"/>
      <c r="AS258" s="1"/>
      <c r="AT258" s="146">
        <v>0</v>
      </c>
      <c r="AU258" s="146">
        <v>0</v>
      </c>
      <c r="AV258" s="146"/>
      <c r="AW258" s="146"/>
      <c r="AX258" s="148">
        <f>AY258</f>
        <v>0</v>
      </c>
      <c r="AY258" s="146"/>
      <c r="AZ258" s="146"/>
      <c r="BA258" s="146"/>
      <c r="BB258" s="1">
        <f t="shared" si="372"/>
        <v>0</v>
      </c>
      <c r="BC258" s="1">
        <f t="shared" si="373"/>
        <v>0</v>
      </c>
      <c r="BD258" s="1"/>
      <c r="BE258" s="1"/>
      <c r="BF258" s="146">
        <f t="shared" si="374"/>
        <v>0</v>
      </c>
      <c r="BG258" s="146">
        <f t="shared" si="375"/>
        <v>0</v>
      </c>
      <c r="BH258" s="146"/>
      <c r="BI258" s="146"/>
      <c r="BJ258" s="146">
        <f t="shared" si="376"/>
        <v>0</v>
      </c>
      <c r="BK258" s="146">
        <f t="shared" si="377"/>
        <v>0</v>
      </c>
      <c r="BL258" s="146"/>
      <c r="BM258" s="146"/>
      <c r="BN258" s="1">
        <f t="shared" si="378"/>
        <v>0</v>
      </c>
      <c r="BO258" s="1">
        <f t="shared" si="379"/>
        <v>0</v>
      </c>
      <c r="BP258" s="1">
        <f t="shared" si="380"/>
        <v>0</v>
      </c>
      <c r="BQ258" s="1">
        <f t="shared" si="381"/>
        <v>0</v>
      </c>
      <c r="BR258" s="167">
        <v>3000</v>
      </c>
      <c r="BS258" s="167">
        <v>3000</v>
      </c>
      <c r="BT258" s="167">
        <v>0</v>
      </c>
      <c r="BU258" s="167">
        <v>0</v>
      </c>
      <c r="BV258" s="146">
        <f t="shared" si="382"/>
        <v>0</v>
      </c>
      <c r="BW258" s="146">
        <f t="shared" si="383"/>
        <v>0</v>
      </c>
      <c r="BX258" s="41"/>
      <c r="BZ258" s="113" t="s">
        <v>543</v>
      </c>
      <c r="CA258" s="45" t="s">
        <v>589</v>
      </c>
      <c r="CB258" s="45" t="s">
        <v>592</v>
      </c>
      <c r="CC258" s="45" t="s">
        <v>593</v>
      </c>
      <c r="CF258" s="175" t="e">
        <f>BW258-#REF!</f>
        <v>#REF!</v>
      </c>
      <c r="CH258" s="291"/>
      <c r="CI258" s="291"/>
    </row>
    <row r="259" spans="1:87" ht="27.95" customHeight="1">
      <c r="A259" s="10">
        <v>14</v>
      </c>
      <c r="B259" s="9" t="s">
        <v>303</v>
      </c>
      <c r="C259" s="8" t="s">
        <v>6</v>
      </c>
      <c r="D259" s="100"/>
      <c r="E259" s="100"/>
      <c r="F259" s="8" t="s">
        <v>28</v>
      </c>
      <c r="G259" s="9"/>
      <c r="H259" s="53" t="s">
        <v>117</v>
      </c>
      <c r="I259" s="8" t="s">
        <v>302</v>
      </c>
      <c r="J259" s="41">
        <v>4856</v>
      </c>
      <c r="K259" s="6">
        <v>4856</v>
      </c>
      <c r="L259" s="6">
        <v>0</v>
      </c>
      <c r="M259" s="6">
        <v>0</v>
      </c>
      <c r="N259" s="167">
        <v>4448.3249999999998</v>
      </c>
      <c r="O259" s="167">
        <v>4448.3249999999998</v>
      </c>
      <c r="P259" s="167">
        <v>0</v>
      </c>
      <c r="Q259" s="167">
        <v>0</v>
      </c>
      <c r="R259" s="146">
        <v>4448.3249999999998</v>
      </c>
      <c r="S259" s="146">
        <v>4448.3249999999998</v>
      </c>
      <c r="T259" s="146"/>
      <c r="U259" s="146"/>
      <c r="V259" s="1">
        <f t="shared" si="384"/>
        <v>4448.3249999999998</v>
      </c>
      <c r="W259" s="1">
        <f t="shared" si="385"/>
        <v>4448.3249999999998</v>
      </c>
      <c r="X259" s="1">
        <f t="shared" si="386"/>
        <v>0</v>
      </c>
      <c r="Y259" s="1">
        <f t="shared" si="387"/>
        <v>0</v>
      </c>
      <c r="Z259" s="146">
        <v>4448.3249999999998</v>
      </c>
      <c r="AA259" s="146">
        <v>4448.3249999999998</v>
      </c>
      <c r="AB259" s="146"/>
      <c r="AC259" s="146"/>
      <c r="AD259" s="146">
        <v>4448.3249999999998</v>
      </c>
      <c r="AE259" s="146">
        <v>4448.3249999999998</v>
      </c>
      <c r="AF259" s="146"/>
      <c r="AG259" s="146"/>
      <c r="AH259" s="146"/>
      <c r="AI259" s="146"/>
      <c r="AJ259" s="146"/>
      <c r="AK259" s="146"/>
      <c r="AL259" s="1">
        <f t="shared" si="369"/>
        <v>0</v>
      </c>
      <c r="AM259" s="1">
        <f t="shared" si="370"/>
        <v>0</v>
      </c>
      <c r="AN259" s="1"/>
      <c r="AO259" s="1"/>
      <c r="AP259" s="1"/>
      <c r="AQ259" s="1"/>
      <c r="AR259" s="1"/>
      <c r="AS259" s="1"/>
      <c r="AT259" s="146">
        <v>0</v>
      </c>
      <c r="AU259" s="146">
        <v>0</v>
      </c>
      <c r="AV259" s="146"/>
      <c r="AW259" s="146"/>
      <c r="AX259" s="148">
        <f>AY259</f>
        <v>0</v>
      </c>
      <c r="AY259" s="146"/>
      <c r="AZ259" s="146"/>
      <c r="BA259" s="146"/>
      <c r="BB259" s="1">
        <f t="shared" si="372"/>
        <v>0</v>
      </c>
      <c r="BC259" s="1">
        <f t="shared" si="373"/>
        <v>0</v>
      </c>
      <c r="BD259" s="1"/>
      <c r="BE259" s="1"/>
      <c r="BF259" s="146">
        <f t="shared" si="374"/>
        <v>0</v>
      </c>
      <c r="BG259" s="146">
        <f t="shared" si="375"/>
        <v>0</v>
      </c>
      <c r="BH259" s="146"/>
      <c r="BI259" s="146"/>
      <c r="BJ259" s="146">
        <f t="shared" si="376"/>
        <v>0</v>
      </c>
      <c r="BK259" s="146">
        <f t="shared" si="377"/>
        <v>0</v>
      </c>
      <c r="BL259" s="146"/>
      <c r="BM259" s="146"/>
      <c r="BN259" s="1">
        <f t="shared" si="378"/>
        <v>0</v>
      </c>
      <c r="BO259" s="1">
        <f t="shared" si="379"/>
        <v>0</v>
      </c>
      <c r="BP259" s="1">
        <f t="shared" si="380"/>
        <v>0</v>
      </c>
      <c r="BQ259" s="1">
        <f t="shared" si="381"/>
        <v>0</v>
      </c>
      <c r="BR259" s="167">
        <v>4448.3249999999998</v>
      </c>
      <c r="BS259" s="167">
        <v>4448.3249999999998</v>
      </c>
      <c r="BT259" s="167">
        <v>0</v>
      </c>
      <c r="BU259" s="167">
        <v>0</v>
      </c>
      <c r="BV259" s="146">
        <f t="shared" si="382"/>
        <v>0</v>
      </c>
      <c r="BW259" s="146">
        <f t="shared" si="383"/>
        <v>0</v>
      </c>
      <c r="BX259" s="6"/>
      <c r="BZ259" s="113" t="s">
        <v>543</v>
      </c>
      <c r="CA259" s="45" t="s">
        <v>589</v>
      </c>
      <c r="CB259" s="45" t="s">
        <v>592</v>
      </c>
      <c r="CC259" s="45" t="s">
        <v>593</v>
      </c>
      <c r="CF259" s="175" t="e">
        <f>BW259-#REF!</f>
        <v>#REF!</v>
      </c>
      <c r="CH259" s="291"/>
      <c r="CI259" s="291"/>
    </row>
    <row r="260" spans="1:87" ht="27.95" customHeight="1">
      <c r="A260" s="10">
        <v>15</v>
      </c>
      <c r="B260" s="9" t="s">
        <v>301</v>
      </c>
      <c r="C260" s="8" t="s">
        <v>6</v>
      </c>
      <c r="D260" s="100"/>
      <c r="E260" s="100"/>
      <c r="F260" s="8" t="s">
        <v>28</v>
      </c>
      <c r="G260" s="9"/>
      <c r="H260" s="53" t="s">
        <v>15</v>
      </c>
      <c r="I260" s="8" t="s">
        <v>300</v>
      </c>
      <c r="J260" s="41">
        <v>121860</v>
      </c>
      <c r="K260" s="6"/>
      <c r="L260" s="6">
        <v>28000</v>
      </c>
      <c r="M260" s="6">
        <v>0</v>
      </c>
      <c r="N260" s="167">
        <v>19000</v>
      </c>
      <c r="O260" s="167">
        <v>9500</v>
      </c>
      <c r="P260" s="167">
        <v>0</v>
      </c>
      <c r="Q260" s="167">
        <v>0</v>
      </c>
      <c r="R260" s="146">
        <v>19000</v>
      </c>
      <c r="S260" s="146">
        <v>9500</v>
      </c>
      <c r="T260" s="146"/>
      <c r="U260" s="146"/>
      <c r="V260" s="1">
        <f t="shared" si="384"/>
        <v>9500</v>
      </c>
      <c r="W260" s="1">
        <f t="shared" si="385"/>
        <v>9500</v>
      </c>
      <c r="X260" s="1">
        <f t="shared" si="386"/>
        <v>0</v>
      </c>
      <c r="Y260" s="1">
        <f t="shared" si="387"/>
        <v>0</v>
      </c>
      <c r="Z260" s="146"/>
      <c r="AA260" s="146"/>
      <c r="AB260" s="146"/>
      <c r="AC260" s="146"/>
      <c r="AD260" s="146"/>
      <c r="AE260" s="146"/>
      <c r="AF260" s="146"/>
      <c r="AG260" s="146"/>
      <c r="AH260" s="146">
        <v>6000</v>
      </c>
      <c r="AI260" s="146">
        <v>6000</v>
      </c>
      <c r="AJ260" s="146"/>
      <c r="AK260" s="146"/>
      <c r="AL260" s="1">
        <f t="shared" si="369"/>
        <v>0</v>
      </c>
      <c r="AM260" s="1">
        <f t="shared" si="370"/>
        <v>0</v>
      </c>
      <c r="AN260" s="1"/>
      <c r="AO260" s="1"/>
      <c r="AP260" s="1"/>
      <c r="AQ260" s="1"/>
      <c r="AR260" s="1"/>
      <c r="AS260" s="1"/>
      <c r="AT260" s="146">
        <v>6000</v>
      </c>
      <c r="AU260" s="146">
        <v>6000</v>
      </c>
      <c r="AV260" s="146"/>
      <c r="AW260" s="146"/>
      <c r="AX260" s="148">
        <v>3500</v>
      </c>
      <c r="AY260" s="146">
        <v>3500</v>
      </c>
      <c r="AZ260" s="146"/>
      <c r="BA260" s="146"/>
      <c r="BB260" s="1">
        <f t="shared" si="372"/>
        <v>0</v>
      </c>
      <c r="BC260" s="1">
        <f t="shared" si="373"/>
        <v>0</v>
      </c>
      <c r="BD260" s="1"/>
      <c r="BE260" s="1"/>
      <c r="BF260" s="146">
        <f t="shared" si="374"/>
        <v>0</v>
      </c>
      <c r="BG260" s="146">
        <f t="shared" si="375"/>
        <v>0</v>
      </c>
      <c r="BH260" s="146"/>
      <c r="BI260" s="146"/>
      <c r="BJ260" s="146">
        <f t="shared" si="376"/>
        <v>3500</v>
      </c>
      <c r="BK260" s="146">
        <f t="shared" si="377"/>
        <v>3500</v>
      </c>
      <c r="BL260" s="146"/>
      <c r="BM260" s="146"/>
      <c r="BN260" s="1">
        <f t="shared" si="378"/>
        <v>9500</v>
      </c>
      <c r="BO260" s="1">
        <f t="shared" si="379"/>
        <v>0</v>
      </c>
      <c r="BP260" s="1">
        <f t="shared" si="380"/>
        <v>0</v>
      </c>
      <c r="BQ260" s="1">
        <f t="shared" si="381"/>
        <v>0</v>
      </c>
      <c r="BR260" s="167">
        <v>19000</v>
      </c>
      <c r="BS260" s="167">
        <v>9500</v>
      </c>
      <c r="BT260" s="167">
        <v>0</v>
      </c>
      <c r="BU260" s="167">
        <v>0</v>
      </c>
      <c r="BV260" s="146">
        <f t="shared" si="382"/>
        <v>0</v>
      </c>
      <c r="BW260" s="146">
        <f t="shared" si="383"/>
        <v>0</v>
      </c>
      <c r="BX260" s="6"/>
      <c r="BZ260" s="113" t="s">
        <v>143</v>
      </c>
      <c r="CA260" s="45" t="s">
        <v>589</v>
      </c>
      <c r="CB260" s="45" t="s">
        <v>592</v>
      </c>
      <c r="CC260" s="45" t="s">
        <v>593</v>
      </c>
      <c r="CF260" s="175" t="e">
        <f>BW260-#REF!</f>
        <v>#REF!</v>
      </c>
      <c r="CH260" s="291"/>
      <c r="CI260" s="291"/>
    </row>
    <row r="261" spans="1:87" ht="27.95" customHeight="1">
      <c r="A261" s="10">
        <v>16</v>
      </c>
      <c r="B261" s="9" t="s">
        <v>299</v>
      </c>
      <c r="C261" s="8" t="s">
        <v>131</v>
      </c>
      <c r="D261" s="100"/>
      <c r="E261" s="100"/>
      <c r="F261" s="8" t="s">
        <v>81</v>
      </c>
      <c r="G261" s="9"/>
      <c r="H261" s="8" t="s">
        <v>298</v>
      </c>
      <c r="I261" s="8" t="s">
        <v>297</v>
      </c>
      <c r="J261" s="41">
        <v>114928</v>
      </c>
      <c r="K261" s="6">
        <v>39308.959999999992</v>
      </c>
      <c r="L261" s="6">
        <v>90874.040000000008</v>
      </c>
      <c r="M261" s="6"/>
      <c r="N261" s="167">
        <v>24053</v>
      </c>
      <c r="O261" s="167">
        <v>11555.3</v>
      </c>
      <c r="P261" s="167">
        <v>0</v>
      </c>
      <c r="Q261" s="167">
        <v>0</v>
      </c>
      <c r="R261" s="146">
        <v>24053</v>
      </c>
      <c r="S261" s="146">
        <v>11555.3</v>
      </c>
      <c r="T261" s="146"/>
      <c r="U261" s="146"/>
      <c r="V261" s="1">
        <f t="shared" si="384"/>
        <v>11555.3</v>
      </c>
      <c r="W261" s="1">
        <f t="shared" si="385"/>
        <v>11555.3</v>
      </c>
      <c r="X261" s="1">
        <f t="shared" si="386"/>
        <v>0</v>
      </c>
      <c r="Y261" s="1">
        <f t="shared" si="387"/>
        <v>0</v>
      </c>
      <c r="Z261" s="146">
        <v>11555.3</v>
      </c>
      <c r="AA261" s="146">
        <v>11555.3</v>
      </c>
      <c r="AB261" s="146"/>
      <c r="AC261" s="146"/>
      <c r="AD261" s="146">
        <v>11555.3</v>
      </c>
      <c r="AE261" s="146">
        <v>11555.3</v>
      </c>
      <c r="AF261" s="146"/>
      <c r="AG261" s="146"/>
      <c r="AH261" s="146"/>
      <c r="AI261" s="146"/>
      <c r="AJ261" s="146"/>
      <c r="AK261" s="146"/>
      <c r="AL261" s="1">
        <f t="shared" si="369"/>
        <v>0</v>
      </c>
      <c r="AM261" s="1">
        <f t="shared" si="370"/>
        <v>0</v>
      </c>
      <c r="AN261" s="1"/>
      <c r="AO261" s="1"/>
      <c r="AP261" s="1"/>
      <c r="AQ261" s="1"/>
      <c r="AR261" s="1"/>
      <c r="AS261" s="1"/>
      <c r="AT261" s="146">
        <v>0</v>
      </c>
      <c r="AU261" s="146">
        <v>0</v>
      </c>
      <c r="AV261" s="146"/>
      <c r="AW261" s="146"/>
      <c r="AX261" s="148">
        <f>AY261</f>
        <v>0</v>
      </c>
      <c r="AY261" s="146"/>
      <c r="AZ261" s="146"/>
      <c r="BA261" s="146"/>
      <c r="BB261" s="1">
        <f t="shared" si="372"/>
        <v>0</v>
      </c>
      <c r="BC261" s="1">
        <f t="shared" si="373"/>
        <v>0</v>
      </c>
      <c r="BD261" s="1"/>
      <c r="BE261" s="1"/>
      <c r="BF261" s="146">
        <f t="shared" si="374"/>
        <v>0</v>
      </c>
      <c r="BG261" s="146">
        <f t="shared" si="375"/>
        <v>0</v>
      </c>
      <c r="BH261" s="146"/>
      <c r="BI261" s="146"/>
      <c r="BJ261" s="146">
        <f t="shared" si="376"/>
        <v>0</v>
      </c>
      <c r="BK261" s="146">
        <f t="shared" si="377"/>
        <v>0</v>
      </c>
      <c r="BL261" s="146"/>
      <c r="BM261" s="146"/>
      <c r="BN261" s="1">
        <f t="shared" si="378"/>
        <v>12497.7</v>
      </c>
      <c r="BO261" s="1">
        <f t="shared" si="379"/>
        <v>0</v>
      </c>
      <c r="BP261" s="1">
        <f t="shared" si="380"/>
        <v>0</v>
      </c>
      <c r="BQ261" s="1">
        <f t="shared" si="381"/>
        <v>0</v>
      </c>
      <c r="BR261" s="167">
        <v>24053</v>
      </c>
      <c r="BS261" s="167">
        <v>11555.3</v>
      </c>
      <c r="BT261" s="167">
        <v>0</v>
      </c>
      <c r="BU261" s="167">
        <v>0</v>
      </c>
      <c r="BV261" s="146">
        <f t="shared" si="382"/>
        <v>0</v>
      </c>
      <c r="BW261" s="146">
        <f t="shared" si="383"/>
        <v>0</v>
      </c>
      <c r="BX261" s="41"/>
      <c r="BZ261" s="113" t="s">
        <v>143</v>
      </c>
      <c r="CA261" s="45" t="s">
        <v>589</v>
      </c>
      <c r="CB261" s="45" t="s">
        <v>592</v>
      </c>
      <c r="CC261" s="45" t="s">
        <v>593</v>
      </c>
      <c r="CF261" s="175" t="e">
        <f>BW261-#REF!</f>
        <v>#REF!</v>
      </c>
      <c r="CH261" s="291"/>
      <c r="CI261" s="291"/>
    </row>
    <row r="262" spans="1:87" ht="27.95" customHeight="1">
      <c r="A262" s="10">
        <v>17</v>
      </c>
      <c r="B262" s="9" t="s">
        <v>296</v>
      </c>
      <c r="C262" s="8" t="s">
        <v>31</v>
      </c>
      <c r="D262" s="100"/>
      <c r="E262" s="100"/>
      <c r="F262" s="8" t="s">
        <v>30</v>
      </c>
      <c r="G262" s="9"/>
      <c r="H262" s="8" t="s">
        <v>114</v>
      </c>
      <c r="I262" s="8" t="s">
        <v>295</v>
      </c>
      <c r="J262" s="41">
        <v>4611</v>
      </c>
      <c r="K262" s="6">
        <v>4611</v>
      </c>
      <c r="L262" s="6">
        <v>1999.9999999999998</v>
      </c>
      <c r="M262" s="6">
        <v>1999.9999999999998</v>
      </c>
      <c r="N262" s="167">
        <v>2003.673</v>
      </c>
      <c r="O262" s="167">
        <v>2003.673</v>
      </c>
      <c r="P262" s="167">
        <v>0</v>
      </c>
      <c r="Q262" s="167">
        <v>0</v>
      </c>
      <c r="R262" s="146">
        <v>2003.673</v>
      </c>
      <c r="S262" s="146">
        <v>2003.673</v>
      </c>
      <c r="T262" s="146"/>
      <c r="U262" s="146"/>
      <c r="V262" s="1">
        <f t="shared" si="384"/>
        <v>2003.673</v>
      </c>
      <c r="W262" s="1">
        <f t="shared" si="385"/>
        <v>2003.673</v>
      </c>
      <c r="X262" s="1">
        <f t="shared" si="386"/>
        <v>0</v>
      </c>
      <c r="Y262" s="1">
        <f t="shared" si="387"/>
        <v>0</v>
      </c>
      <c r="Z262" s="146">
        <v>2003.673</v>
      </c>
      <c r="AA262" s="146">
        <v>2003.673</v>
      </c>
      <c r="AB262" s="146"/>
      <c r="AC262" s="146"/>
      <c r="AD262" s="146">
        <v>1947.8030000000001</v>
      </c>
      <c r="AE262" s="146">
        <v>1947.8030000000001</v>
      </c>
      <c r="AF262" s="146"/>
      <c r="AG262" s="146"/>
      <c r="AH262" s="146"/>
      <c r="AI262" s="146"/>
      <c r="AJ262" s="146"/>
      <c r="AK262" s="146"/>
      <c r="AL262" s="1">
        <f t="shared" si="369"/>
        <v>55.869999999999891</v>
      </c>
      <c r="AM262" s="1">
        <f t="shared" si="370"/>
        <v>55.869999999999891</v>
      </c>
      <c r="AN262" s="1"/>
      <c r="AO262" s="1"/>
      <c r="AP262" s="146">
        <v>55.866999999999997</v>
      </c>
      <c r="AQ262" s="146">
        <v>55.866999999999997</v>
      </c>
      <c r="AR262" s="146"/>
      <c r="AS262" s="146"/>
      <c r="AT262" s="146"/>
      <c r="AU262" s="146"/>
      <c r="AV262" s="146"/>
      <c r="AW262" s="146"/>
      <c r="AX262" s="148">
        <f>AY262</f>
        <v>0</v>
      </c>
      <c r="AY262" s="146"/>
      <c r="AZ262" s="146"/>
      <c r="BA262" s="146"/>
      <c r="BB262" s="1">
        <f t="shared" si="372"/>
        <v>0</v>
      </c>
      <c r="BC262" s="1">
        <f t="shared" si="373"/>
        <v>0</v>
      </c>
      <c r="BD262" s="1"/>
      <c r="BE262" s="1"/>
      <c r="BF262" s="146">
        <f t="shared" si="374"/>
        <v>0</v>
      </c>
      <c r="BG262" s="146">
        <f t="shared" si="375"/>
        <v>0</v>
      </c>
      <c r="BH262" s="146"/>
      <c r="BI262" s="146"/>
      <c r="BJ262" s="146">
        <f t="shared" si="376"/>
        <v>0</v>
      </c>
      <c r="BK262" s="146">
        <f t="shared" si="377"/>
        <v>0</v>
      </c>
      <c r="BL262" s="146"/>
      <c r="BM262" s="146"/>
      <c r="BN262" s="1">
        <f t="shared" si="378"/>
        <v>0</v>
      </c>
      <c r="BO262" s="1">
        <f t="shared" si="379"/>
        <v>0</v>
      </c>
      <c r="BP262" s="1">
        <f t="shared" si="380"/>
        <v>0</v>
      </c>
      <c r="BQ262" s="1">
        <f t="shared" si="381"/>
        <v>0</v>
      </c>
      <c r="BR262" s="167">
        <v>2003.673</v>
      </c>
      <c r="BS262" s="167">
        <v>2003.673</v>
      </c>
      <c r="BT262" s="167">
        <v>0</v>
      </c>
      <c r="BU262" s="167">
        <v>0</v>
      </c>
      <c r="BV262" s="146">
        <f t="shared" si="382"/>
        <v>0</v>
      </c>
      <c r="BW262" s="146">
        <f t="shared" si="383"/>
        <v>0</v>
      </c>
      <c r="BX262" s="6"/>
      <c r="BZ262" s="113" t="s">
        <v>543</v>
      </c>
      <c r="CA262" s="45" t="s">
        <v>589</v>
      </c>
      <c r="CB262" s="45" t="s">
        <v>592</v>
      </c>
      <c r="CC262" s="45" t="s">
        <v>593</v>
      </c>
      <c r="CF262" s="175" t="e">
        <f>BW262-#REF!</f>
        <v>#REF!</v>
      </c>
      <c r="CH262" s="291"/>
      <c r="CI262" s="291"/>
    </row>
    <row r="263" spans="1:87" ht="27.95" customHeight="1">
      <c r="A263" s="10">
        <v>18</v>
      </c>
      <c r="B263" s="9" t="s">
        <v>294</v>
      </c>
      <c r="C263" s="8" t="s">
        <v>202</v>
      </c>
      <c r="D263" s="100"/>
      <c r="E263" s="100"/>
      <c r="F263" s="8" t="s">
        <v>30</v>
      </c>
      <c r="G263" s="9"/>
      <c r="H263" s="8" t="s">
        <v>114</v>
      </c>
      <c r="I263" s="8" t="s">
        <v>293</v>
      </c>
      <c r="J263" s="41">
        <v>10130</v>
      </c>
      <c r="K263" s="41">
        <v>10130</v>
      </c>
      <c r="L263" s="6">
        <v>4700</v>
      </c>
      <c r="M263" s="41">
        <v>4700</v>
      </c>
      <c r="N263" s="167">
        <v>5340</v>
      </c>
      <c r="O263" s="167">
        <v>5340</v>
      </c>
      <c r="P263" s="167">
        <v>0</v>
      </c>
      <c r="Q263" s="167">
        <v>0</v>
      </c>
      <c r="R263" s="146">
        <v>5340</v>
      </c>
      <c r="S263" s="146">
        <v>5340</v>
      </c>
      <c r="T263" s="146"/>
      <c r="U263" s="146"/>
      <c r="V263" s="1">
        <f t="shared" si="384"/>
        <v>5340</v>
      </c>
      <c r="W263" s="1">
        <f t="shared" si="385"/>
        <v>5340</v>
      </c>
      <c r="X263" s="1">
        <f t="shared" si="386"/>
        <v>0</v>
      </c>
      <c r="Y263" s="1">
        <f t="shared" si="387"/>
        <v>0</v>
      </c>
      <c r="Z263" s="146">
        <v>4200</v>
      </c>
      <c r="AA263" s="146">
        <v>4200</v>
      </c>
      <c r="AB263" s="146"/>
      <c r="AC263" s="146"/>
      <c r="AD263" s="146">
        <v>4199.9993949999998</v>
      </c>
      <c r="AE263" s="146">
        <v>4199.9993949999998</v>
      </c>
      <c r="AF263" s="146"/>
      <c r="AG263" s="146"/>
      <c r="AH263" s="146">
        <v>1140</v>
      </c>
      <c r="AI263" s="146">
        <v>1140</v>
      </c>
      <c r="AJ263" s="146"/>
      <c r="AK263" s="146"/>
      <c r="AL263" s="1">
        <f t="shared" si="369"/>
        <v>6.050000001778244E-4</v>
      </c>
      <c r="AM263" s="1">
        <f t="shared" si="370"/>
        <v>6.050000001778244E-4</v>
      </c>
      <c r="AN263" s="1"/>
      <c r="AO263" s="1"/>
      <c r="AP263" s="1"/>
      <c r="AQ263" s="1"/>
      <c r="AR263" s="1"/>
      <c r="AS263" s="1"/>
      <c r="AT263" s="146"/>
      <c r="AU263" s="146"/>
      <c r="AV263" s="146"/>
      <c r="AW263" s="146"/>
      <c r="AX263" s="148">
        <f>AY263</f>
        <v>0</v>
      </c>
      <c r="AY263" s="146"/>
      <c r="AZ263" s="146"/>
      <c r="BA263" s="146"/>
      <c r="BB263" s="1">
        <f t="shared" si="372"/>
        <v>1140</v>
      </c>
      <c r="BC263" s="1">
        <f t="shared" si="373"/>
        <v>1140</v>
      </c>
      <c r="BD263" s="1"/>
      <c r="BE263" s="1"/>
      <c r="BF263" s="146">
        <f t="shared" si="374"/>
        <v>1140</v>
      </c>
      <c r="BG263" s="146">
        <f t="shared" si="375"/>
        <v>1140</v>
      </c>
      <c r="BH263" s="146"/>
      <c r="BI263" s="146"/>
      <c r="BJ263" s="146">
        <f t="shared" si="376"/>
        <v>0</v>
      </c>
      <c r="BK263" s="146">
        <f t="shared" si="377"/>
        <v>0</v>
      </c>
      <c r="BL263" s="146"/>
      <c r="BM263" s="146"/>
      <c r="BN263" s="1">
        <f t="shared" si="378"/>
        <v>0</v>
      </c>
      <c r="BO263" s="1">
        <f t="shared" si="379"/>
        <v>0</v>
      </c>
      <c r="BP263" s="1">
        <f t="shared" si="380"/>
        <v>0</v>
      </c>
      <c r="BQ263" s="1">
        <f t="shared" si="381"/>
        <v>0</v>
      </c>
      <c r="BR263" s="167">
        <v>5340</v>
      </c>
      <c r="BS263" s="167">
        <v>5340</v>
      </c>
      <c r="BT263" s="167">
        <v>0</v>
      </c>
      <c r="BU263" s="167">
        <v>0</v>
      </c>
      <c r="BV263" s="146">
        <f t="shared" si="382"/>
        <v>0</v>
      </c>
      <c r="BW263" s="146">
        <f t="shared" si="383"/>
        <v>0</v>
      </c>
      <c r="BX263" s="6"/>
      <c r="BZ263" s="113" t="s">
        <v>543</v>
      </c>
      <c r="CA263" s="45" t="s">
        <v>589</v>
      </c>
      <c r="CB263" s="45" t="s">
        <v>592</v>
      </c>
      <c r="CC263" s="45" t="s">
        <v>593</v>
      </c>
      <c r="CF263" s="175" t="e">
        <f>BW263-#REF!</f>
        <v>#REF!</v>
      </c>
      <c r="CH263" s="291"/>
      <c r="CI263" s="291"/>
    </row>
    <row r="264" spans="1:87" ht="27.95" customHeight="1">
      <c r="A264" s="54" t="s">
        <v>34</v>
      </c>
      <c r="B264" s="76" t="s">
        <v>75</v>
      </c>
      <c r="C264" s="76"/>
      <c r="D264" s="122"/>
      <c r="E264" s="122"/>
      <c r="F264" s="76"/>
      <c r="G264" s="77"/>
      <c r="H264" s="76"/>
      <c r="I264" s="76"/>
      <c r="J264" s="11"/>
      <c r="K264" s="11"/>
      <c r="L264" s="6">
        <v>0</v>
      </c>
      <c r="M264" s="11">
        <v>0</v>
      </c>
      <c r="N264" s="167">
        <v>0</v>
      </c>
      <c r="O264" s="167">
        <v>0</v>
      </c>
      <c r="P264" s="167">
        <v>0</v>
      </c>
      <c r="Q264" s="167">
        <v>0</v>
      </c>
      <c r="R264" s="144"/>
      <c r="S264" s="144"/>
      <c r="T264" s="144"/>
      <c r="U264" s="144"/>
      <c r="V264" s="1">
        <f t="shared" si="384"/>
        <v>0</v>
      </c>
      <c r="W264" s="1">
        <f t="shared" si="385"/>
        <v>0</v>
      </c>
      <c r="X264" s="1">
        <f t="shared" si="386"/>
        <v>0</v>
      </c>
      <c r="Y264" s="1">
        <f t="shared" si="387"/>
        <v>0</v>
      </c>
      <c r="Z264" s="144"/>
      <c r="AA264" s="144"/>
      <c r="AB264" s="144"/>
      <c r="AC264" s="144"/>
      <c r="AD264" s="144"/>
      <c r="AE264" s="144"/>
      <c r="AF264" s="144"/>
      <c r="AG264" s="144"/>
      <c r="AH264" s="144"/>
      <c r="AI264" s="144"/>
      <c r="AJ264" s="144"/>
      <c r="AK264" s="144"/>
      <c r="AL264" s="1"/>
      <c r="AM264" s="1"/>
      <c r="AN264" s="1"/>
      <c r="AO264" s="1"/>
      <c r="AP264" s="1"/>
      <c r="AQ264" s="1"/>
      <c r="AR264" s="1"/>
      <c r="AS264" s="1"/>
      <c r="AT264" s="146">
        <f>AH264+AL264</f>
        <v>0</v>
      </c>
      <c r="AU264" s="146">
        <f>AI264+AM264</f>
        <v>0</v>
      </c>
      <c r="AV264" s="146"/>
      <c r="AW264" s="146"/>
      <c r="AX264" s="148">
        <f>AY264</f>
        <v>0</v>
      </c>
      <c r="AY264" s="144"/>
      <c r="AZ264" s="144"/>
      <c r="BA264" s="144"/>
      <c r="BB264" s="144"/>
      <c r="BC264" s="144"/>
      <c r="BD264" s="144"/>
      <c r="BE264" s="144"/>
      <c r="BF264" s="146">
        <f t="shared" si="374"/>
        <v>0</v>
      </c>
      <c r="BG264" s="146">
        <f t="shared" si="375"/>
        <v>0</v>
      </c>
      <c r="BH264" s="146"/>
      <c r="BI264" s="146"/>
      <c r="BJ264" s="146">
        <f t="shared" si="376"/>
        <v>0</v>
      </c>
      <c r="BK264" s="146">
        <f t="shared" si="377"/>
        <v>0</v>
      </c>
      <c r="BL264" s="144"/>
      <c r="BM264" s="144"/>
      <c r="BN264" s="1">
        <f t="shared" ref="BN264" si="388">N264-V264</f>
        <v>0</v>
      </c>
      <c r="BO264" s="1">
        <f t="shared" ref="BO264" si="389">O264-W264</f>
        <v>0</v>
      </c>
      <c r="BP264" s="1">
        <f t="shared" ref="BP264" si="390">P264-X264</f>
        <v>0</v>
      </c>
      <c r="BQ264" s="1">
        <f t="shared" ref="BQ264" si="391">Q264-Y264</f>
        <v>0</v>
      </c>
      <c r="BR264" s="167">
        <v>0</v>
      </c>
      <c r="BS264" s="167">
        <v>0</v>
      </c>
      <c r="BT264" s="167">
        <v>0</v>
      </c>
      <c r="BU264" s="167">
        <v>0</v>
      </c>
      <c r="BV264" s="146">
        <f t="shared" si="382"/>
        <v>0</v>
      </c>
      <c r="BW264" s="146">
        <f t="shared" si="383"/>
        <v>0</v>
      </c>
      <c r="BX264" s="11"/>
      <c r="CF264" s="175" t="e">
        <f>BW264-#REF!</f>
        <v>#REF!</v>
      </c>
      <c r="CH264" s="291"/>
      <c r="CI264" s="291"/>
    </row>
    <row r="265" spans="1:87" ht="27.95" customHeight="1">
      <c r="A265" s="61" t="s">
        <v>56</v>
      </c>
      <c r="B265" s="60" t="s">
        <v>292</v>
      </c>
      <c r="C265" s="58"/>
      <c r="D265" s="117"/>
      <c r="E265" s="117"/>
      <c r="F265" s="58"/>
      <c r="G265" s="60"/>
      <c r="H265" s="59"/>
      <c r="I265" s="58"/>
      <c r="J265" s="57">
        <f t="shared" ref="J265:BR265" si="392">J266+J321</f>
        <v>1654457.34</v>
      </c>
      <c r="K265" s="57">
        <f t="shared" si="392"/>
        <v>1483414.34</v>
      </c>
      <c r="L265" s="57">
        <f t="shared" si="392"/>
        <v>10101.093000000001</v>
      </c>
      <c r="M265" s="57">
        <f t="shared" si="392"/>
        <v>10101.093000000001</v>
      </c>
      <c r="N265" s="152">
        <f t="shared" si="392"/>
        <v>1000237.13</v>
      </c>
      <c r="O265" s="152">
        <f t="shared" si="392"/>
        <v>964751.74799999991</v>
      </c>
      <c r="P265" s="152">
        <f t="shared" si="392"/>
        <v>0</v>
      </c>
      <c r="Q265" s="152">
        <f t="shared" si="392"/>
        <v>1209</v>
      </c>
      <c r="R265" s="152">
        <f t="shared" si="392"/>
        <v>1015027.13</v>
      </c>
      <c r="S265" s="152">
        <f t="shared" si="392"/>
        <v>989541.74799999991</v>
      </c>
      <c r="T265" s="152">
        <f t="shared" si="392"/>
        <v>0</v>
      </c>
      <c r="U265" s="152">
        <f t="shared" si="392"/>
        <v>1209</v>
      </c>
      <c r="V265" s="152">
        <f t="shared" si="392"/>
        <v>395354.45672100002</v>
      </c>
      <c r="W265" s="152">
        <f t="shared" si="392"/>
        <v>395354.45672100002</v>
      </c>
      <c r="X265" s="152">
        <f t="shared" si="392"/>
        <v>0</v>
      </c>
      <c r="Y265" s="152">
        <f t="shared" si="392"/>
        <v>0</v>
      </c>
      <c r="Z265" s="152">
        <f t="shared" si="392"/>
        <v>54218.235000000001</v>
      </c>
      <c r="AA265" s="152">
        <f t="shared" si="392"/>
        <v>54218.235000000001</v>
      </c>
      <c r="AB265" s="152">
        <f t="shared" si="392"/>
        <v>0</v>
      </c>
      <c r="AC265" s="152">
        <f t="shared" si="392"/>
        <v>0</v>
      </c>
      <c r="AD265" s="152">
        <f t="shared" si="392"/>
        <v>54133.411627000001</v>
      </c>
      <c r="AE265" s="152">
        <f t="shared" si="392"/>
        <v>54133.411627000001</v>
      </c>
      <c r="AF265" s="152">
        <f t="shared" si="392"/>
        <v>0</v>
      </c>
      <c r="AG265" s="152">
        <f t="shared" si="392"/>
        <v>0</v>
      </c>
      <c r="AH265" s="152">
        <f t="shared" si="392"/>
        <v>138242.96872100001</v>
      </c>
      <c r="AI265" s="152">
        <f t="shared" si="392"/>
        <v>138242.96872100001</v>
      </c>
      <c r="AJ265" s="152">
        <f t="shared" si="392"/>
        <v>0</v>
      </c>
      <c r="AK265" s="152">
        <f t="shared" si="392"/>
        <v>0</v>
      </c>
      <c r="AL265" s="152">
        <f t="shared" si="392"/>
        <v>84.823372999999833</v>
      </c>
      <c r="AM265" s="152">
        <f t="shared" si="392"/>
        <v>84.823372999999833</v>
      </c>
      <c r="AN265" s="152">
        <f t="shared" si="392"/>
        <v>0</v>
      </c>
      <c r="AO265" s="152">
        <f t="shared" si="392"/>
        <v>0</v>
      </c>
      <c r="AP265" s="152">
        <f t="shared" si="392"/>
        <v>9.7031259999999993</v>
      </c>
      <c r="AQ265" s="152">
        <f t="shared" si="392"/>
        <v>9.7031259999999993</v>
      </c>
      <c r="AR265" s="152">
        <f t="shared" si="392"/>
        <v>0</v>
      </c>
      <c r="AS265" s="152">
        <f t="shared" si="392"/>
        <v>0</v>
      </c>
      <c r="AT265" s="152">
        <f t="shared" si="392"/>
        <v>133133.73778</v>
      </c>
      <c r="AU265" s="152">
        <f t="shared" si="392"/>
        <v>133133.73778</v>
      </c>
      <c r="AV265" s="152">
        <f t="shared" si="392"/>
        <v>0</v>
      </c>
      <c r="AW265" s="152">
        <f t="shared" si="392"/>
        <v>0</v>
      </c>
      <c r="AX265" s="152">
        <f t="shared" si="392"/>
        <v>202893.253</v>
      </c>
      <c r="AY265" s="152">
        <f t="shared" si="392"/>
        <v>202893.253</v>
      </c>
      <c r="AZ265" s="152">
        <f t="shared" si="392"/>
        <v>0</v>
      </c>
      <c r="BA265" s="152">
        <f t="shared" si="392"/>
        <v>0</v>
      </c>
      <c r="BB265" s="152">
        <f t="shared" si="392"/>
        <v>5109.2309409999998</v>
      </c>
      <c r="BC265" s="152">
        <f t="shared" si="392"/>
        <v>5109.2309409999998</v>
      </c>
      <c r="BD265" s="152">
        <f t="shared" si="392"/>
        <v>0</v>
      </c>
      <c r="BE265" s="152">
        <f t="shared" si="392"/>
        <v>0</v>
      </c>
      <c r="BF265" s="152">
        <f t="shared" si="392"/>
        <v>5109.2309409999998</v>
      </c>
      <c r="BG265" s="152">
        <f t="shared" si="392"/>
        <v>5109.2309409999998</v>
      </c>
      <c r="BH265" s="152">
        <f t="shared" si="392"/>
        <v>0</v>
      </c>
      <c r="BI265" s="152">
        <f t="shared" si="392"/>
        <v>0</v>
      </c>
      <c r="BJ265" s="152">
        <f t="shared" si="392"/>
        <v>202893.253</v>
      </c>
      <c r="BK265" s="152">
        <f t="shared" si="392"/>
        <v>202893.253</v>
      </c>
      <c r="BL265" s="152">
        <f t="shared" si="392"/>
        <v>0</v>
      </c>
      <c r="BM265" s="152">
        <f t="shared" si="392"/>
        <v>0</v>
      </c>
      <c r="BN265" s="152">
        <f t="shared" si="392"/>
        <v>604882.67327899998</v>
      </c>
      <c r="BO265" s="152">
        <f t="shared" si="392"/>
        <v>569397.291279</v>
      </c>
      <c r="BP265" s="152">
        <f t="shared" si="392"/>
        <v>0</v>
      </c>
      <c r="BQ265" s="152">
        <f t="shared" si="392"/>
        <v>1209</v>
      </c>
      <c r="BR265" s="152">
        <f t="shared" si="392"/>
        <v>1007341.13</v>
      </c>
      <c r="BS265" s="152">
        <f t="shared" ref="BS265:BU265" si="393">BS266+BS321</f>
        <v>957195.74799999991</v>
      </c>
      <c r="BT265" s="152">
        <f t="shared" si="393"/>
        <v>0</v>
      </c>
      <c r="BU265" s="152">
        <f t="shared" si="393"/>
        <v>1209</v>
      </c>
      <c r="BV265" s="152">
        <f t="shared" ref="BV265:BW265" si="394">BV266+BV321</f>
        <v>23289</v>
      </c>
      <c r="BW265" s="152">
        <f t="shared" si="394"/>
        <v>30845</v>
      </c>
      <c r="BX265" s="56"/>
      <c r="CF265" s="175" t="e">
        <f>BW265-#REF!</f>
        <v>#REF!</v>
      </c>
      <c r="CH265" s="291"/>
      <c r="CI265" s="291"/>
    </row>
    <row r="266" spans="1:87" ht="27.95" customHeight="1">
      <c r="A266" s="61" t="s">
        <v>54</v>
      </c>
      <c r="B266" s="58" t="s">
        <v>53</v>
      </c>
      <c r="C266" s="58"/>
      <c r="D266" s="117"/>
      <c r="E266" s="117"/>
      <c r="F266" s="58"/>
      <c r="G266" s="60"/>
      <c r="H266" s="59"/>
      <c r="I266" s="58"/>
      <c r="J266" s="57">
        <f>SUM(J267:J320)</f>
        <v>967600.34000000008</v>
      </c>
      <c r="K266" s="57">
        <f t="shared" ref="K266:BR266" si="395">SUM(K267:K320)</f>
        <v>946554.34000000008</v>
      </c>
      <c r="L266" s="57">
        <f t="shared" si="395"/>
        <v>10101.093000000001</v>
      </c>
      <c r="M266" s="57">
        <f t="shared" si="395"/>
        <v>10101.093000000001</v>
      </c>
      <c r="N266" s="152">
        <f>SUM(N267:N320)</f>
        <v>835298.33400000003</v>
      </c>
      <c r="O266" s="152">
        <f t="shared" si="395"/>
        <v>801802.95199999993</v>
      </c>
      <c r="P266" s="152">
        <f t="shared" si="395"/>
        <v>0</v>
      </c>
      <c r="Q266" s="152">
        <f t="shared" si="395"/>
        <v>1209</v>
      </c>
      <c r="R266" s="152">
        <f t="shared" si="395"/>
        <v>825088.33400000003</v>
      </c>
      <c r="S266" s="152">
        <f t="shared" si="395"/>
        <v>801592.95199999993</v>
      </c>
      <c r="T266" s="152">
        <f t="shared" si="395"/>
        <v>0</v>
      </c>
      <c r="U266" s="152">
        <f t="shared" si="395"/>
        <v>1209</v>
      </c>
      <c r="V266" s="152">
        <f t="shared" si="395"/>
        <v>361078.56572100002</v>
      </c>
      <c r="W266" s="152">
        <f t="shared" si="395"/>
        <v>361078.56572100002</v>
      </c>
      <c r="X266" s="152">
        <f t="shared" si="395"/>
        <v>0</v>
      </c>
      <c r="Y266" s="152">
        <f t="shared" si="395"/>
        <v>0</v>
      </c>
      <c r="Z266" s="152">
        <f t="shared" si="395"/>
        <v>54099.534</v>
      </c>
      <c r="AA266" s="152">
        <f t="shared" si="395"/>
        <v>54099.534</v>
      </c>
      <c r="AB266" s="152">
        <f t="shared" si="395"/>
        <v>0</v>
      </c>
      <c r="AC266" s="152">
        <f t="shared" si="395"/>
        <v>0</v>
      </c>
      <c r="AD266" s="152">
        <f t="shared" si="395"/>
        <v>54014.710627</v>
      </c>
      <c r="AE266" s="152">
        <f t="shared" si="395"/>
        <v>54014.710627</v>
      </c>
      <c r="AF266" s="152">
        <f t="shared" si="395"/>
        <v>0</v>
      </c>
      <c r="AG266" s="152">
        <f t="shared" si="395"/>
        <v>0</v>
      </c>
      <c r="AH266" s="152">
        <f t="shared" si="395"/>
        <v>104085.77872100001</v>
      </c>
      <c r="AI266" s="152">
        <f t="shared" si="395"/>
        <v>104085.77872100001</v>
      </c>
      <c r="AJ266" s="152">
        <f t="shared" si="395"/>
        <v>0</v>
      </c>
      <c r="AK266" s="152">
        <f t="shared" si="395"/>
        <v>0</v>
      </c>
      <c r="AL266" s="152">
        <f t="shared" si="395"/>
        <v>84.823372999999833</v>
      </c>
      <c r="AM266" s="152">
        <f t="shared" si="395"/>
        <v>84.823372999999833</v>
      </c>
      <c r="AN266" s="152">
        <f t="shared" si="395"/>
        <v>0</v>
      </c>
      <c r="AO266" s="152">
        <f t="shared" si="395"/>
        <v>0</v>
      </c>
      <c r="AP266" s="152">
        <f t="shared" si="395"/>
        <v>9.7031259999999993</v>
      </c>
      <c r="AQ266" s="152">
        <f t="shared" si="395"/>
        <v>9.7031259999999993</v>
      </c>
      <c r="AR266" s="152">
        <f t="shared" si="395"/>
        <v>0</v>
      </c>
      <c r="AS266" s="152">
        <f t="shared" si="395"/>
        <v>0</v>
      </c>
      <c r="AT266" s="152">
        <f t="shared" si="395"/>
        <v>102121.1296</v>
      </c>
      <c r="AU266" s="152">
        <f t="shared" si="395"/>
        <v>102121.1296</v>
      </c>
      <c r="AV266" s="152">
        <f t="shared" si="395"/>
        <v>0</v>
      </c>
      <c r="AW266" s="152">
        <f t="shared" si="395"/>
        <v>0</v>
      </c>
      <c r="AX266" s="152">
        <f t="shared" si="395"/>
        <v>202893.253</v>
      </c>
      <c r="AY266" s="152">
        <f t="shared" si="395"/>
        <v>202893.253</v>
      </c>
      <c r="AZ266" s="152">
        <f t="shared" si="395"/>
        <v>0</v>
      </c>
      <c r="BA266" s="152">
        <f t="shared" si="395"/>
        <v>0</v>
      </c>
      <c r="BB266" s="152">
        <f t="shared" si="395"/>
        <v>1964.6491209999997</v>
      </c>
      <c r="BC266" s="152">
        <f t="shared" si="395"/>
        <v>1964.6491209999997</v>
      </c>
      <c r="BD266" s="152">
        <f t="shared" si="395"/>
        <v>0</v>
      </c>
      <c r="BE266" s="152">
        <f t="shared" si="395"/>
        <v>0</v>
      </c>
      <c r="BF266" s="152">
        <f t="shared" si="395"/>
        <v>1964.6491209999997</v>
      </c>
      <c r="BG266" s="152">
        <f t="shared" si="395"/>
        <v>1964.6491209999997</v>
      </c>
      <c r="BH266" s="152">
        <f t="shared" si="395"/>
        <v>0</v>
      </c>
      <c r="BI266" s="152">
        <f t="shared" si="395"/>
        <v>0</v>
      </c>
      <c r="BJ266" s="152">
        <f t="shared" si="395"/>
        <v>202893.253</v>
      </c>
      <c r="BK266" s="152">
        <f t="shared" si="395"/>
        <v>202893.253</v>
      </c>
      <c r="BL266" s="152">
        <f t="shared" si="395"/>
        <v>0</v>
      </c>
      <c r="BM266" s="152">
        <f t="shared" si="395"/>
        <v>0</v>
      </c>
      <c r="BN266" s="152">
        <f t="shared" si="395"/>
        <v>474219.76827899995</v>
      </c>
      <c r="BO266" s="152">
        <f t="shared" si="395"/>
        <v>440724.38627899997</v>
      </c>
      <c r="BP266" s="152">
        <f t="shared" si="395"/>
        <v>0</v>
      </c>
      <c r="BQ266" s="152">
        <f t="shared" si="395"/>
        <v>1209</v>
      </c>
      <c r="BR266" s="152">
        <f t="shared" si="395"/>
        <v>831030.33400000003</v>
      </c>
      <c r="BS266" s="152">
        <f t="shared" ref="BS266:BU266" si="396">SUM(BS267:BS320)</f>
        <v>787874.95199999993</v>
      </c>
      <c r="BT266" s="152">
        <f t="shared" si="396"/>
        <v>0</v>
      </c>
      <c r="BU266" s="152">
        <f t="shared" si="396"/>
        <v>1209</v>
      </c>
      <c r="BV266" s="152">
        <f t="shared" ref="BV266:BW266" si="397">SUM(BV267:BV320)</f>
        <v>6917</v>
      </c>
      <c r="BW266" s="152">
        <f t="shared" si="397"/>
        <v>20845</v>
      </c>
      <c r="BX266" s="56"/>
      <c r="CF266" s="175" t="e">
        <f>BW266-#REF!</f>
        <v>#REF!</v>
      </c>
      <c r="CH266" s="291"/>
      <c r="CI266" s="291"/>
    </row>
    <row r="267" spans="1:87" ht="27.95" customHeight="1">
      <c r="A267" s="10">
        <v>1</v>
      </c>
      <c r="B267" s="71" t="s">
        <v>277</v>
      </c>
      <c r="C267" s="68" t="s">
        <v>148</v>
      </c>
      <c r="D267" s="121"/>
      <c r="E267" s="121"/>
      <c r="F267" s="31" t="s">
        <v>30</v>
      </c>
      <c r="G267" s="65"/>
      <c r="H267" s="53" t="s">
        <v>15</v>
      </c>
      <c r="I267" s="53" t="s">
        <v>276</v>
      </c>
      <c r="J267" s="41">
        <v>96088</v>
      </c>
      <c r="K267" s="41">
        <v>96088</v>
      </c>
      <c r="L267" s="6">
        <v>0</v>
      </c>
      <c r="M267" s="41">
        <v>0</v>
      </c>
      <c r="N267" s="167">
        <v>86400</v>
      </c>
      <c r="O267" s="167">
        <v>86400</v>
      </c>
      <c r="P267" s="167">
        <v>0</v>
      </c>
      <c r="Q267" s="167">
        <v>0</v>
      </c>
      <c r="R267" s="146">
        <v>86400</v>
      </c>
      <c r="S267" s="146">
        <v>86400</v>
      </c>
      <c r="T267" s="146"/>
      <c r="U267" s="146"/>
      <c r="V267" s="1">
        <f t="shared" ref="V267:V276" si="398">Z267+AH267+AX267</f>
        <v>40640.313000000002</v>
      </c>
      <c r="W267" s="1">
        <f t="shared" ref="W267:W276" si="399">AA267+AI267+AY267</f>
        <v>40640.313000000002</v>
      </c>
      <c r="X267" s="1">
        <f t="shared" ref="X267:X276" si="400">AB267+AJ267+AZ267</f>
        <v>0</v>
      </c>
      <c r="Y267" s="1">
        <f t="shared" ref="Y267:Y276" si="401">AC267+AK267+BA267</f>
        <v>0</v>
      </c>
      <c r="Z267" s="146"/>
      <c r="AA267" s="146"/>
      <c r="AB267" s="146"/>
      <c r="AC267" s="146"/>
      <c r="AD267" s="146"/>
      <c r="AE267" s="146"/>
      <c r="AF267" s="146"/>
      <c r="AG267" s="146"/>
      <c r="AH267" s="146">
        <v>15640.313</v>
      </c>
      <c r="AI267" s="146">
        <v>15640.313</v>
      </c>
      <c r="AJ267" s="146"/>
      <c r="AK267" s="146"/>
      <c r="AL267" s="1">
        <f t="shared" ref="AL267:AL276" si="402">Z267-AD267</f>
        <v>0</v>
      </c>
      <c r="AM267" s="1">
        <f t="shared" ref="AM267:AM276" si="403">AA267-AE267</f>
        <v>0</v>
      </c>
      <c r="AN267" s="1"/>
      <c r="AO267" s="1"/>
      <c r="AP267" s="1"/>
      <c r="AQ267" s="1"/>
      <c r="AR267" s="1"/>
      <c r="AS267" s="1"/>
      <c r="AT267" s="146">
        <v>15640.313</v>
      </c>
      <c r="AU267" s="146">
        <v>15640.313</v>
      </c>
      <c r="AV267" s="146"/>
      <c r="AW267" s="146"/>
      <c r="AX267" s="148">
        <f>AY267</f>
        <v>25000</v>
      </c>
      <c r="AY267" s="146">
        <v>25000</v>
      </c>
      <c r="AZ267" s="146"/>
      <c r="BA267" s="146"/>
      <c r="BB267" s="1">
        <f t="shared" ref="BB267:BB276" si="404">AH267-AT267</f>
        <v>0</v>
      </c>
      <c r="BC267" s="1">
        <f t="shared" ref="BC267:BC276" si="405">AI267-AU267</f>
        <v>0</v>
      </c>
      <c r="BD267" s="1"/>
      <c r="BE267" s="1"/>
      <c r="BF267" s="146">
        <f t="shared" ref="BF267:BF280" si="406">BB267</f>
        <v>0</v>
      </c>
      <c r="BG267" s="146">
        <f t="shared" ref="BG267:BG280" si="407">BC267</f>
        <v>0</v>
      </c>
      <c r="BH267" s="146"/>
      <c r="BI267" s="146"/>
      <c r="BJ267" s="146">
        <f t="shared" ref="BJ267:BJ280" si="408">AX267</f>
        <v>25000</v>
      </c>
      <c r="BK267" s="146">
        <f t="shared" ref="BK267:BK280" si="409">AY267</f>
        <v>25000</v>
      </c>
      <c r="BL267" s="146"/>
      <c r="BM267" s="146"/>
      <c r="BN267" s="1">
        <f t="shared" ref="BN267:BN318" si="410">N267-V267</f>
        <v>45759.686999999998</v>
      </c>
      <c r="BO267" s="1">
        <f t="shared" ref="BO267:BO318" si="411">O267-W267</f>
        <v>45759.686999999998</v>
      </c>
      <c r="BP267" s="1">
        <f t="shared" ref="BP267:BP318" si="412">P267-X267</f>
        <v>0</v>
      </c>
      <c r="BQ267" s="1">
        <f t="shared" ref="BQ267:BQ318" si="413">Q267-Y267</f>
        <v>0</v>
      </c>
      <c r="BR267" s="167">
        <v>86400</v>
      </c>
      <c r="BS267" s="167">
        <v>86400</v>
      </c>
      <c r="BT267" s="167">
        <v>0</v>
      </c>
      <c r="BU267" s="167">
        <v>0</v>
      </c>
      <c r="BV267" s="146">
        <f t="shared" ref="BV267:BV295" si="414">IF(BS267&gt;O267,BS267-O267,0)</f>
        <v>0</v>
      </c>
      <c r="BW267" s="146">
        <f t="shared" ref="BW267:BW295" si="415">IF(BS267&lt;O267,O267-BS267,0)</f>
        <v>0</v>
      </c>
      <c r="BX267" s="4"/>
      <c r="BZ267" s="113" t="s">
        <v>143</v>
      </c>
      <c r="CA267" s="45" t="s">
        <v>589</v>
      </c>
      <c r="CB267" s="45" t="s">
        <v>594</v>
      </c>
      <c r="CC267" s="45" t="s">
        <v>593</v>
      </c>
      <c r="CF267" s="175" t="e">
        <f>BW267-#REF!</f>
        <v>#REF!</v>
      </c>
      <c r="CH267" s="291"/>
      <c r="CI267" s="291"/>
    </row>
    <row r="268" spans="1:87" ht="27.95" customHeight="1">
      <c r="A268" s="10">
        <v>2</v>
      </c>
      <c r="B268" s="50" t="s">
        <v>766</v>
      </c>
      <c r="C268" s="68" t="s">
        <v>148</v>
      </c>
      <c r="D268" s="121"/>
      <c r="E268" s="121"/>
      <c r="F268" s="31" t="s">
        <v>30</v>
      </c>
      <c r="G268" s="50"/>
      <c r="H268" s="31" t="s">
        <v>45</v>
      </c>
      <c r="I268" s="31" t="s">
        <v>611</v>
      </c>
      <c r="J268" s="41">
        <v>121522</v>
      </c>
      <c r="K268" s="41">
        <v>121522</v>
      </c>
      <c r="L268" s="6">
        <v>0</v>
      </c>
      <c r="M268" s="41">
        <v>0</v>
      </c>
      <c r="N268" s="167">
        <v>88000</v>
      </c>
      <c r="O268" s="167">
        <v>88000</v>
      </c>
      <c r="P268" s="167">
        <v>0</v>
      </c>
      <c r="Q268" s="167">
        <v>0</v>
      </c>
      <c r="R268" s="146">
        <v>88000</v>
      </c>
      <c r="S268" s="146">
        <v>88000</v>
      </c>
      <c r="T268" s="146"/>
      <c r="U268" s="153"/>
      <c r="V268" s="1">
        <f t="shared" si="398"/>
        <v>26790.891</v>
      </c>
      <c r="W268" s="1">
        <f t="shared" si="399"/>
        <v>26790.891</v>
      </c>
      <c r="X268" s="1">
        <f t="shared" si="400"/>
        <v>0</v>
      </c>
      <c r="Y268" s="1">
        <f t="shared" si="401"/>
        <v>0</v>
      </c>
      <c r="Z268" s="153"/>
      <c r="AA268" s="153"/>
      <c r="AB268" s="153"/>
      <c r="AC268" s="153"/>
      <c r="AD268" s="153"/>
      <c r="AE268" s="153"/>
      <c r="AF268" s="153"/>
      <c r="AG268" s="153"/>
      <c r="AH268" s="153">
        <v>1790.8910000000001</v>
      </c>
      <c r="AI268" s="153">
        <v>1790.8910000000001</v>
      </c>
      <c r="AJ268" s="153"/>
      <c r="AK268" s="153"/>
      <c r="AL268" s="1">
        <f t="shared" si="402"/>
        <v>0</v>
      </c>
      <c r="AM268" s="1">
        <f t="shared" si="403"/>
        <v>0</v>
      </c>
      <c r="AN268" s="1"/>
      <c r="AO268" s="1"/>
      <c r="AP268" s="1"/>
      <c r="AQ268" s="1"/>
      <c r="AR268" s="1"/>
      <c r="AS268" s="1"/>
      <c r="AT268" s="146">
        <v>1790.8910000000001</v>
      </c>
      <c r="AU268" s="146">
        <v>1790.8910000000001</v>
      </c>
      <c r="AV268" s="146"/>
      <c r="AW268" s="146"/>
      <c r="AX268" s="148">
        <f>AY268</f>
        <v>25000</v>
      </c>
      <c r="AY268" s="153">
        <v>25000</v>
      </c>
      <c r="AZ268" s="153"/>
      <c r="BA268" s="153"/>
      <c r="BB268" s="1">
        <f t="shared" si="404"/>
        <v>0</v>
      </c>
      <c r="BC268" s="1">
        <f t="shared" si="405"/>
        <v>0</v>
      </c>
      <c r="BD268" s="1"/>
      <c r="BE268" s="1"/>
      <c r="BF268" s="146">
        <f t="shared" si="406"/>
        <v>0</v>
      </c>
      <c r="BG268" s="146">
        <f t="shared" si="407"/>
        <v>0</v>
      </c>
      <c r="BH268" s="146"/>
      <c r="BI268" s="146"/>
      <c r="BJ268" s="146">
        <f t="shared" si="408"/>
        <v>25000</v>
      </c>
      <c r="BK268" s="146">
        <f t="shared" si="409"/>
        <v>25000</v>
      </c>
      <c r="BL268" s="153"/>
      <c r="BM268" s="153"/>
      <c r="BN268" s="1">
        <f t="shared" si="410"/>
        <v>61209.108999999997</v>
      </c>
      <c r="BO268" s="1">
        <f t="shared" si="411"/>
        <v>61209.108999999997</v>
      </c>
      <c r="BP268" s="1">
        <f t="shared" si="412"/>
        <v>0</v>
      </c>
      <c r="BQ268" s="1">
        <f t="shared" si="413"/>
        <v>0</v>
      </c>
      <c r="BR268" s="167">
        <v>88000</v>
      </c>
      <c r="BS268" s="167">
        <v>88000</v>
      </c>
      <c r="BT268" s="167">
        <v>0</v>
      </c>
      <c r="BU268" s="167">
        <v>0</v>
      </c>
      <c r="BV268" s="146">
        <f t="shared" si="414"/>
        <v>0</v>
      </c>
      <c r="BW268" s="146">
        <f t="shared" si="415"/>
        <v>0</v>
      </c>
      <c r="BX268" s="50"/>
      <c r="BZ268" s="113" t="s">
        <v>143</v>
      </c>
      <c r="CA268" s="45" t="s">
        <v>589</v>
      </c>
      <c r="CB268" s="45" t="s">
        <v>594</v>
      </c>
      <c r="CC268" s="45" t="s">
        <v>593</v>
      </c>
      <c r="CF268" s="175" t="e">
        <f>BW268-#REF!</f>
        <v>#REF!</v>
      </c>
      <c r="CH268" s="291"/>
      <c r="CI268" s="291"/>
    </row>
    <row r="269" spans="1:87" ht="27.95" customHeight="1">
      <c r="A269" s="10">
        <v>3</v>
      </c>
      <c r="B269" s="50" t="s">
        <v>274</v>
      </c>
      <c r="C269" s="68" t="s">
        <v>148</v>
      </c>
      <c r="D269" s="121"/>
      <c r="E269" s="121"/>
      <c r="F269" s="31" t="s">
        <v>30</v>
      </c>
      <c r="G269" s="65"/>
      <c r="H269" s="53" t="s">
        <v>45</v>
      </c>
      <c r="I269" s="53" t="s">
        <v>613</v>
      </c>
      <c r="J269" s="36">
        <v>61500</v>
      </c>
      <c r="K269" s="36">
        <v>61500</v>
      </c>
      <c r="L269" s="6">
        <v>0</v>
      </c>
      <c r="M269" s="36">
        <v>0</v>
      </c>
      <c r="N269" s="167">
        <v>55100</v>
      </c>
      <c r="O269" s="167">
        <v>55100</v>
      </c>
      <c r="P269" s="167">
        <v>0</v>
      </c>
      <c r="Q269" s="167">
        <v>0</v>
      </c>
      <c r="R269" s="146">
        <v>55100</v>
      </c>
      <c r="S269" s="146">
        <v>55100</v>
      </c>
      <c r="T269" s="146"/>
      <c r="U269" s="146"/>
      <c r="V269" s="1">
        <f t="shared" si="398"/>
        <v>15000</v>
      </c>
      <c r="W269" s="1">
        <f t="shared" si="399"/>
        <v>15000</v>
      </c>
      <c r="X269" s="1">
        <f t="shared" si="400"/>
        <v>0</v>
      </c>
      <c r="Y269" s="1">
        <f t="shared" si="401"/>
        <v>0</v>
      </c>
      <c r="Z269" s="146"/>
      <c r="AA269" s="146"/>
      <c r="AB269" s="146"/>
      <c r="AC269" s="146"/>
      <c r="AD269" s="146"/>
      <c r="AE269" s="146"/>
      <c r="AF269" s="146"/>
      <c r="AG269" s="146"/>
      <c r="AH269" s="146"/>
      <c r="AI269" s="146"/>
      <c r="AJ269" s="146"/>
      <c r="AK269" s="146"/>
      <c r="AL269" s="1">
        <f t="shared" si="402"/>
        <v>0</v>
      </c>
      <c r="AM269" s="1">
        <f t="shared" si="403"/>
        <v>0</v>
      </c>
      <c r="AN269" s="1"/>
      <c r="AO269" s="1"/>
      <c r="AP269" s="1"/>
      <c r="AQ269" s="1"/>
      <c r="AR269" s="1"/>
      <c r="AS269" s="1"/>
      <c r="AT269" s="146">
        <v>0</v>
      </c>
      <c r="AU269" s="146">
        <v>0</v>
      </c>
      <c r="AV269" s="146"/>
      <c r="AW269" s="146"/>
      <c r="AX269" s="148">
        <v>15000</v>
      </c>
      <c r="AY269" s="146">
        <v>15000</v>
      </c>
      <c r="AZ269" s="146"/>
      <c r="BA269" s="146"/>
      <c r="BB269" s="1">
        <f t="shared" si="404"/>
        <v>0</v>
      </c>
      <c r="BC269" s="1">
        <f t="shared" si="405"/>
        <v>0</v>
      </c>
      <c r="BD269" s="1"/>
      <c r="BE269" s="1"/>
      <c r="BF269" s="146">
        <f t="shared" si="406"/>
        <v>0</v>
      </c>
      <c r="BG269" s="146">
        <f t="shared" si="407"/>
        <v>0</v>
      </c>
      <c r="BH269" s="146"/>
      <c r="BI269" s="146"/>
      <c r="BJ269" s="146">
        <f t="shared" si="408"/>
        <v>15000</v>
      </c>
      <c r="BK269" s="146">
        <f t="shared" si="409"/>
        <v>15000</v>
      </c>
      <c r="BL269" s="146"/>
      <c r="BM269" s="146"/>
      <c r="BN269" s="1">
        <f t="shared" si="410"/>
        <v>40100</v>
      </c>
      <c r="BO269" s="1">
        <f t="shared" si="411"/>
        <v>40100</v>
      </c>
      <c r="BP269" s="1">
        <f t="shared" si="412"/>
        <v>0</v>
      </c>
      <c r="BQ269" s="1">
        <f t="shared" si="413"/>
        <v>0</v>
      </c>
      <c r="BR269" s="167">
        <v>55100</v>
      </c>
      <c r="BS269" s="167">
        <v>55100</v>
      </c>
      <c r="BT269" s="167">
        <v>0</v>
      </c>
      <c r="BU269" s="167">
        <v>0</v>
      </c>
      <c r="BV269" s="146">
        <f t="shared" si="414"/>
        <v>0</v>
      </c>
      <c r="BW269" s="146">
        <f t="shared" si="415"/>
        <v>0</v>
      </c>
      <c r="BX269" s="4"/>
      <c r="BZ269" s="113" t="s">
        <v>143</v>
      </c>
      <c r="CA269" s="45" t="s">
        <v>589</v>
      </c>
      <c r="CB269" s="45" t="s">
        <v>594</v>
      </c>
      <c r="CC269" s="45" t="s">
        <v>593</v>
      </c>
      <c r="CF269" s="175" t="e">
        <f>BW269-#REF!</f>
        <v>#REF!</v>
      </c>
      <c r="CH269" s="291"/>
      <c r="CI269" s="291"/>
    </row>
    <row r="270" spans="1:87" ht="27.95" customHeight="1">
      <c r="A270" s="10">
        <v>4</v>
      </c>
      <c r="B270" s="71" t="s">
        <v>291</v>
      </c>
      <c r="C270" s="8" t="s">
        <v>152</v>
      </c>
      <c r="D270" s="100"/>
      <c r="E270" s="100"/>
      <c r="F270" s="31" t="s">
        <v>23</v>
      </c>
      <c r="G270" s="65"/>
      <c r="H270" s="53" t="s">
        <v>45</v>
      </c>
      <c r="I270" s="53" t="s">
        <v>290</v>
      </c>
      <c r="J270" s="41">
        <v>730.54</v>
      </c>
      <c r="K270" s="41">
        <v>730.54</v>
      </c>
      <c r="L270" s="6">
        <v>0</v>
      </c>
      <c r="M270" s="41">
        <v>0</v>
      </c>
      <c r="N270" s="167">
        <v>620</v>
      </c>
      <c r="O270" s="167">
        <v>620</v>
      </c>
      <c r="P270" s="167">
        <v>0</v>
      </c>
      <c r="Q270" s="167">
        <v>0</v>
      </c>
      <c r="R270" s="146">
        <v>620</v>
      </c>
      <c r="S270" s="146">
        <v>620</v>
      </c>
      <c r="T270" s="146"/>
      <c r="U270" s="146"/>
      <c r="V270" s="1">
        <f t="shared" si="398"/>
        <v>620</v>
      </c>
      <c r="W270" s="1">
        <f t="shared" si="399"/>
        <v>620</v>
      </c>
      <c r="X270" s="1">
        <f t="shared" si="400"/>
        <v>0</v>
      </c>
      <c r="Y270" s="1">
        <f t="shared" si="401"/>
        <v>0</v>
      </c>
      <c r="Z270" s="146"/>
      <c r="AA270" s="146"/>
      <c r="AB270" s="146"/>
      <c r="AC270" s="146"/>
      <c r="AD270" s="146"/>
      <c r="AE270" s="146"/>
      <c r="AF270" s="146"/>
      <c r="AG270" s="146"/>
      <c r="AH270" s="146">
        <v>620</v>
      </c>
      <c r="AI270" s="146">
        <v>620</v>
      </c>
      <c r="AJ270" s="146"/>
      <c r="AK270" s="146"/>
      <c r="AL270" s="1">
        <f t="shared" si="402"/>
        <v>0</v>
      </c>
      <c r="AM270" s="1">
        <f t="shared" si="403"/>
        <v>0</v>
      </c>
      <c r="AN270" s="1"/>
      <c r="AO270" s="1"/>
      <c r="AP270" s="1"/>
      <c r="AQ270" s="1"/>
      <c r="AR270" s="1"/>
      <c r="AS270" s="1"/>
      <c r="AT270" s="146">
        <v>620</v>
      </c>
      <c r="AU270" s="146">
        <v>620</v>
      </c>
      <c r="AV270" s="146"/>
      <c r="AW270" s="146"/>
      <c r="AX270" s="148"/>
      <c r="AY270" s="146"/>
      <c r="AZ270" s="146"/>
      <c r="BA270" s="146"/>
      <c r="BB270" s="1">
        <f t="shared" si="404"/>
        <v>0</v>
      </c>
      <c r="BC270" s="1">
        <f t="shared" si="405"/>
        <v>0</v>
      </c>
      <c r="BD270" s="1"/>
      <c r="BE270" s="1"/>
      <c r="BF270" s="146">
        <f t="shared" si="406"/>
        <v>0</v>
      </c>
      <c r="BG270" s="146">
        <f t="shared" si="407"/>
        <v>0</v>
      </c>
      <c r="BH270" s="146"/>
      <c r="BI270" s="146"/>
      <c r="BJ270" s="146">
        <f t="shared" si="408"/>
        <v>0</v>
      </c>
      <c r="BK270" s="146">
        <f t="shared" si="409"/>
        <v>0</v>
      </c>
      <c r="BL270" s="146"/>
      <c r="BM270" s="146"/>
      <c r="BN270" s="1">
        <f t="shared" si="410"/>
        <v>0</v>
      </c>
      <c r="BO270" s="1">
        <f t="shared" si="411"/>
        <v>0</v>
      </c>
      <c r="BP270" s="1">
        <f t="shared" si="412"/>
        <v>0</v>
      </c>
      <c r="BQ270" s="1">
        <f t="shared" si="413"/>
        <v>0</v>
      </c>
      <c r="BR270" s="167">
        <v>620</v>
      </c>
      <c r="BS270" s="167">
        <v>620</v>
      </c>
      <c r="BT270" s="167">
        <v>0</v>
      </c>
      <c r="BU270" s="167">
        <v>0</v>
      </c>
      <c r="BV270" s="146">
        <f t="shared" si="414"/>
        <v>0</v>
      </c>
      <c r="BW270" s="146">
        <f t="shared" si="415"/>
        <v>0</v>
      </c>
      <c r="BX270" s="4"/>
      <c r="BZ270" s="113" t="s">
        <v>543</v>
      </c>
      <c r="CA270" s="45" t="s">
        <v>589</v>
      </c>
      <c r="CB270" s="45" t="s">
        <v>594</v>
      </c>
      <c r="CC270" s="45" t="s">
        <v>593</v>
      </c>
      <c r="CF270" s="175" t="e">
        <f>BW270-#REF!</f>
        <v>#REF!</v>
      </c>
      <c r="CH270" s="291"/>
      <c r="CI270" s="291"/>
    </row>
    <row r="271" spans="1:87" ht="27.95" customHeight="1">
      <c r="A271" s="10">
        <v>5</v>
      </c>
      <c r="B271" s="50" t="s">
        <v>289</v>
      </c>
      <c r="C271" s="31" t="s">
        <v>288</v>
      </c>
      <c r="D271" s="120"/>
      <c r="E271" s="120"/>
      <c r="F271" s="29" t="s">
        <v>30</v>
      </c>
      <c r="G271" s="65"/>
      <c r="H271" s="53" t="s">
        <v>45</v>
      </c>
      <c r="I271" s="53" t="s">
        <v>287</v>
      </c>
      <c r="J271" s="41">
        <v>4193</v>
      </c>
      <c r="K271" s="41">
        <v>4193</v>
      </c>
      <c r="L271" s="6">
        <v>0</v>
      </c>
      <c r="M271" s="41">
        <v>0</v>
      </c>
      <c r="N271" s="167">
        <v>3720</v>
      </c>
      <c r="O271" s="167">
        <v>3720</v>
      </c>
      <c r="P271" s="167">
        <v>0</v>
      </c>
      <c r="Q271" s="167">
        <v>0</v>
      </c>
      <c r="R271" s="146">
        <v>3720</v>
      </c>
      <c r="S271" s="146">
        <v>3720</v>
      </c>
      <c r="T271" s="146"/>
      <c r="U271" s="146"/>
      <c r="V271" s="1">
        <f t="shared" si="398"/>
        <v>3720</v>
      </c>
      <c r="W271" s="1">
        <f t="shared" si="399"/>
        <v>3720</v>
      </c>
      <c r="X271" s="1">
        <f t="shared" si="400"/>
        <v>0</v>
      </c>
      <c r="Y271" s="1">
        <f t="shared" si="401"/>
        <v>0</v>
      </c>
      <c r="Z271" s="146"/>
      <c r="AA271" s="146"/>
      <c r="AB271" s="146"/>
      <c r="AC271" s="146"/>
      <c r="AD271" s="146"/>
      <c r="AE271" s="146"/>
      <c r="AF271" s="146"/>
      <c r="AG271" s="146"/>
      <c r="AH271" s="146"/>
      <c r="AI271" s="146"/>
      <c r="AJ271" s="146"/>
      <c r="AK271" s="146"/>
      <c r="AL271" s="1">
        <f t="shared" si="402"/>
        <v>0</v>
      </c>
      <c r="AM271" s="1">
        <f t="shared" si="403"/>
        <v>0</v>
      </c>
      <c r="AN271" s="1"/>
      <c r="AO271" s="1"/>
      <c r="AP271" s="1"/>
      <c r="AQ271" s="1"/>
      <c r="AR271" s="1"/>
      <c r="AS271" s="1"/>
      <c r="AT271" s="146">
        <v>0</v>
      </c>
      <c r="AU271" s="146">
        <v>0</v>
      </c>
      <c r="AV271" s="146"/>
      <c r="AW271" s="146"/>
      <c r="AX271" s="148">
        <f>AY271</f>
        <v>3720</v>
      </c>
      <c r="AY271" s="146">
        <v>3720</v>
      </c>
      <c r="AZ271" s="146"/>
      <c r="BA271" s="146"/>
      <c r="BB271" s="1">
        <f t="shared" si="404"/>
        <v>0</v>
      </c>
      <c r="BC271" s="1">
        <f t="shared" si="405"/>
        <v>0</v>
      </c>
      <c r="BD271" s="1"/>
      <c r="BE271" s="1"/>
      <c r="BF271" s="146">
        <f t="shared" si="406"/>
        <v>0</v>
      </c>
      <c r="BG271" s="146">
        <f t="shared" si="407"/>
        <v>0</v>
      </c>
      <c r="BH271" s="146"/>
      <c r="BI271" s="146"/>
      <c r="BJ271" s="146">
        <f t="shared" si="408"/>
        <v>3720</v>
      </c>
      <c r="BK271" s="146">
        <f t="shared" si="409"/>
        <v>3720</v>
      </c>
      <c r="BL271" s="146"/>
      <c r="BM271" s="146"/>
      <c r="BN271" s="1">
        <f t="shared" si="410"/>
        <v>0</v>
      </c>
      <c r="BO271" s="1">
        <f t="shared" si="411"/>
        <v>0</v>
      </c>
      <c r="BP271" s="1">
        <f t="shared" si="412"/>
        <v>0</v>
      </c>
      <c r="BQ271" s="1">
        <f t="shared" si="413"/>
        <v>0</v>
      </c>
      <c r="BR271" s="167">
        <v>3720</v>
      </c>
      <c r="BS271" s="167">
        <v>3720</v>
      </c>
      <c r="BT271" s="167">
        <v>0</v>
      </c>
      <c r="BU271" s="167">
        <v>0</v>
      </c>
      <c r="BV271" s="146">
        <f t="shared" si="414"/>
        <v>0</v>
      </c>
      <c r="BW271" s="146">
        <f t="shared" si="415"/>
        <v>0</v>
      </c>
      <c r="BX271" s="4"/>
      <c r="BZ271" s="113" t="s">
        <v>543</v>
      </c>
      <c r="CA271" s="45" t="s">
        <v>589</v>
      </c>
      <c r="CB271" s="45" t="s">
        <v>594</v>
      </c>
      <c r="CC271" s="45" t="s">
        <v>593</v>
      </c>
      <c r="CF271" s="175" t="e">
        <f>BW271-#REF!</f>
        <v>#REF!</v>
      </c>
      <c r="CH271" s="291"/>
      <c r="CI271" s="291"/>
    </row>
    <row r="272" spans="1:87" ht="27.95" customHeight="1">
      <c r="A272" s="10">
        <v>6</v>
      </c>
      <c r="B272" s="50" t="s">
        <v>286</v>
      </c>
      <c r="C272" s="31" t="s">
        <v>285</v>
      </c>
      <c r="D272" s="120"/>
      <c r="E272" s="120"/>
      <c r="F272" s="29" t="s">
        <v>30</v>
      </c>
      <c r="G272" s="65"/>
      <c r="H272" s="53" t="s">
        <v>45</v>
      </c>
      <c r="I272" s="170" t="s">
        <v>769</v>
      </c>
      <c r="J272" s="128">
        <v>1879</v>
      </c>
      <c r="K272" s="128">
        <v>1879</v>
      </c>
      <c r="L272" s="6">
        <v>0</v>
      </c>
      <c r="M272" s="41">
        <v>0</v>
      </c>
      <c r="N272" s="167">
        <v>1640</v>
      </c>
      <c r="O272" s="167">
        <v>1640</v>
      </c>
      <c r="P272" s="167">
        <v>0</v>
      </c>
      <c r="Q272" s="167">
        <v>0</v>
      </c>
      <c r="R272" s="146">
        <v>1640</v>
      </c>
      <c r="S272" s="146">
        <v>1640</v>
      </c>
      <c r="T272" s="146"/>
      <c r="U272" s="146"/>
      <c r="V272" s="1">
        <f t="shared" si="398"/>
        <v>0</v>
      </c>
      <c r="W272" s="1">
        <f t="shared" si="399"/>
        <v>0</v>
      </c>
      <c r="X272" s="1">
        <f t="shared" si="400"/>
        <v>0</v>
      </c>
      <c r="Y272" s="1">
        <f t="shared" si="401"/>
        <v>0</v>
      </c>
      <c r="Z272" s="146"/>
      <c r="AA272" s="146"/>
      <c r="AB272" s="146"/>
      <c r="AC272" s="146"/>
      <c r="AD272" s="146"/>
      <c r="AE272" s="146"/>
      <c r="AF272" s="146"/>
      <c r="AG272" s="146"/>
      <c r="AH272" s="146"/>
      <c r="AI272" s="146"/>
      <c r="AJ272" s="146"/>
      <c r="AK272" s="146"/>
      <c r="AL272" s="1">
        <f t="shared" si="402"/>
        <v>0</v>
      </c>
      <c r="AM272" s="1">
        <f t="shared" si="403"/>
        <v>0</v>
      </c>
      <c r="AN272" s="1"/>
      <c r="AO272" s="1"/>
      <c r="AP272" s="1"/>
      <c r="AQ272" s="1"/>
      <c r="AR272" s="1"/>
      <c r="AS272" s="1"/>
      <c r="AT272" s="146">
        <v>0</v>
      </c>
      <c r="AU272" s="146">
        <v>0</v>
      </c>
      <c r="AV272" s="146"/>
      <c r="AW272" s="146"/>
      <c r="AX272" s="148">
        <f>AY272</f>
        <v>0</v>
      </c>
      <c r="AY272" s="146"/>
      <c r="AZ272" s="146"/>
      <c r="BA272" s="146"/>
      <c r="BB272" s="1">
        <f t="shared" si="404"/>
        <v>0</v>
      </c>
      <c r="BC272" s="1">
        <f t="shared" si="405"/>
        <v>0</v>
      </c>
      <c r="BD272" s="1"/>
      <c r="BE272" s="1"/>
      <c r="BF272" s="146">
        <f t="shared" si="406"/>
        <v>0</v>
      </c>
      <c r="BG272" s="146">
        <f t="shared" si="407"/>
        <v>0</v>
      </c>
      <c r="BH272" s="146"/>
      <c r="BI272" s="146"/>
      <c r="BJ272" s="146">
        <f t="shared" si="408"/>
        <v>0</v>
      </c>
      <c r="BK272" s="146">
        <f t="shared" si="409"/>
        <v>0</v>
      </c>
      <c r="BL272" s="146"/>
      <c r="BM272" s="146"/>
      <c r="BN272" s="1">
        <f t="shared" si="410"/>
        <v>1640</v>
      </c>
      <c r="BO272" s="1">
        <f t="shared" si="411"/>
        <v>1640</v>
      </c>
      <c r="BP272" s="1">
        <f t="shared" si="412"/>
        <v>0</v>
      </c>
      <c r="BQ272" s="1">
        <f t="shared" si="413"/>
        <v>0</v>
      </c>
      <c r="BR272" s="167">
        <v>1640</v>
      </c>
      <c r="BS272" s="167">
        <v>1640</v>
      </c>
      <c r="BT272" s="167">
        <v>0</v>
      </c>
      <c r="BU272" s="167">
        <v>0</v>
      </c>
      <c r="BV272" s="146">
        <f t="shared" si="414"/>
        <v>0</v>
      </c>
      <c r="BW272" s="146">
        <f t="shared" si="415"/>
        <v>0</v>
      </c>
      <c r="BX272" s="41"/>
      <c r="BZ272" s="113" t="s">
        <v>543</v>
      </c>
      <c r="CA272" s="45" t="s">
        <v>589</v>
      </c>
      <c r="CB272" s="45" t="s">
        <v>594</v>
      </c>
      <c r="CC272" s="45" t="s">
        <v>593</v>
      </c>
      <c r="CD272" s="421"/>
      <c r="CE272" s="421"/>
      <c r="CF272" s="175" t="e">
        <f>BW272-#REF!</f>
        <v>#REF!</v>
      </c>
      <c r="CH272" s="291"/>
      <c r="CI272" s="291"/>
    </row>
    <row r="273" spans="1:87" ht="27.95" customHeight="1">
      <c r="A273" s="10">
        <v>7</v>
      </c>
      <c r="B273" s="69" t="s">
        <v>284</v>
      </c>
      <c r="C273" s="68" t="s">
        <v>278</v>
      </c>
      <c r="D273" s="121"/>
      <c r="E273" s="121"/>
      <c r="F273" s="8" t="s">
        <v>30</v>
      </c>
      <c r="G273" s="9"/>
      <c r="H273" s="8" t="s">
        <v>15</v>
      </c>
      <c r="I273" s="68" t="s">
        <v>280</v>
      </c>
      <c r="J273" s="64">
        <v>950</v>
      </c>
      <c r="K273" s="6">
        <v>950</v>
      </c>
      <c r="L273" s="6">
        <v>0</v>
      </c>
      <c r="M273" s="6">
        <v>0</v>
      </c>
      <c r="N273" s="167">
        <v>800</v>
      </c>
      <c r="O273" s="167">
        <v>800</v>
      </c>
      <c r="P273" s="167">
        <v>0</v>
      </c>
      <c r="Q273" s="167">
        <v>0</v>
      </c>
      <c r="R273" s="146">
        <v>800</v>
      </c>
      <c r="S273" s="146">
        <v>800</v>
      </c>
      <c r="T273" s="146"/>
      <c r="U273" s="146"/>
      <c r="V273" s="1">
        <f t="shared" si="398"/>
        <v>800</v>
      </c>
      <c r="W273" s="1">
        <f t="shared" si="399"/>
        <v>800</v>
      </c>
      <c r="X273" s="1">
        <f t="shared" si="400"/>
        <v>0</v>
      </c>
      <c r="Y273" s="1">
        <f t="shared" si="401"/>
        <v>0</v>
      </c>
      <c r="Z273" s="146"/>
      <c r="AA273" s="146"/>
      <c r="AB273" s="146"/>
      <c r="AC273" s="146"/>
      <c r="AD273" s="146"/>
      <c r="AE273" s="146"/>
      <c r="AF273" s="146"/>
      <c r="AG273" s="146"/>
      <c r="AH273" s="146">
        <v>800</v>
      </c>
      <c r="AI273" s="146">
        <v>800</v>
      </c>
      <c r="AJ273" s="146"/>
      <c r="AK273" s="146"/>
      <c r="AL273" s="1">
        <f t="shared" si="402"/>
        <v>0</v>
      </c>
      <c r="AM273" s="1">
        <f t="shared" si="403"/>
        <v>0</v>
      </c>
      <c r="AN273" s="1"/>
      <c r="AO273" s="1"/>
      <c r="AP273" s="1"/>
      <c r="AQ273" s="1"/>
      <c r="AR273" s="1"/>
      <c r="AS273" s="1"/>
      <c r="AT273" s="146">
        <v>800</v>
      </c>
      <c r="AU273" s="146">
        <v>800</v>
      </c>
      <c r="AV273" s="146"/>
      <c r="AW273" s="146"/>
      <c r="AX273" s="148">
        <f>AY273</f>
        <v>0</v>
      </c>
      <c r="AY273" s="146"/>
      <c r="AZ273" s="146"/>
      <c r="BA273" s="146"/>
      <c r="BB273" s="1">
        <f t="shared" si="404"/>
        <v>0</v>
      </c>
      <c r="BC273" s="1">
        <f t="shared" si="405"/>
        <v>0</v>
      </c>
      <c r="BD273" s="1"/>
      <c r="BE273" s="1"/>
      <c r="BF273" s="146">
        <f t="shared" si="406"/>
        <v>0</v>
      </c>
      <c r="BG273" s="146">
        <f t="shared" si="407"/>
        <v>0</v>
      </c>
      <c r="BH273" s="146"/>
      <c r="BI273" s="146"/>
      <c r="BJ273" s="146">
        <f t="shared" si="408"/>
        <v>0</v>
      </c>
      <c r="BK273" s="146">
        <f t="shared" si="409"/>
        <v>0</v>
      </c>
      <c r="BL273" s="146"/>
      <c r="BM273" s="146"/>
      <c r="BN273" s="1">
        <f t="shared" si="410"/>
        <v>0</v>
      </c>
      <c r="BO273" s="1">
        <f t="shared" si="411"/>
        <v>0</v>
      </c>
      <c r="BP273" s="1">
        <f t="shared" si="412"/>
        <v>0</v>
      </c>
      <c r="BQ273" s="1">
        <f t="shared" si="413"/>
        <v>0</v>
      </c>
      <c r="BR273" s="167">
        <v>800</v>
      </c>
      <c r="BS273" s="167">
        <v>800</v>
      </c>
      <c r="BT273" s="167">
        <v>0</v>
      </c>
      <c r="BU273" s="167">
        <v>0</v>
      </c>
      <c r="BV273" s="146">
        <f t="shared" si="414"/>
        <v>0</v>
      </c>
      <c r="BW273" s="146">
        <f t="shared" si="415"/>
        <v>0</v>
      </c>
      <c r="BX273" s="6"/>
      <c r="BZ273" s="113" t="s">
        <v>543</v>
      </c>
      <c r="CA273" s="45" t="s">
        <v>589</v>
      </c>
      <c r="CB273" s="45" t="s">
        <v>594</v>
      </c>
      <c r="CC273" s="45" t="s">
        <v>593</v>
      </c>
      <c r="CF273" s="175" t="e">
        <f>BW273-#REF!</f>
        <v>#REF!</v>
      </c>
      <c r="CH273" s="291"/>
      <c r="CI273" s="291"/>
    </row>
    <row r="274" spans="1:87" ht="27.95" customHeight="1">
      <c r="A274" s="10">
        <v>8</v>
      </c>
      <c r="B274" s="50" t="s">
        <v>283</v>
      </c>
      <c r="C274" s="68" t="s">
        <v>278</v>
      </c>
      <c r="D274" s="121"/>
      <c r="E274" s="121"/>
      <c r="F274" s="31" t="s">
        <v>98</v>
      </c>
      <c r="G274" s="65"/>
      <c r="H274" s="53" t="s">
        <v>15</v>
      </c>
      <c r="I274" s="53" t="s">
        <v>282</v>
      </c>
      <c r="J274" s="36">
        <v>12380</v>
      </c>
      <c r="K274" s="36">
        <v>12380</v>
      </c>
      <c r="L274" s="6">
        <v>0</v>
      </c>
      <c r="M274" s="36">
        <v>0</v>
      </c>
      <c r="N274" s="167">
        <v>10900</v>
      </c>
      <c r="O274" s="167">
        <v>10900</v>
      </c>
      <c r="P274" s="167">
        <v>0</v>
      </c>
      <c r="Q274" s="167">
        <v>0</v>
      </c>
      <c r="R274" s="146">
        <v>10900</v>
      </c>
      <c r="S274" s="146">
        <v>10900</v>
      </c>
      <c r="T274" s="146"/>
      <c r="U274" s="146"/>
      <c r="V274" s="1">
        <f t="shared" si="398"/>
        <v>10900</v>
      </c>
      <c r="W274" s="1">
        <f t="shared" si="399"/>
        <v>10900</v>
      </c>
      <c r="X274" s="1">
        <f t="shared" si="400"/>
        <v>0</v>
      </c>
      <c r="Y274" s="1">
        <f t="shared" si="401"/>
        <v>0</v>
      </c>
      <c r="Z274" s="146"/>
      <c r="AA274" s="146"/>
      <c r="AB274" s="146"/>
      <c r="AC274" s="146"/>
      <c r="AD274" s="146"/>
      <c r="AE274" s="146"/>
      <c r="AF274" s="146"/>
      <c r="AG274" s="146"/>
      <c r="AH274" s="146">
        <v>5000</v>
      </c>
      <c r="AI274" s="146">
        <v>5000</v>
      </c>
      <c r="AJ274" s="146"/>
      <c r="AK274" s="146"/>
      <c r="AL274" s="1">
        <f t="shared" si="402"/>
        <v>0</v>
      </c>
      <c r="AM274" s="1">
        <f t="shared" si="403"/>
        <v>0</v>
      </c>
      <c r="AN274" s="1"/>
      <c r="AO274" s="1"/>
      <c r="AP274" s="1"/>
      <c r="AQ274" s="1"/>
      <c r="AR274" s="1"/>
      <c r="AS274" s="1"/>
      <c r="AT274" s="146">
        <v>5000</v>
      </c>
      <c r="AU274" s="146">
        <v>5000</v>
      </c>
      <c r="AV274" s="146"/>
      <c r="AW274" s="146"/>
      <c r="AX274" s="148">
        <f>AY274</f>
        <v>5900</v>
      </c>
      <c r="AY274" s="146">
        <v>5900</v>
      </c>
      <c r="AZ274" s="146"/>
      <c r="BA274" s="146"/>
      <c r="BB274" s="1">
        <f t="shared" si="404"/>
        <v>0</v>
      </c>
      <c r="BC274" s="1">
        <f t="shared" si="405"/>
        <v>0</v>
      </c>
      <c r="BD274" s="1"/>
      <c r="BE274" s="1"/>
      <c r="BF274" s="146">
        <f t="shared" si="406"/>
        <v>0</v>
      </c>
      <c r="BG274" s="146">
        <f t="shared" si="407"/>
        <v>0</v>
      </c>
      <c r="BH274" s="146"/>
      <c r="BI274" s="146"/>
      <c r="BJ274" s="146">
        <f t="shared" si="408"/>
        <v>5900</v>
      </c>
      <c r="BK274" s="146">
        <f t="shared" si="409"/>
        <v>5900</v>
      </c>
      <c r="BL274" s="146"/>
      <c r="BM274" s="146"/>
      <c r="BN274" s="1">
        <f t="shared" si="410"/>
        <v>0</v>
      </c>
      <c r="BO274" s="1">
        <f t="shared" si="411"/>
        <v>0</v>
      </c>
      <c r="BP274" s="1">
        <f t="shared" si="412"/>
        <v>0</v>
      </c>
      <c r="BQ274" s="1">
        <f t="shared" si="413"/>
        <v>0</v>
      </c>
      <c r="BR274" s="167">
        <v>10900</v>
      </c>
      <c r="BS274" s="167">
        <v>10900</v>
      </c>
      <c r="BT274" s="167">
        <v>0</v>
      </c>
      <c r="BU274" s="167">
        <v>0</v>
      </c>
      <c r="BV274" s="146">
        <f t="shared" si="414"/>
        <v>0</v>
      </c>
      <c r="BW274" s="146">
        <f t="shared" si="415"/>
        <v>0</v>
      </c>
      <c r="BX274" s="6"/>
      <c r="BZ274" s="113" t="s">
        <v>543</v>
      </c>
      <c r="CA274" s="45" t="s">
        <v>589</v>
      </c>
      <c r="CB274" s="45" t="s">
        <v>594</v>
      </c>
      <c r="CC274" s="45" t="s">
        <v>593</v>
      </c>
      <c r="CF274" s="175" t="e">
        <f>BW274-#REF!</f>
        <v>#REF!</v>
      </c>
      <c r="CH274" s="291"/>
      <c r="CI274" s="291"/>
    </row>
    <row r="275" spans="1:87" ht="27.95" customHeight="1">
      <c r="A275" s="10">
        <v>9</v>
      </c>
      <c r="B275" s="69" t="s">
        <v>281</v>
      </c>
      <c r="C275" s="68" t="s">
        <v>278</v>
      </c>
      <c r="D275" s="121"/>
      <c r="E275" s="121"/>
      <c r="F275" s="8" t="s">
        <v>23</v>
      </c>
      <c r="G275" s="9"/>
      <c r="H275" s="8" t="s">
        <v>45</v>
      </c>
      <c r="I275" s="213" t="s">
        <v>612</v>
      </c>
      <c r="J275" s="215">
        <v>32978</v>
      </c>
      <c r="K275" s="166">
        <v>32978</v>
      </c>
      <c r="L275" s="6"/>
      <c r="M275" s="6"/>
      <c r="N275" s="167">
        <v>28450</v>
      </c>
      <c r="O275" s="167">
        <v>28450</v>
      </c>
      <c r="P275" s="167">
        <v>0</v>
      </c>
      <c r="Q275" s="167">
        <v>0</v>
      </c>
      <c r="R275" s="146">
        <v>28450</v>
      </c>
      <c r="S275" s="146">
        <v>28450</v>
      </c>
      <c r="T275" s="146"/>
      <c r="U275" s="146"/>
      <c r="V275" s="1">
        <f t="shared" si="398"/>
        <v>7000</v>
      </c>
      <c r="W275" s="1">
        <f t="shared" si="399"/>
        <v>7000</v>
      </c>
      <c r="X275" s="1">
        <f t="shared" si="400"/>
        <v>0</v>
      </c>
      <c r="Y275" s="1">
        <f t="shared" si="401"/>
        <v>0</v>
      </c>
      <c r="Z275" s="146"/>
      <c r="AA275" s="146"/>
      <c r="AB275" s="146"/>
      <c r="AC275" s="146"/>
      <c r="AD275" s="146"/>
      <c r="AE275" s="146"/>
      <c r="AF275" s="146"/>
      <c r="AG275" s="146"/>
      <c r="AH275" s="146"/>
      <c r="AI275" s="146"/>
      <c r="AJ275" s="146"/>
      <c r="AK275" s="146"/>
      <c r="AL275" s="1">
        <f t="shared" si="402"/>
        <v>0</v>
      </c>
      <c r="AM275" s="1">
        <f t="shared" si="403"/>
        <v>0</v>
      </c>
      <c r="AN275" s="1"/>
      <c r="AO275" s="1"/>
      <c r="AP275" s="1"/>
      <c r="AQ275" s="1"/>
      <c r="AR275" s="1"/>
      <c r="AS275" s="1"/>
      <c r="AT275" s="146">
        <v>0</v>
      </c>
      <c r="AU275" s="146">
        <v>0</v>
      </c>
      <c r="AV275" s="146"/>
      <c r="AW275" s="146"/>
      <c r="AX275" s="148">
        <v>7000</v>
      </c>
      <c r="AY275" s="146">
        <v>7000</v>
      </c>
      <c r="AZ275" s="146"/>
      <c r="BA275" s="146"/>
      <c r="BB275" s="1">
        <f t="shared" si="404"/>
        <v>0</v>
      </c>
      <c r="BC275" s="1">
        <f t="shared" si="405"/>
        <v>0</v>
      </c>
      <c r="BD275" s="1"/>
      <c r="BE275" s="1"/>
      <c r="BF275" s="146">
        <f t="shared" si="406"/>
        <v>0</v>
      </c>
      <c r="BG275" s="146">
        <f t="shared" si="407"/>
        <v>0</v>
      </c>
      <c r="BH275" s="146"/>
      <c r="BI275" s="146"/>
      <c r="BJ275" s="146">
        <f t="shared" si="408"/>
        <v>7000</v>
      </c>
      <c r="BK275" s="146">
        <f t="shared" si="409"/>
        <v>7000</v>
      </c>
      <c r="BL275" s="146"/>
      <c r="BM275" s="146"/>
      <c r="BN275" s="1">
        <f t="shared" si="410"/>
        <v>21450</v>
      </c>
      <c r="BO275" s="1">
        <f t="shared" si="411"/>
        <v>21450</v>
      </c>
      <c r="BP275" s="1">
        <f t="shared" si="412"/>
        <v>0</v>
      </c>
      <c r="BQ275" s="1">
        <f t="shared" si="413"/>
        <v>0</v>
      </c>
      <c r="BR275" s="167">
        <v>28450</v>
      </c>
      <c r="BS275" s="167">
        <v>28450</v>
      </c>
      <c r="BT275" s="167">
        <v>0</v>
      </c>
      <c r="BU275" s="167">
        <v>0</v>
      </c>
      <c r="BV275" s="146">
        <f t="shared" si="414"/>
        <v>0</v>
      </c>
      <c r="BW275" s="146">
        <f t="shared" si="415"/>
        <v>0</v>
      </c>
      <c r="BX275" s="4"/>
      <c r="BZ275" s="113" t="s">
        <v>543</v>
      </c>
      <c r="CA275" s="45" t="s">
        <v>589</v>
      </c>
      <c r="CB275" s="45" t="s">
        <v>594</v>
      </c>
      <c r="CC275" s="45" t="s">
        <v>593</v>
      </c>
      <c r="CF275" s="175" t="e">
        <f>BW275-#REF!</f>
        <v>#REF!</v>
      </c>
      <c r="CH275" s="291"/>
      <c r="CI275" s="291"/>
    </row>
    <row r="276" spans="1:87" ht="27.95" customHeight="1">
      <c r="A276" s="10">
        <v>10</v>
      </c>
      <c r="B276" s="71" t="s">
        <v>279</v>
      </c>
      <c r="C276" s="68" t="s">
        <v>278</v>
      </c>
      <c r="D276" s="121"/>
      <c r="E276" s="121"/>
      <c r="F276" s="31" t="s">
        <v>98</v>
      </c>
      <c r="G276" s="65"/>
      <c r="H276" s="53" t="s">
        <v>45</v>
      </c>
      <c r="I276" s="8" t="s">
        <v>419</v>
      </c>
      <c r="J276" s="41">
        <v>13000</v>
      </c>
      <c r="K276" s="41">
        <v>13000</v>
      </c>
      <c r="L276" s="6">
        <v>0</v>
      </c>
      <c r="M276" s="41">
        <v>0</v>
      </c>
      <c r="N276" s="167">
        <v>12800</v>
      </c>
      <c r="O276" s="167">
        <v>12800</v>
      </c>
      <c r="P276" s="167">
        <v>0</v>
      </c>
      <c r="Q276" s="167">
        <v>0</v>
      </c>
      <c r="R276" s="146">
        <v>11500</v>
      </c>
      <c r="S276" s="146">
        <v>11500</v>
      </c>
      <c r="T276" s="146"/>
      <c r="U276" s="146"/>
      <c r="V276" s="1">
        <f t="shared" si="398"/>
        <v>11499.999721</v>
      </c>
      <c r="W276" s="1">
        <f t="shared" si="399"/>
        <v>11499.999721</v>
      </c>
      <c r="X276" s="1">
        <f t="shared" si="400"/>
        <v>0</v>
      </c>
      <c r="Y276" s="1">
        <f t="shared" si="401"/>
        <v>0</v>
      </c>
      <c r="Z276" s="146"/>
      <c r="AA276" s="146"/>
      <c r="AB276" s="146"/>
      <c r="AC276" s="146"/>
      <c r="AD276" s="146"/>
      <c r="AE276" s="146"/>
      <c r="AF276" s="146"/>
      <c r="AG276" s="146"/>
      <c r="AH276" s="146">
        <v>3270.1567209999994</v>
      </c>
      <c r="AI276" s="146">
        <v>3270.1567209999994</v>
      </c>
      <c r="AJ276" s="146"/>
      <c r="AK276" s="146"/>
      <c r="AL276" s="1">
        <f t="shared" si="402"/>
        <v>0</v>
      </c>
      <c r="AM276" s="1">
        <f t="shared" si="403"/>
        <v>0</v>
      </c>
      <c r="AN276" s="1"/>
      <c r="AO276" s="1"/>
      <c r="AP276" s="1"/>
      <c r="AQ276" s="1"/>
      <c r="AR276" s="1"/>
      <c r="AS276" s="1"/>
      <c r="AT276" s="146">
        <v>3144.7069999999999</v>
      </c>
      <c r="AU276" s="146">
        <v>3144.7069999999999</v>
      </c>
      <c r="AV276" s="146"/>
      <c r="AW276" s="146"/>
      <c r="AX276" s="149">
        <v>8229.8430000000008</v>
      </c>
      <c r="AY276" s="149">
        <v>8229.8430000000008</v>
      </c>
      <c r="AZ276" s="149"/>
      <c r="BA276" s="146"/>
      <c r="BB276" s="1">
        <f t="shared" si="404"/>
        <v>125.4497209999995</v>
      </c>
      <c r="BC276" s="1">
        <f t="shared" si="405"/>
        <v>125.4497209999995</v>
      </c>
      <c r="BD276" s="1"/>
      <c r="BE276" s="1"/>
      <c r="BF276" s="146">
        <f t="shared" si="406"/>
        <v>125.4497209999995</v>
      </c>
      <c r="BG276" s="146">
        <f t="shared" si="407"/>
        <v>125.4497209999995</v>
      </c>
      <c r="BH276" s="146"/>
      <c r="BI276" s="146"/>
      <c r="BJ276" s="146">
        <f t="shared" si="408"/>
        <v>8229.8430000000008</v>
      </c>
      <c r="BK276" s="146">
        <f t="shared" si="409"/>
        <v>8229.8430000000008</v>
      </c>
      <c r="BL276" s="146"/>
      <c r="BM276" s="146"/>
      <c r="BN276" s="1">
        <f t="shared" si="410"/>
        <v>1300.0002789999999</v>
      </c>
      <c r="BO276" s="1">
        <f t="shared" si="411"/>
        <v>1300.0002789999999</v>
      </c>
      <c r="BP276" s="1">
        <f t="shared" si="412"/>
        <v>0</v>
      </c>
      <c r="BQ276" s="1">
        <f t="shared" si="413"/>
        <v>0</v>
      </c>
      <c r="BR276" s="167">
        <f>12800+2890</f>
        <v>15690</v>
      </c>
      <c r="BS276" s="167">
        <f>12800+2890</f>
        <v>15690</v>
      </c>
      <c r="BT276" s="167">
        <v>0</v>
      </c>
      <c r="BU276" s="167">
        <v>0</v>
      </c>
      <c r="BV276" s="146">
        <f t="shared" si="414"/>
        <v>2890</v>
      </c>
      <c r="BW276" s="146">
        <f t="shared" si="415"/>
        <v>0</v>
      </c>
      <c r="BX276" s="4"/>
      <c r="BY276" s="291"/>
      <c r="BZ276" s="113" t="s">
        <v>543</v>
      </c>
      <c r="CA276" s="45" t="s">
        <v>589</v>
      </c>
      <c r="CB276" s="45" t="s">
        <v>594</v>
      </c>
      <c r="CC276" s="45" t="s">
        <v>593</v>
      </c>
      <c r="CF276" s="175" t="e">
        <f>BW276-#REF!</f>
        <v>#REF!</v>
      </c>
      <c r="CH276" s="291"/>
      <c r="CI276" s="291"/>
    </row>
    <row r="277" spans="1:87" ht="27.95" customHeight="1">
      <c r="A277" s="10">
        <v>11</v>
      </c>
      <c r="B277" s="360" t="s">
        <v>168</v>
      </c>
      <c r="C277" s="62" t="s">
        <v>167</v>
      </c>
      <c r="D277" s="104"/>
      <c r="E277" s="104"/>
      <c r="F277" s="361" t="s">
        <v>23</v>
      </c>
      <c r="G277" s="361"/>
      <c r="H277" s="360"/>
      <c r="I277" s="296" t="s">
        <v>781</v>
      </c>
      <c r="J277" s="294">
        <v>4542</v>
      </c>
      <c r="K277" s="294">
        <v>4542</v>
      </c>
      <c r="L277" s="6"/>
      <c r="M277" s="6"/>
      <c r="N277" s="167">
        <v>4500</v>
      </c>
      <c r="O277" s="167">
        <v>4500</v>
      </c>
      <c r="P277" s="167">
        <v>0</v>
      </c>
      <c r="Q277" s="167">
        <v>0</v>
      </c>
      <c r="R277" s="146">
        <v>3590</v>
      </c>
      <c r="S277" s="146">
        <v>3590</v>
      </c>
      <c r="T277" s="146"/>
      <c r="U277" s="146"/>
      <c r="V277" s="1"/>
      <c r="W277" s="1"/>
      <c r="X277" s="1"/>
      <c r="Y277" s="1"/>
      <c r="Z277" s="146"/>
      <c r="AA277" s="146"/>
      <c r="AB277" s="146"/>
      <c r="AC277" s="146"/>
      <c r="AD277" s="146"/>
      <c r="AE277" s="146"/>
      <c r="AF277" s="146"/>
      <c r="AG277" s="146"/>
      <c r="AH277" s="146"/>
      <c r="AI277" s="146"/>
      <c r="AJ277" s="146"/>
      <c r="AK277" s="146"/>
      <c r="AL277" s="1"/>
      <c r="AM277" s="1"/>
      <c r="AN277" s="1"/>
      <c r="AO277" s="1"/>
      <c r="AP277" s="1"/>
      <c r="AQ277" s="1"/>
      <c r="AR277" s="1"/>
      <c r="AS277" s="1"/>
      <c r="AT277" s="146"/>
      <c r="AU277" s="146"/>
      <c r="AV277" s="146"/>
      <c r="AW277" s="146"/>
      <c r="AX277" s="148"/>
      <c r="AY277" s="146"/>
      <c r="AZ277" s="146"/>
      <c r="BA277" s="146"/>
      <c r="BB277" s="1"/>
      <c r="BC277" s="1"/>
      <c r="BD277" s="1"/>
      <c r="BE277" s="1"/>
      <c r="BF277" s="146">
        <f t="shared" si="406"/>
        <v>0</v>
      </c>
      <c r="BG277" s="146">
        <f t="shared" si="407"/>
        <v>0</v>
      </c>
      <c r="BH277" s="146"/>
      <c r="BI277" s="146"/>
      <c r="BJ277" s="146">
        <f t="shared" si="408"/>
        <v>0</v>
      </c>
      <c r="BK277" s="146">
        <f t="shared" si="409"/>
        <v>0</v>
      </c>
      <c r="BL277" s="146"/>
      <c r="BM277" s="146"/>
      <c r="BN277" s="1">
        <f t="shared" si="410"/>
        <v>4500</v>
      </c>
      <c r="BO277" s="1">
        <f t="shared" si="411"/>
        <v>4500</v>
      </c>
      <c r="BP277" s="1">
        <f t="shared" si="412"/>
        <v>0</v>
      </c>
      <c r="BQ277" s="1">
        <f t="shared" si="413"/>
        <v>0</v>
      </c>
      <c r="BR277" s="167">
        <v>4500</v>
      </c>
      <c r="BS277" s="167">
        <v>4500</v>
      </c>
      <c r="BT277" s="167">
        <v>0</v>
      </c>
      <c r="BU277" s="167">
        <v>0</v>
      </c>
      <c r="BV277" s="146">
        <f t="shared" si="414"/>
        <v>0</v>
      </c>
      <c r="BW277" s="146">
        <f t="shared" si="415"/>
        <v>0</v>
      </c>
      <c r="BX277" s="41"/>
      <c r="BZ277" s="113" t="s">
        <v>543</v>
      </c>
      <c r="CA277" s="45" t="s">
        <v>589</v>
      </c>
      <c r="CB277" s="45" t="s">
        <v>594</v>
      </c>
      <c r="CC277" s="45" t="s">
        <v>593</v>
      </c>
      <c r="CF277" s="175" t="e">
        <f>BW277-#REF!</f>
        <v>#REF!</v>
      </c>
      <c r="CH277" s="291"/>
      <c r="CI277" s="291"/>
    </row>
    <row r="278" spans="1:87" ht="27.95" customHeight="1">
      <c r="A278" s="10">
        <v>12</v>
      </c>
      <c r="B278" s="69" t="s">
        <v>273</v>
      </c>
      <c r="C278" s="8" t="s">
        <v>174</v>
      </c>
      <c r="D278" s="100"/>
      <c r="E278" s="100"/>
      <c r="F278" s="8" t="s">
        <v>39</v>
      </c>
      <c r="G278" s="9"/>
      <c r="H278" s="8" t="s">
        <v>15</v>
      </c>
      <c r="I278" s="68" t="s">
        <v>272</v>
      </c>
      <c r="J278" s="73">
        <v>26400</v>
      </c>
      <c r="K278" s="6">
        <v>26400</v>
      </c>
      <c r="L278" s="6"/>
      <c r="M278" s="6"/>
      <c r="N278" s="167">
        <v>23510</v>
      </c>
      <c r="O278" s="167">
        <v>23510</v>
      </c>
      <c r="P278" s="167">
        <v>0</v>
      </c>
      <c r="Q278" s="167">
        <v>0</v>
      </c>
      <c r="R278" s="146">
        <v>23510</v>
      </c>
      <c r="S278" s="146">
        <v>23510</v>
      </c>
      <c r="T278" s="146"/>
      <c r="U278" s="146"/>
      <c r="V278" s="1">
        <f>Z278+AH278+AX278</f>
        <v>17000</v>
      </c>
      <c r="W278" s="1">
        <f>AA278+AI278+AY278</f>
        <v>17000</v>
      </c>
      <c r="X278" s="1">
        <f>AB278+AJ278+AZ278</f>
        <v>0</v>
      </c>
      <c r="Y278" s="1">
        <f>AC278+AK278+BA278</f>
        <v>0</v>
      </c>
      <c r="Z278" s="146"/>
      <c r="AA278" s="146"/>
      <c r="AB278" s="146"/>
      <c r="AC278" s="146"/>
      <c r="AD278" s="146"/>
      <c r="AE278" s="146"/>
      <c r="AF278" s="146"/>
      <c r="AG278" s="146"/>
      <c r="AH278" s="146">
        <v>7000</v>
      </c>
      <c r="AI278" s="146">
        <v>7000</v>
      </c>
      <c r="AJ278" s="146"/>
      <c r="AK278" s="146"/>
      <c r="AL278" s="1">
        <f>Z278-AD278</f>
        <v>0</v>
      </c>
      <c r="AM278" s="1">
        <f>AA278-AE278</f>
        <v>0</v>
      </c>
      <c r="AN278" s="1"/>
      <c r="AO278" s="1"/>
      <c r="AP278" s="1"/>
      <c r="AQ278" s="1"/>
      <c r="AR278" s="1"/>
      <c r="AS278" s="1"/>
      <c r="AT278" s="146">
        <v>7000</v>
      </c>
      <c r="AU278" s="146">
        <v>7000</v>
      </c>
      <c r="AV278" s="146"/>
      <c r="AW278" s="146"/>
      <c r="AX278" s="148">
        <v>10000</v>
      </c>
      <c r="AY278" s="146">
        <v>10000</v>
      </c>
      <c r="AZ278" s="146"/>
      <c r="BA278" s="146"/>
      <c r="BB278" s="1">
        <f>AH278-AT278</f>
        <v>0</v>
      </c>
      <c r="BC278" s="1">
        <f>AI278-AU278</f>
        <v>0</v>
      </c>
      <c r="BD278" s="1"/>
      <c r="BE278" s="1"/>
      <c r="BF278" s="146">
        <f t="shared" si="406"/>
        <v>0</v>
      </c>
      <c r="BG278" s="146">
        <f t="shared" si="407"/>
        <v>0</v>
      </c>
      <c r="BH278" s="146"/>
      <c r="BI278" s="146"/>
      <c r="BJ278" s="146">
        <f t="shared" si="408"/>
        <v>10000</v>
      </c>
      <c r="BK278" s="146">
        <f t="shared" si="409"/>
        <v>10000</v>
      </c>
      <c r="BL278" s="146"/>
      <c r="BM278" s="146"/>
      <c r="BN278" s="1">
        <f t="shared" si="410"/>
        <v>6510</v>
      </c>
      <c r="BO278" s="1">
        <f t="shared" si="411"/>
        <v>6510</v>
      </c>
      <c r="BP278" s="1">
        <f t="shared" si="412"/>
        <v>0</v>
      </c>
      <c r="BQ278" s="1">
        <f t="shared" si="413"/>
        <v>0</v>
      </c>
      <c r="BR278" s="167">
        <f>23510-1005</f>
        <v>22505</v>
      </c>
      <c r="BS278" s="167">
        <f>23510-1005</f>
        <v>22505</v>
      </c>
      <c r="BT278" s="167">
        <v>0</v>
      </c>
      <c r="BU278" s="167">
        <v>0</v>
      </c>
      <c r="BV278" s="146">
        <f t="shared" si="414"/>
        <v>0</v>
      </c>
      <c r="BW278" s="146">
        <f t="shared" si="415"/>
        <v>1005</v>
      </c>
      <c r="BX278" s="6" t="s">
        <v>827</v>
      </c>
      <c r="BZ278" s="113" t="s">
        <v>543</v>
      </c>
      <c r="CA278" s="45" t="s">
        <v>589</v>
      </c>
      <c r="CB278" s="45" t="s">
        <v>594</v>
      </c>
      <c r="CC278" s="45" t="s">
        <v>593</v>
      </c>
      <c r="CF278" s="175" t="e">
        <f>BW278-#REF!</f>
        <v>#REF!</v>
      </c>
      <c r="CH278" s="291"/>
      <c r="CI278" s="291"/>
    </row>
    <row r="279" spans="1:87" ht="27.95" customHeight="1">
      <c r="A279" s="10">
        <v>13</v>
      </c>
      <c r="B279" s="63" t="s">
        <v>179</v>
      </c>
      <c r="C279" s="62" t="s">
        <v>174</v>
      </c>
      <c r="D279" s="104"/>
      <c r="E279" s="104"/>
      <c r="F279" s="62" t="s">
        <v>23</v>
      </c>
      <c r="G279" s="361" t="s">
        <v>178</v>
      </c>
      <c r="H279" s="360" t="s">
        <v>177</v>
      </c>
      <c r="I279" s="297" t="s">
        <v>176</v>
      </c>
      <c r="J279" s="362">
        <v>12593</v>
      </c>
      <c r="K279" s="362">
        <v>12593</v>
      </c>
      <c r="L279" s="294">
        <v>10101.093000000001</v>
      </c>
      <c r="M279" s="294">
        <v>10101.093000000001</v>
      </c>
      <c r="N279" s="167">
        <v>1209</v>
      </c>
      <c r="O279" s="167">
        <v>1209</v>
      </c>
      <c r="P279" s="167">
        <v>0</v>
      </c>
      <c r="Q279" s="167">
        <v>1209</v>
      </c>
      <c r="R279" s="146">
        <v>1209</v>
      </c>
      <c r="S279" s="146">
        <v>1209</v>
      </c>
      <c r="T279" s="146"/>
      <c r="U279" s="146">
        <v>1209</v>
      </c>
      <c r="V279" s="1"/>
      <c r="W279" s="1"/>
      <c r="X279" s="1"/>
      <c r="Y279" s="1"/>
      <c r="Z279" s="146"/>
      <c r="AA279" s="146"/>
      <c r="AB279" s="146"/>
      <c r="AC279" s="146"/>
      <c r="AD279" s="146"/>
      <c r="AE279" s="146"/>
      <c r="AF279" s="146"/>
      <c r="AG279" s="146"/>
      <c r="AH279" s="146"/>
      <c r="AI279" s="146"/>
      <c r="AJ279" s="146"/>
      <c r="AK279" s="146"/>
      <c r="AL279" s="1"/>
      <c r="AM279" s="1"/>
      <c r="AN279" s="1"/>
      <c r="AO279" s="1"/>
      <c r="AP279" s="1"/>
      <c r="AQ279" s="1"/>
      <c r="AR279" s="1"/>
      <c r="AS279" s="1"/>
      <c r="AT279" s="146"/>
      <c r="AU279" s="146"/>
      <c r="AV279" s="146"/>
      <c r="AW279" s="146"/>
      <c r="AX279" s="148"/>
      <c r="AY279" s="146"/>
      <c r="AZ279" s="146"/>
      <c r="BA279" s="146"/>
      <c r="BB279" s="1"/>
      <c r="BC279" s="1"/>
      <c r="BD279" s="1"/>
      <c r="BE279" s="1"/>
      <c r="BF279" s="146">
        <f t="shared" si="406"/>
        <v>0</v>
      </c>
      <c r="BG279" s="146">
        <f t="shared" si="407"/>
        <v>0</v>
      </c>
      <c r="BH279" s="146"/>
      <c r="BI279" s="146"/>
      <c r="BJ279" s="146">
        <f t="shared" si="408"/>
        <v>0</v>
      </c>
      <c r="BK279" s="146">
        <f t="shared" si="409"/>
        <v>0</v>
      </c>
      <c r="BL279" s="146"/>
      <c r="BM279" s="146"/>
      <c r="BN279" s="1">
        <f t="shared" si="410"/>
        <v>1209</v>
      </c>
      <c r="BO279" s="1">
        <f t="shared" si="411"/>
        <v>1209</v>
      </c>
      <c r="BP279" s="1">
        <f t="shared" si="412"/>
        <v>0</v>
      </c>
      <c r="BQ279" s="1">
        <f t="shared" si="413"/>
        <v>1209</v>
      </c>
      <c r="BR279" s="167">
        <v>1209</v>
      </c>
      <c r="BS279" s="167">
        <v>1209</v>
      </c>
      <c r="BT279" s="167">
        <v>0</v>
      </c>
      <c r="BU279" s="167">
        <v>1209</v>
      </c>
      <c r="BV279" s="146">
        <f t="shared" si="414"/>
        <v>0</v>
      </c>
      <c r="BW279" s="146">
        <f t="shared" si="415"/>
        <v>0</v>
      </c>
      <c r="BX279" s="41"/>
      <c r="BZ279" s="113" t="s">
        <v>543</v>
      </c>
      <c r="CA279" s="45" t="s">
        <v>589</v>
      </c>
      <c r="CB279" s="45" t="s">
        <v>592</v>
      </c>
      <c r="CC279" s="45" t="s">
        <v>593</v>
      </c>
      <c r="CF279" s="175" t="e">
        <f>BW279-#REF!</f>
        <v>#REF!</v>
      </c>
      <c r="CH279" s="291"/>
      <c r="CI279" s="291"/>
    </row>
    <row r="280" spans="1:87" ht="27.95" customHeight="1">
      <c r="A280" s="10">
        <v>14</v>
      </c>
      <c r="B280" s="360" t="s">
        <v>175</v>
      </c>
      <c r="C280" s="62" t="s">
        <v>174</v>
      </c>
      <c r="D280" s="104"/>
      <c r="E280" s="104"/>
      <c r="F280" s="361" t="s">
        <v>98</v>
      </c>
      <c r="G280" s="361" t="s">
        <v>173</v>
      </c>
      <c r="H280" s="360" t="s">
        <v>172</v>
      </c>
      <c r="I280" s="296" t="s">
        <v>171</v>
      </c>
      <c r="J280" s="294">
        <v>6933</v>
      </c>
      <c r="K280" s="294">
        <v>6933</v>
      </c>
      <c r="L280" s="6"/>
      <c r="M280" s="6"/>
      <c r="N280" s="167">
        <v>6500</v>
      </c>
      <c r="O280" s="167">
        <v>6500</v>
      </c>
      <c r="P280" s="167">
        <v>0</v>
      </c>
      <c r="Q280" s="167">
        <v>0</v>
      </c>
      <c r="R280" s="146">
        <v>6500</v>
      </c>
      <c r="S280" s="146">
        <v>6500</v>
      </c>
      <c r="T280" s="146"/>
      <c r="U280" s="146"/>
      <c r="V280" s="1"/>
      <c r="W280" s="1"/>
      <c r="X280" s="1"/>
      <c r="Y280" s="1"/>
      <c r="Z280" s="146"/>
      <c r="AA280" s="146"/>
      <c r="AB280" s="146"/>
      <c r="AC280" s="146"/>
      <c r="AD280" s="146"/>
      <c r="AE280" s="146"/>
      <c r="AF280" s="146"/>
      <c r="AG280" s="146"/>
      <c r="AH280" s="146"/>
      <c r="AI280" s="146"/>
      <c r="AJ280" s="146"/>
      <c r="AK280" s="146"/>
      <c r="AL280" s="1"/>
      <c r="AM280" s="1"/>
      <c r="AN280" s="1"/>
      <c r="AO280" s="1"/>
      <c r="AP280" s="1"/>
      <c r="AQ280" s="1"/>
      <c r="AR280" s="1"/>
      <c r="AS280" s="1"/>
      <c r="AT280" s="146"/>
      <c r="AU280" s="146"/>
      <c r="AV280" s="146"/>
      <c r="AW280" s="146"/>
      <c r="AX280" s="148"/>
      <c r="AY280" s="146"/>
      <c r="AZ280" s="146"/>
      <c r="BA280" s="146"/>
      <c r="BB280" s="1"/>
      <c r="BC280" s="1"/>
      <c r="BD280" s="1"/>
      <c r="BE280" s="1"/>
      <c r="BF280" s="146">
        <f t="shared" si="406"/>
        <v>0</v>
      </c>
      <c r="BG280" s="146">
        <f t="shared" si="407"/>
        <v>0</v>
      </c>
      <c r="BH280" s="146"/>
      <c r="BI280" s="146"/>
      <c r="BJ280" s="146">
        <f t="shared" si="408"/>
        <v>0</v>
      </c>
      <c r="BK280" s="146">
        <f t="shared" si="409"/>
        <v>0</v>
      </c>
      <c r="BL280" s="146"/>
      <c r="BM280" s="146"/>
      <c r="BN280" s="1">
        <f t="shared" si="410"/>
        <v>6500</v>
      </c>
      <c r="BO280" s="1">
        <f t="shared" si="411"/>
        <v>6500</v>
      </c>
      <c r="BP280" s="1">
        <f t="shared" si="412"/>
        <v>0</v>
      </c>
      <c r="BQ280" s="1">
        <f t="shared" si="413"/>
        <v>0</v>
      </c>
      <c r="BR280" s="167">
        <f>6500-190</f>
        <v>6310</v>
      </c>
      <c r="BS280" s="167">
        <f>6500-190</f>
        <v>6310</v>
      </c>
      <c r="BT280" s="167">
        <v>0</v>
      </c>
      <c r="BU280" s="167">
        <v>0</v>
      </c>
      <c r="BV280" s="146">
        <f t="shared" si="414"/>
        <v>0</v>
      </c>
      <c r="BW280" s="146">
        <f t="shared" si="415"/>
        <v>190</v>
      </c>
      <c r="BX280" s="41"/>
      <c r="BZ280" s="113" t="s">
        <v>543</v>
      </c>
      <c r="CA280" s="45" t="s">
        <v>589</v>
      </c>
      <c r="CB280" s="45" t="s">
        <v>594</v>
      </c>
      <c r="CC280" s="45" t="s">
        <v>593</v>
      </c>
      <c r="CF280" s="175" t="e">
        <f>BW280-#REF!</f>
        <v>#REF!</v>
      </c>
      <c r="CH280" s="291"/>
      <c r="CI280" s="291"/>
    </row>
    <row r="281" spans="1:87" ht="27.95" customHeight="1">
      <c r="A281" s="10">
        <v>15</v>
      </c>
      <c r="B281" s="360" t="s">
        <v>626</v>
      </c>
      <c r="C281" s="62" t="s">
        <v>174</v>
      </c>
      <c r="D281" s="100"/>
      <c r="E281" s="100"/>
      <c r="F281" s="363" t="s">
        <v>30</v>
      </c>
      <c r="G281" s="5"/>
      <c r="H281" s="53"/>
      <c r="I281" s="7" t="s">
        <v>661</v>
      </c>
      <c r="J281" s="41">
        <v>15008</v>
      </c>
      <c r="K281" s="41">
        <v>15008</v>
      </c>
      <c r="L281" s="6"/>
      <c r="M281" s="6"/>
      <c r="N281" s="167">
        <v>13500</v>
      </c>
      <c r="O281" s="167">
        <v>13500</v>
      </c>
      <c r="P281" s="167">
        <v>0</v>
      </c>
      <c r="Q281" s="167">
        <v>0</v>
      </c>
      <c r="R281" s="146">
        <v>13500</v>
      </c>
      <c r="S281" s="146">
        <v>13500</v>
      </c>
      <c r="T281" s="146"/>
      <c r="U281" s="146"/>
      <c r="V281" s="1"/>
      <c r="W281" s="1"/>
      <c r="X281" s="1"/>
      <c r="Y281" s="1"/>
      <c r="Z281" s="146"/>
      <c r="AA281" s="146"/>
      <c r="AB281" s="146"/>
      <c r="AC281" s="146"/>
      <c r="AD281" s="146"/>
      <c r="AE281" s="146"/>
      <c r="AF281" s="146"/>
      <c r="AG281" s="146"/>
      <c r="AH281" s="146"/>
      <c r="AI281" s="146"/>
      <c r="AJ281" s="146"/>
      <c r="AK281" s="146"/>
      <c r="AL281" s="1"/>
      <c r="AM281" s="1"/>
      <c r="AN281" s="1"/>
      <c r="AO281" s="1"/>
      <c r="AP281" s="1"/>
      <c r="AQ281" s="1"/>
      <c r="AR281" s="1"/>
      <c r="AS281" s="1"/>
      <c r="AT281" s="146"/>
      <c r="AU281" s="146"/>
      <c r="AV281" s="146"/>
      <c r="AW281" s="146"/>
      <c r="AX281" s="148"/>
      <c r="AY281" s="146"/>
      <c r="AZ281" s="146"/>
      <c r="BA281" s="146"/>
      <c r="BB281" s="1"/>
      <c r="BC281" s="1"/>
      <c r="BD281" s="1"/>
      <c r="BE281" s="1"/>
      <c r="BF281" s="146"/>
      <c r="BG281" s="146"/>
      <c r="BH281" s="146"/>
      <c r="BI281" s="146"/>
      <c r="BJ281" s="146"/>
      <c r="BK281" s="146"/>
      <c r="BL281" s="146"/>
      <c r="BM281" s="146"/>
      <c r="BN281" s="1">
        <f t="shared" si="410"/>
        <v>13500</v>
      </c>
      <c r="BO281" s="1">
        <f t="shared" si="411"/>
        <v>13500</v>
      </c>
      <c r="BP281" s="1">
        <f t="shared" si="412"/>
        <v>0</v>
      </c>
      <c r="BQ281" s="1">
        <f t="shared" si="413"/>
        <v>0</v>
      </c>
      <c r="BR281" s="167">
        <v>13500</v>
      </c>
      <c r="BS281" s="167">
        <v>13500</v>
      </c>
      <c r="BT281" s="167">
        <v>0</v>
      </c>
      <c r="BU281" s="167">
        <v>0</v>
      </c>
      <c r="BV281" s="146">
        <f t="shared" si="414"/>
        <v>0</v>
      </c>
      <c r="BW281" s="146">
        <f t="shared" si="415"/>
        <v>0</v>
      </c>
      <c r="BX281" s="41"/>
      <c r="BZ281" s="113"/>
      <c r="CF281" s="175"/>
      <c r="CH281" s="291"/>
      <c r="CI281" s="291"/>
    </row>
    <row r="282" spans="1:87" ht="27.95" customHeight="1">
      <c r="A282" s="10">
        <v>16</v>
      </c>
      <c r="B282" s="9" t="s">
        <v>269</v>
      </c>
      <c r="C282" s="8" t="s">
        <v>268</v>
      </c>
      <c r="D282" s="100"/>
      <c r="E282" s="100"/>
      <c r="F282" s="8" t="s">
        <v>8</v>
      </c>
      <c r="G282" s="5"/>
      <c r="H282" s="7" t="s">
        <v>51</v>
      </c>
      <c r="I282" s="7" t="s">
        <v>267</v>
      </c>
      <c r="J282" s="41">
        <v>818</v>
      </c>
      <c r="K282" s="6">
        <v>818</v>
      </c>
      <c r="L282" s="6">
        <v>0</v>
      </c>
      <c r="M282" s="6">
        <v>0</v>
      </c>
      <c r="N282" s="167">
        <v>818</v>
      </c>
      <c r="O282" s="167">
        <v>818</v>
      </c>
      <c r="P282" s="167">
        <v>0</v>
      </c>
      <c r="Q282" s="167">
        <v>0</v>
      </c>
      <c r="R282" s="146">
        <v>818</v>
      </c>
      <c r="S282" s="146">
        <v>818</v>
      </c>
      <c r="T282" s="146"/>
      <c r="U282" s="146"/>
      <c r="V282" s="1">
        <f t="shared" ref="V282:Y283" si="416">Z282+AH282+AX282</f>
        <v>818</v>
      </c>
      <c r="W282" s="1">
        <f t="shared" si="416"/>
        <v>818</v>
      </c>
      <c r="X282" s="1">
        <f t="shared" si="416"/>
        <v>0</v>
      </c>
      <c r="Y282" s="1">
        <f t="shared" si="416"/>
        <v>0</v>
      </c>
      <c r="Z282" s="146">
        <v>818</v>
      </c>
      <c r="AA282" s="146">
        <v>818</v>
      </c>
      <c r="AB282" s="146"/>
      <c r="AC282" s="146"/>
      <c r="AD282" s="146">
        <v>812.971</v>
      </c>
      <c r="AE282" s="146">
        <v>812.971</v>
      </c>
      <c r="AF282" s="146"/>
      <c r="AG282" s="146"/>
      <c r="AH282" s="146"/>
      <c r="AI282" s="146"/>
      <c r="AJ282" s="146"/>
      <c r="AK282" s="146"/>
      <c r="AL282" s="1">
        <f t="shared" ref="AL282:AM283" si="417">Z282-AD282</f>
        <v>5.0289999999999964</v>
      </c>
      <c r="AM282" s="1">
        <f t="shared" si="417"/>
        <v>5.0289999999999964</v>
      </c>
      <c r="AN282" s="1"/>
      <c r="AO282" s="1"/>
      <c r="AP282" s="1"/>
      <c r="AQ282" s="1"/>
      <c r="AR282" s="1"/>
      <c r="AS282" s="1"/>
      <c r="AT282" s="146"/>
      <c r="AU282" s="146"/>
      <c r="AV282" s="146"/>
      <c r="AW282" s="146"/>
      <c r="AX282" s="148">
        <f>AY282</f>
        <v>0</v>
      </c>
      <c r="AY282" s="146"/>
      <c r="AZ282" s="146"/>
      <c r="BA282" s="146"/>
      <c r="BB282" s="1">
        <f t="shared" ref="BB282:BC283" si="418">AH282-AT282</f>
        <v>0</v>
      </c>
      <c r="BC282" s="1">
        <f t="shared" si="418"/>
        <v>0</v>
      </c>
      <c r="BD282" s="1"/>
      <c r="BE282" s="1"/>
      <c r="BF282" s="146">
        <f t="shared" ref="BF282:BG283" si="419">BB282</f>
        <v>0</v>
      </c>
      <c r="BG282" s="146">
        <f t="shared" si="419"/>
        <v>0</v>
      </c>
      <c r="BH282" s="146"/>
      <c r="BI282" s="146"/>
      <c r="BJ282" s="146">
        <f t="shared" ref="BJ282:BK283" si="420">AX282</f>
        <v>0</v>
      </c>
      <c r="BK282" s="146">
        <f t="shared" si="420"/>
        <v>0</v>
      </c>
      <c r="BL282" s="146"/>
      <c r="BM282" s="146"/>
      <c r="BN282" s="1">
        <f t="shared" si="410"/>
        <v>0</v>
      </c>
      <c r="BO282" s="1">
        <f t="shared" si="411"/>
        <v>0</v>
      </c>
      <c r="BP282" s="1">
        <f t="shared" si="412"/>
        <v>0</v>
      </c>
      <c r="BQ282" s="1">
        <f t="shared" si="413"/>
        <v>0</v>
      </c>
      <c r="BR282" s="167">
        <v>818</v>
      </c>
      <c r="BS282" s="167">
        <v>818</v>
      </c>
      <c r="BT282" s="167">
        <v>0</v>
      </c>
      <c r="BU282" s="167">
        <v>0</v>
      </c>
      <c r="BV282" s="146">
        <f t="shared" si="414"/>
        <v>0</v>
      </c>
      <c r="BW282" s="146">
        <f t="shared" si="415"/>
        <v>0</v>
      </c>
      <c r="BX282" s="6"/>
      <c r="BZ282" s="113" t="s">
        <v>543</v>
      </c>
      <c r="CA282" s="45" t="s">
        <v>589</v>
      </c>
      <c r="CB282" s="45" t="s">
        <v>594</v>
      </c>
      <c r="CC282" s="45" t="s">
        <v>593</v>
      </c>
      <c r="CF282" s="175" t="e">
        <f>BW282-#REF!</f>
        <v>#REF!</v>
      </c>
      <c r="CH282" s="291"/>
      <c r="CI282" s="291"/>
    </row>
    <row r="283" spans="1:87" ht="27.95" customHeight="1">
      <c r="A283" s="10">
        <v>17</v>
      </c>
      <c r="B283" s="50" t="s">
        <v>266</v>
      </c>
      <c r="C283" s="31" t="s">
        <v>262</v>
      </c>
      <c r="D283" s="120"/>
      <c r="E283" s="120"/>
      <c r="F283" s="29" t="s">
        <v>36</v>
      </c>
      <c r="G283" s="65"/>
      <c r="H283" s="53" t="s">
        <v>45</v>
      </c>
      <c r="I283" s="214" t="s">
        <v>605</v>
      </c>
      <c r="J283" s="217">
        <v>3068</v>
      </c>
      <c r="K283" s="217">
        <v>3068</v>
      </c>
      <c r="L283" s="6">
        <v>0</v>
      </c>
      <c r="M283" s="41">
        <v>0</v>
      </c>
      <c r="N283" s="167">
        <v>2920</v>
      </c>
      <c r="O283" s="167">
        <v>2920</v>
      </c>
      <c r="P283" s="167">
        <v>0</v>
      </c>
      <c r="Q283" s="167">
        <v>0</v>
      </c>
      <c r="R283" s="146">
        <v>2920</v>
      </c>
      <c r="S283" s="146">
        <v>2920</v>
      </c>
      <c r="T283" s="146"/>
      <c r="U283" s="146"/>
      <c r="V283" s="1">
        <f t="shared" si="416"/>
        <v>0</v>
      </c>
      <c r="W283" s="1">
        <f t="shared" si="416"/>
        <v>0</v>
      </c>
      <c r="X283" s="1">
        <f t="shared" si="416"/>
        <v>0</v>
      </c>
      <c r="Y283" s="1">
        <f t="shared" si="416"/>
        <v>0</v>
      </c>
      <c r="Z283" s="146"/>
      <c r="AA283" s="146"/>
      <c r="AB283" s="146"/>
      <c r="AC283" s="146"/>
      <c r="AD283" s="146"/>
      <c r="AE283" s="146"/>
      <c r="AF283" s="146"/>
      <c r="AG283" s="146"/>
      <c r="AH283" s="146"/>
      <c r="AI283" s="146"/>
      <c r="AJ283" s="146"/>
      <c r="AK283" s="146"/>
      <c r="AL283" s="1">
        <f t="shared" si="417"/>
        <v>0</v>
      </c>
      <c r="AM283" s="1">
        <f t="shared" si="417"/>
        <v>0</v>
      </c>
      <c r="AN283" s="1"/>
      <c r="AO283" s="1"/>
      <c r="AP283" s="1"/>
      <c r="AQ283" s="1"/>
      <c r="AR283" s="1"/>
      <c r="AS283" s="1"/>
      <c r="AT283" s="146">
        <v>0</v>
      </c>
      <c r="AU283" s="146">
        <v>0</v>
      </c>
      <c r="AV283" s="146"/>
      <c r="AW283" s="146"/>
      <c r="AX283" s="148">
        <f>AY283</f>
        <v>0</v>
      </c>
      <c r="AY283" s="146"/>
      <c r="AZ283" s="146"/>
      <c r="BA283" s="146"/>
      <c r="BB283" s="1">
        <f t="shared" si="418"/>
        <v>0</v>
      </c>
      <c r="BC283" s="1">
        <f t="shared" si="418"/>
        <v>0</v>
      </c>
      <c r="BD283" s="1"/>
      <c r="BE283" s="1"/>
      <c r="BF283" s="146">
        <f t="shared" si="419"/>
        <v>0</v>
      </c>
      <c r="BG283" s="146">
        <f t="shared" si="419"/>
        <v>0</v>
      </c>
      <c r="BH283" s="146"/>
      <c r="BI283" s="146"/>
      <c r="BJ283" s="146">
        <f t="shared" si="420"/>
        <v>0</v>
      </c>
      <c r="BK283" s="146">
        <f t="shared" si="420"/>
        <v>0</v>
      </c>
      <c r="BL283" s="146"/>
      <c r="BM283" s="146"/>
      <c r="BN283" s="1">
        <f t="shared" si="410"/>
        <v>2920</v>
      </c>
      <c r="BO283" s="1">
        <f t="shared" si="411"/>
        <v>2920</v>
      </c>
      <c r="BP283" s="1">
        <f t="shared" si="412"/>
        <v>0</v>
      </c>
      <c r="BQ283" s="1">
        <f t="shared" si="413"/>
        <v>0</v>
      </c>
      <c r="BR283" s="167">
        <v>2920</v>
      </c>
      <c r="BS283" s="167">
        <v>2920</v>
      </c>
      <c r="BT283" s="167">
        <v>0</v>
      </c>
      <c r="BU283" s="167">
        <v>0</v>
      </c>
      <c r="BV283" s="146">
        <f t="shared" si="414"/>
        <v>0</v>
      </c>
      <c r="BW283" s="146">
        <f t="shared" si="415"/>
        <v>0</v>
      </c>
      <c r="BX283" s="6"/>
      <c r="BZ283" s="113" t="s">
        <v>543</v>
      </c>
      <c r="CA283" s="45" t="s">
        <v>589</v>
      </c>
      <c r="CB283" s="45" t="s">
        <v>594</v>
      </c>
      <c r="CC283" s="45" t="s">
        <v>593</v>
      </c>
      <c r="CF283" s="175" t="e">
        <f>BW283-#REF!</f>
        <v>#REF!</v>
      </c>
      <c r="CH283" s="291"/>
      <c r="CI283" s="291"/>
    </row>
    <row r="284" spans="1:87" ht="27.95" customHeight="1">
      <c r="A284" s="10">
        <v>18</v>
      </c>
      <c r="B284" s="360" t="s">
        <v>627</v>
      </c>
      <c r="C284" s="62" t="s">
        <v>46</v>
      </c>
      <c r="D284" s="104"/>
      <c r="E284" s="104"/>
      <c r="F284" s="363" t="s">
        <v>30</v>
      </c>
      <c r="G284" s="361"/>
      <c r="H284" s="360"/>
      <c r="I284" s="297" t="s">
        <v>767</v>
      </c>
      <c r="J284" s="362">
        <v>4718</v>
      </c>
      <c r="K284" s="362">
        <v>4718</v>
      </c>
      <c r="L284" s="6"/>
      <c r="M284" s="6"/>
      <c r="N284" s="167">
        <v>4700</v>
      </c>
      <c r="O284" s="167">
        <v>4700</v>
      </c>
      <c r="P284" s="167">
        <v>0</v>
      </c>
      <c r="Q284" s="167">
        <v>0</v>
      </c>
      <c r="R284" s="146">
        <v>4700</v>
      </c>
      <c r="S284" s="146">
        <v>4700</v>
      </c>
      <c r="T284" s="146"/>
      <c r="U284" s="146"/>
      <c r="V284" s="1"/>
      <c r="W284" s="1"/>
      <c r="X284" s="1"/>
      <c r="Y284" s="1"/>
      <c r="Z284" s="146"/>
      <c r="AA284" s="146"/>
      <c r="AB284" s="146"/>
      <c r="AC284" s="146"/>
      <c r="AD284" s="146"/>
      <c r="AE284" s="146"/>
      <c r="AF284" s="146"/>
      <c r="AG284" s="146"/>
      <c r="AH284" s="146"/>
      <c r="AI284" s="146"/>
      <c r="AJ284" s="146"/>
      <c r="AK284" s="146"/>
      <c r="AL284" s="1"/>
      <c r="AM284" s="1"/>
      <c r="AN284" s="1"/>
      <c r="AO284" s="1"/>
      <c r="AP284" s="1"/>
      <c r="AQ284" s="1"/>
      <c r="AR284" s="1"/>
      <c r="AS284" s="1"/>
      <c r="AT284" s="146"/>
      <c r="AU284" s="146"/>
      <c r="AV284" s="146"/>
      <c r="AW284" s="146"/>
      <c r="AX284" s="148"/>
      <c r="AY284" s="146"/>
      <c r="AZ284" s="146"/>
      <c r="BA284" s="146"/>
      <c r="BB284" s="1"/>
      <c r="BC284" s="1"/>
      <c r="BD284" s="1"/>
      <c r="BE284" s="1"/>
      <c r="BF284" s="146"/>
      <c r="BG284" s="146"/>
      <c r="BH284" s="146"/>
      <c r="BI284" s="146"/>
      <c r="BJ284" s="146"/>
      <c r="BK284" s="146"/>
      <c r="BL284" s="146"/>
      <c r="BM284" s="146"/>
      <c r="BN284" s="1">
        <f t="shared" si="410"/>
        <v>4700</v>
      </c>
      <c r="BO284" s="1">
        <f t="shared" si="411"/>
        <v>4700</v>
      </c>
      <c r="BP284" s="1">
        <f t="shared" si="412"/>
        <v>0</v>
      </c>
      <c r="BQ284" s="1">
        <f t="shared" si="413"/>
        <v>0</v>
      </c>
      <c r="BR284" s="167">
        <v>4700</v>
      </c>
      <c r="BS284" s="167">
        <v>4700</v>
      </c>
      <c r="BT284" s="167">
        <v>0</v>
      </c>
      <c r="BU284" s="167">
        <v>0</v>
      </c>
      <c r="BV284" s="146">
        <f t="shared" si="414"/>
        <v>0</v>
      </c>
      <c r="BW284" s="146">
        <f t="shared" si="415"/>
        <v>0</v>
      </c>
      <c r="BX284" s="41"/>
      <c r="BZ284" s="113"/>
      <c r="CF284" s="175"/>
      <c r="CH284" s="291"/>
      <c r="CI284" s="291"/>
    </row>
    <row r="285" spans="1:87" ht="27.95" customHeight="1">
      <c r="A285" s="10">
        <v>19</v>
      </c>
      <c r="B285" s="9" t="s">
        <v>261</v>
      </c>
      <c r="C285" s="8" t="s">
        <v>260</v>
      </c>
      <c r="D285" s="100"/>
      <c r="E285" s="100"/>
      <c r="F285" s="7" t="s">
        <v>30</v>
      </c>
      <c r="G285" s="5"/>
      <c r="H285" s="7" t="s">
        <v>51</v>
      </c>
      <c r="I285" s="7" t="s">
        <v>259</v>
      </c>
      <c r="J285" s="41">
        <v>996</v>
      </c>
      <c r="K285" s="6">
        <v>996</v>
      </c>
      <c r="L285" s="6">
        <v>0</v>
      </c>
      <c r="M285" s="6">
        <v>0</v>
      </c>
      <c r="N285" s="167">
        <v>996</v>
      </c>
      <c r="O285" s="167">
        <v>996</v>
      </c>
      <c r="P285" s="167">
        <v>0</v>
      </c>
      <c r="Q285" s="167">
        <v>0</v>
      </c>
      <c r="R285" s="146">
        <v>996</v>
      </c>
      <c r="S285" s="146">
        <v>996</v>
      </c>
      <c r="T285" s="146"/>
      <c r="U285" s="146"/>
      <c r="V285" s="1">
        <f t="shared" ref="V285:V302" si="421">Z285+AH285+AX285</f>
        <v>996</v>
      </c>
      <c r="W285" s="1">
        <f t="shared" ref="W285:W302" si="422">AA285+AI285+AY285</f>
        <v>996</v>
      </c>
      <c r="X285" s="1">
        <f t="shared" ref="X285:X302" si="423">AB285+AJ285+AZ285</f>
        <v>0</v>
      </c>
      <c r="Y285" s="1">
        <f t="shared" ref="Y285:Y302" si="424">AC285+AK285+BA285</f>
        <v>0</v>
      </c>
      <c r="Z285" s="146">
        <v>996</v>
      </c>
      <c r="AA285" s="146">
        <v>996</v>
      </c>
      <c r="AB285" s="146"/>
      <c r="AC285" s="146"/>
      <c r="AD285" s="146">
        <v>973.41862700000001</v>
      </c>
      <c r="AE285" s="146">
        <v>973.41862700000001</v>
      </c>
      <c r="AF285" s="146"/>
      <c r="AG285" s="146"/>
      <c r="AH285" s="146"/>
      <c r="AI285" s="146"/>
      <c r="AJ285" s="146"/>
      <c r="AK285" s="146"/>
      <c r="AL285" s="1">
        <f t="shared" ref="AL285:AL302" si="425">Z285-AD285</f>
        <v>22.581372999999985</v>
      </c>
      <c r="AM285" s="1">
        <f t="shared" ref="AM285:AM302" si="426">AA285-AE285</f>
        <v>22.581372999999985</v>
      </c>
      <c r="AN285" s="1"/>
      <c r="AO285" s="1"/>
      <c r="AP285" s="1">
        <v>9.7031259999999993</v>
      </c>
      <c r="AQ285" s="1">
        <v>9.7031259999999993</v>
      </c>
      <c r="AR285" s="1"/>
      <c r="AS285" s="1"/>
      <c r="AT285" s="146"/>
      <c r="AU285" s="146"/>
      <c r="AV285" s="146"/>
      <c r="AW285" s="146"/>
      <c r="AX285" s="148">
        <f t="shared" ref="AX285:AX290" si="427">AY285</f>
        <v>0</v>
      </c>
      <c r="AY285" s="146"/>
      <c r="AZ285" s="146"/>
      <c r="BA285" s="146"/>
      <c r="BB285" s="1">
        <f t="shared" ref="BB285:BB302" si="428">AH285-AT285</f>
        <v>0</v>
      </c>
      <c r="BC285" s="1">
        <f t="shared" ref="BC285:BC302" si="429">AI285-AU285</f>
        <v>0</v>
      </c>
      <c r="BD285" s="1"/>
      <c r="BE285" s="1"/>
      <c r="BF285" s="146">
        <f t="shared" ref="BF285:BF303" si="430">BB285</f>
        <v>0</v>
      </c>
      <c r="BG285" s="146">
        <f t="shared" ref="BG285:BG303" si="431">BC285</f>
        <v>0</v>
      </c>
      <c r="BH285" s="146"/>
      <c r="BI285" s="146"/>
      <c r="BJ285" s="146">
        <f t="shared" ref="BJ285:BJ303" si="432">AX285</f>
        <v>0</v>
      </c>
      <c r="BK285" s="146">
        <f t="shared" ref="BK285:BK303" si="433">AY285</f>
        <v>0</v>
      </c>
      <c r="BL285" s="146"/>
      <c r="BM285" s="146"/>
      <c r="BN285" s="1">
        <f t="shared" si="410"/>
        <v>0</v>
      </c>
      <c r="BO285" s="1">
        <f t="shared" si="411"/>
        <v>0</v>
      </c>
      <c r="BP285" s="1">
        <f t="shared" si="412"/>
        <v>0</v>
      </c>
      <c r="BQ285" s="1">
        <f t="shared" si="413"/>
        <v>0</v>
      </c>
      <c r="BR285" s="167">
        <v>996</v>
      </c>
      <c r="BS285" s="167">
        <v>996</v>
      </c>
      <c r="BT285" s="167">
        <v>0</v>
      </c>
      <c r="BU285" s="167">
        <v>0</v>
      </c>
      <c r="BV285" s="146">
        <f t="shared" si="414"/>
        <v>0</v>
      </c>
      <c r="BW285" s="146">
        <f t="shared" si="415"/>
        <v>0</v>
      </c>
      <c r="BX285" s="6"/>
      <c r="BZ285" s="113" t="s">
        <v>543</v>
      </c>
      <c r="CA285" s="45" t="s">
        <v>589</v>
      </c>
      <c r="CB285" s="45" t="s">
        <v>594</v>
      </c>
      <c r="CC285" s="45" t="s">
        <v>593</v>
      </c>
      <c r="CF285" s="175" t="e">
        <f>BW285-#REF!</f>
        <v>#REF!</v>
      </c>
      <c r="CH285" s="291"/>
      <c r="CI285" s="291"/>
    </row>
    <row r="286" spans="1:87" ht="38.25">
      <c r="A286" s="10">
        <v>20</v>
      </c>
      <c r="B286" s="71" t="s">
        <v>258</v>
      </c>
      <c r="C286" s="68" t="s">
        <v>257</v>
      </c>
      <c r="D286" s="121"/>
      <c r="E286" s="121"/>
      <c r="F286" s="67" t="s">
        <v>30</v>
      </c>
      <c r="G286" s="65"/>
      <c r="H286" s="53">
        <v>2017</v>
      </c>
      <c r="I286" s="53" t="s">
        <v>256</v>
      </c>
      <c r="J286" s="41">
        <v>983</v>
      </c>
      <c r="K286" s="41">
        <v>983</v>
      </c>
      <c r="L286" s="6">
        <v>0</v>
      </c>
      <c r="M286" s="41">
        <v>0</v>
      </c>
      <c r="N286" s="167">
        <v>880</v>
      </c>
      <c r="O286" s="167">
        <v>880</v>
      </c>
      <c r="P286" s="167">
        <v>0</v>
      </c>
      <c r="Q286" s="167">
        <v>0</v>
      </c>
      <c r="R286" s="146">
        <v>880</v>
      </c>
      <c r="S286" s="146">
        <v>880</v>
      </c>
      <c r="T286" s="146"/>
      <c r="U286" s="146"/>
      <c r="V286" s="1">
        <f t="shared" si="421"/>
        <v>880</v>
      </c>
      <c r="W286" s="1">
        <f t="shared" si="422"/>
        <v>880</v>
      </c>
      <c r="X286" s="1">
        <f t="shared" si="423"/>
        <v>0</v>
      </c>
      <c r="Y286" s="1">
        <f t="shared" si="424"/>
        <v>0</v>
      </c>
      <c r="Z286" s="146"/>
      <c r="AA286" s="146"/>
      <c r="AB286" s="146"/>
      <c r="AC286" s="146"/>
      <c r="AD286" s="146"/>
      <c r="AE286" s="146"/>
      <c r="AF286" s="146"/>
      <c r="AG286" s="146"/>
      <c r="AH286" s="146">
        <v>880</v>
      </c>
      <c r="AI286" s="146">
        <v>880</v>
      </c>
      <c r="AJ286" s="146"/>
      <c r="AK286" s="146"/>
      <c r="AL286" s="1">
        <f t="shared" si="425"/>
        <v>0</v>
      </c>
      <c r="AM286" s="1">
        <f t="shared" si="426"/>
        <v>0</v>
      </c>
      <c r="AN286" s="1"/>
      <c r="AO286" s="1"/>
      <c r="AP286" s="1"/>
      <c r="AQ286" s="1"/>
      <c r="AR286" s="1"/>
      <c r="AS286" s="1"/>
      <c r="AT286" s="146">
        <v>879.13300000000004</v>
      </c>
      <c r="AU286" s="146">
        <v>879.13300000000004</v>
      </c>
      <c r="AV286" s="146"/>
      <c r="AW286" s="146"/>
      <c r="AX286" s="148">
        <f t="shared" si="427"/>
        <v>0</v>
      </c>
      <c r="AY286" s="146"/>
      <c r="AZ286" s="146"/>
      <c r="BA286" s="146"/>
      <c r="BB286" s="1">
        <f t="shared" si="428"/>
        <v>0.8669999999999618</v>
      </c>
      <c r="BC286" s="1">
        <f t="shared" si="429"/>
        <v>0.8669999999999618</v>
      </c>
      <c r="BD286" s="1"/>
      <c r="BE286" s="1"/>
      <c r="BF286" s="146">
        <f t="shared" si="430"/>
        <v>0.8669999999999618</v>
      </c>
      <c r="BG286" s="146">
        <f t="shared" si="431"/>
        <v>0.8669999999999618</v>
      </c>
      <c r="BH286" s="146"/>
      <c r="BI286" s="146"/>
      <c r="BJ286" s="146">
        <f t="shared" si="432"/>
        <v>0</v>
      </c>
      <c r="BK286" s="146">
        <f t="shared" si="433"/>
        <v>0</v>
      </c>
      <c r="BL286" s="146"/>
      <c r="BM286" s="146"/>
      <c r="BN286" s="1">
        <f t="shared" si="410"/>
        <v>0</v>
      </c>
      <c r="BO286" s="1">
        <f t="shared" si="411"/>
        <v>0</v>
      </c>
      <c r="BP286" s="1">
        <f t="shared" si="412"/>
        <v>0</v>
      </c>
      <c r="BQ286" s="1">
        <f t="shared" si="413"/>
        <v>0</v>
      </c>
      <c r="BR286" s="167">
        <v>880</v>
      </c>
      <c r="BS286" s="167">
        <v>880</v>
      </c>
      <c r="BT286" s="167">
        <v>0</v>
      </c>
      <c r="BU286" s="167">
        <v>0</v>
      </c>
      <c r="BV286" s="146">
        <f t="shared" si="414"/>
        <v>0</v>
      </c>
      <c r="BW286" s="146">
        <f t="shared" si="415"/>
        <v>0</v>
      </c>
      <c r="BX286" s="6"/>
      <c r="BZ286" s="113" t="s">
        <v>543</v>
      </c>
      <c r="CA286" s="45" t="s">
        <v>589</v>
      </c>
      <c r="CB286" s="45" t="s">
        <v>594</v>
      </c>
      <c r="CC286" s="45" t="s">
        <v>593</v>
      </c>
      <c r="CF286" s="175" t="e">
        <f>BW286-#REF!</f>
        <v>#REF!</v>
      </c>
      <c r="CH286" s="291"/>
      <c r="CI286" s="291"/>
    </row>
    <row r="287" spans="1:87" ht="27.95" customHeight="1">
      <c r="A287" s="10">
        <v>21</v>
      </c>
      <c r="B287" s="9" t="s">
        <v>255</v>
      </c>
      <c r="C287" s="8" t="s">
        <v>138</v>
      </c>
      <c r="D287" s="100"/>
      <c r="E287" s="100"/>
      <c r="F287" s="8" t="s">
        <v>35</v>
      </c>
      <c r="G287" s="9"/>
      <c r="H287" s="8" t="s">
        <v>51</v>
      </c>
      <c r="I287" s="129" t="s">
        <v>254</v>
      </c>
      <c r="J287" s="128">
        <v>16219</v>
      </c>
      <c r="K287" s="166">
        <v>16219</v>
      </c>
      <c r="L287" s="6">
        <v>0</v>
      </c>
      <c r="M287" s="6">
        <v>0</v>
      </c>
      <c r="N287" s="167">
        <v>13305.1</v>
      </c>
      <c r="O287" s="167">
        <v>13305.1</v>
      </c>
      <c r="P287" s="167">
        <v>0</v>
      </c>
      <c r="Q287" s="167">
        <v>0</v>
      </c>
      <c r="R287" s="146">
        <v>13305.1</v>
      </c>
      <c r="S287" s="146">
        <v>13305.1</v>
      </c>
      <c r="T287" s="146"/>
      <c r="U287" s="146"/>
      <c r="V287" s="1">
        <f t="shared" si="421"/>
        <v>13305.1</v>
      </c>
      <c r="W287" s="1">
        <f t="shared" si="422"/>
        <v>13305.1</v>
      </c>
      <c r="X287" s="1">
        <f t="shared" si="423"/>
        <v>0</v>
      </c>
      <c r="Y287" s="1">
        <f t="shared" si="424"/>
        <v>0</v>
      </c>
      <c r="Z287" s="146">
        <v>7000</v>
      </c>
      <c r="AA287" s="146">
        <v>7000</v>
      </c>
      <c r="AB287" s="146"/>
      <c r="AC287" s="146"/>
      <c r="AD287" s="146">
        <v>7000</v>
      </c>
      <c r="AE287" s="146">
        <v>7000</v>
      </c>
      <c r="AF287" s="146"/>
      <c r="AG287" s="146"/>
      <c r="AH287" s="146">
        <v>6305.1</v>
      </c>
      <c r="AI287" s="146">
        <v>6305.1</v>
      </c>
      <c r="AJ287" s="146"/>
      <c r="AK287" s="146"/>
      <c r="AL287" s="1">
        <f t="shared" si="425"/>
        <v>0</v>
      </c>
      <c r="AM287" s="1">
        <f t="shared" si="426"/>
        <v>0</v>
      </c>
      <c r="AN287" s="1"/>
      <c r="AO287" s="1"/>
      <c r="AP287" s="1"/>
      <c r="AQ287" s="1"/>
      <c r="AR287" s="1"/>
      <c r="AS287" s="1"/>
      <c r="AT287" s="146">
        <v>6198.3540000000003</v>
      </c>
      <c r="AU287" s="146">
        <v>6198.3540000000003</v>
      </c>
      <c r="AV287" s="146"/>
      <c r="AW287" s="146"/>
      <c r="AX287" s="148">
        <f t="shared" si="427"/>
        <v>0</v>
      </c>
      <c r="AY287" s="146"/>
      <c r="AZ287" s="146"/>
      <c r="BA287" s="146"/>
      <c r="BB287" s="1">
        <f t="shared" si="428"/>
        <v>106.74600000000009</v>
      </c>
      <c r="BC287" s="1">
        <f t="shared" si="429"/>
        <v>106.74600000000009</v>
      </c>
      <c r="BD287" s="1"/>
      <c r="BE287" s="1"/>
      <c r="BF287" s="146">
        <f t="shared" si="430"/>
        <v>106.74600000000009</v>
      </c>
      <c r="BG287" s="146">
        <f t="shared" si="431"/>
        <v>106.74600000000009</v>
      </c>
      <c r="BH287" s="146"/>
      <c r="BI287" s="146"/>
      <c r="BJ287" s="146">
        <f t="shared" si="432"/>
        <v>0</v>
      </c>
      <c r="BK287" s="146">
        <f t="shared" si="433"/>
        <v>0</v>
      </c>
      <c r="BL287" s="146"/>
      <c r="BM287" s="146"/>
      <c r="BN287" s="1">
        <f t="shared" si="410"/>
        <v>0</v>
      </c>
      <c r="BO287" s="1">
        <f t="shared" si="411"/>
        <v>0</v>
      </c>
      <c r="BP287" s="1">
        <f t="shared" si="412"/>
        <v>0</v>
      </c>
      <c r="BQ287" s="1">
        <f t="shared" si="413"/>
        <v>0</v>
      </c>
      <c r="BR287" s="167">
        <v>13305.1</v>
      </c>
      <c r="BS287" s="167">
        <v>13305.1</v>
      </c>
      <c r="BT287" s="167">
        <v>0</v>
      </c>
      <c r="BU287" s="167">
        <v>0</v>
      </c>
      <c r="BV287" s="146">
        <f t="shared" si="414"/>
        <v>0</v>
      </c>
      <c r="BW287" s="146">
        <f t="shared" si="415"/>
        <v>0</v>
      </c>
      <c r="BX287" s="6"/>
      <c r="BZ287" s="113" t="s">
        <v>543</v>
      </c>
      <c r="CA287" s="45" t="s">
        <v>589</v>
      </c>
      <c r="CB287" s="45" t="s">
        <v>594</v>
      </c>
      <c r="CC287" s="45" t="s">
        <v>593</v>
      </c>
      <c r="CF287" s="175" t="e">
        <f>BW287-#REF!</f>
        <v>#REF!</v>
      </c>
      <c r="CH287" s="291"/>
      <c r="CI287" s="291"/>
    </row>
    <row r="288" spans="1:87" ht="27.95" customHeight="1">
      <c r="A288" s="10">
        <v>22</v>
      </c>
      <c r="B288" s="75" t="s">
        <v>253</v>
      </c>
      <c r="C288" s="31" t="s">
        <v>138</v>
      </c>
      <c r="D288" s="120"/>
      <c r="E288" s="120"/>
      <c r="F288" s="8" t="s">
        <v>11</v>
      </c>
      <c r="G288" s="9"/>
      <c r="H288" s="8" t="s">
        <v>45</v>
      </c>
      <c r="I288" s="68" t="s">
        <v>606</v>
      </c>
      <c r="J288" s="64">
        <v>5480</v>
      </c>
      <c r="K288" s="64">
        <v>5480</v>
      </c>
      <c r="L288" s="6">
        <v>0</v>
      </c>
      <c r="M288" s="64">
        <v>0</v>
      </c>
      <c r="N288" s="167">
        <v>4930</v>
      </c>
      <c r="O288" s="167">
        <v>4930</v>
      </c>
      <c r="P288" s="167">
        <v>0</v>
      </c>
      <c r="Q288" s="167">
        <v>0</v>
      </c>
      <c r="R288" s="146">
        <v>4930</v>
      </c>
      <c r="S288" s="146">
        <v>4930</v>
      </c>
      <c r="T288" s="146"/>
      <c r="U288" s="146"/>
      <c r="V288" s="1">
        <f t="shared" si="421"/>
        <v>0</v>
      </c>
      <c r="W288" s="1">
        <f t="shared" si="422"/>
        <v>0</v>
      </c>
      <c r="X288" s="1">
        <f t="shared" si="423"/>
        <v>0</v>
      </c>
      <c r="Y288" s="1">
        <f t="shared" si="424"/>
        <v>0</v>
      </c>
      <c r="Z288" s="146"/>
      <c r="AA288" s="146"/>
      <c r="AB288" s="146"/>
      <c r="AC288" s="146"/>
      <c r="AD288" s="146"/>
      <c r="AE288" s="146"/>
      <c r="AF288" s="146"/>
      <c r="AG288" s="146"/>
      <c r="AH288" s="146"/>
      <c r="AI288" s="146"/>
      <c r="AJ288" s="146"/>
      <c r="AK288" s="146"/>
      <c r="AL288" s="1">
        <f t="shared" si="425"/>
        <v>0</v>
      </c>
      <c r="AM288" s="1">
        <f t="shared" si="426"/>
        <v>0</v>
      </c>
      <c r="AN288" s="1"/>
      <c r="AO288" s="1"/>
      <c r="AP288" s="1"/>
      <c r="AQ288" s="1"/>
      <c r="AR288" s="1"/>
      <c r="AS288" s="1"/>
      <c r="AT288" s="146">
        <v>0</v>
      </c>
      <c r="AU288" s="146">
        <v>0</v>
      </c>
      <c r="AV288" s="146"/>
      <c r="AW288" s="146"/>
      <c r="AX288" s="148">
        <f t="shared" si="427"/>
        <v>0</v>
      </c>
      <c r="AY288" s="146"/>
      <c r="AZ288" s="146"/>
      <c r="BA288" s="146"/>
      <c r="BB288" s="1">
        <f t="shared" si="428"/>
        <v>0</v>
      </c>
      <c r="BC288" s="1">
        <f t="shared" si="429"/>
        <v>0</v>
      </c>
      <c r="BD288" s="1"/>
      <c r="BE288" s="1"/>
      <c r="BF288" s="146">
        <f t="shared" si="430"/>
        <v>0</v>
      </c>
      <c r="BG288" s="146">
        <f t="shared" si="431"/>
        <v>0</v>
      </c>
      <c r="BH288" s="146"/>
      <c r="BI288" s="146"/>
      <c r="BJ288" s="146">
        <f t="shared" si="432"/>
        <v>0</v>
      </c>
      <c r="BK288" s="146">
        <f t="shared" si="433"/>
        <v>0</v>
      </c>
      <c r="BL288" s="146"/>
      <c r="BM288" s="146"/>
      <c r="BN288" s="1">
        <f t="shared" si="410"/>
        <v>4930</v>
      </c>
      <c r="BO288" s="1">
        <f t="shared" si="411"/>
        <v>4930</v>
      </c>
      <c r="BP288" s="1">
        <f t="shared" si="412"/>
        <v>0</v>
      </c>
      <c r="BQ288" s="1">
        <f t="shared" si="413"/>
        <v>0</v>
      </c>
      <c r="BR288" s="167">
        <f>4930+50</f>
        <v>4980</v>
      </c>
      <c r="BS288" s="167">
        <f>4930+50</f>
        <v>4980</v>
      </c>
      <c r="BT288" s="167">
        <v>0</v>
      </c>
      <c r="BU288" s="167">
        <v>0</v>
      </c>
      <c r="BV288" s="146">
        <f t="shared" si="414"/>
        <v>50</v>
      </c>
      <c r="BW288" s="146">
        <f t="shared" si="415"/>
        <v>0</v>
      </c>
      <c r="BX288" s="6"/>
      <c r="BZ288" s="113" t="s">
        <v>543</v>
      </c>
      <c r="CA288" s="45" t="s">
        <v>589</v>
      </c>
      <c r="CB288" s="45" t="s">
        <v>594</v>
      </c>
      <c r="CC288" s="45" t="s">
        <v>593</v>
      </c>
      <c r="CF288" s="175" t="e">
        <f>BW288-#REF!</f>
        <v>#REF!</v>
      </c>
      <c r="CH288" s="291"/>
      <c r="CI288" s="291"/>
    </row>
    <row r="289" spans="1:87" ht="27.95" customHeight="1">
      <c r="A289" s="10">
        <v>23</v>
      </c>
      <c r="B289" s="75" t="s">
        <v>252</v>
      </c>
      <c r="C289" s="31" t="s">
        <v>138</v>
      </c>
      <c r="D289" s="120"/>
      <c r="E289" s="120"/>
      <c r="F289" s="8" t="s">
        <v>98</v>
      </c>
      <c r="G289" s="9"/>
      <c r="H289" s="8" t="s">
        <v>45</v>
      </c>
      <c r="I289" s="68" t="s">
        <v>607</v>
      </c>
      <c r="J289" s="64">
        <v>5412</v>
      </c>
      <c r="K289" s="64">
        <v>5412</v>
      </c>
      <c r="L289" s="6">
        <v>0</v>
      </c>
      <c r="M289" s="64">
        <v>0</v>
      </c>
      <c r="N289" s="167">
        <v>4870</v>
      </c>
      <c r="O289" s="167">
        <v>4870</v>
      </c>
      <c r="P289" s="167">
        <v>0</v>
      </c>
      <c r="Q289" s="167">
        <v>0</v>
      </c>
      <c r="R289" s="146">
        <v>4870</v>
      </c>
      <c r="S289" s="146">
        <v>4870</v>
      </c>
      <c r="T289" s="146"/>
      <c r="U289" s="146"/>
      <c r="V289" s="1">
        <f t="shared" si="421"/>
        <v>0</v>
      </c>
      <c r="W289" s="1">
        <f t="shared" si="422"/>
        <v>0</v>
      </c>
      <c r="X289" s="1">
        <f t="shared" si="423"/>
        <v>0</v>
      </c>
      <c r="Y289" s="1">
        <f t="shared" si="424"/>
        <v>0</v>
      </c>
      <c r="Z289" s="146"/>
      <c r="AA289" s="146"/>
      <c r="AB289" s="146"/>
      <c r="AC289" s="146"/>
      <c r="AD289" s="146"/>
      <c r="AE289" s="146"/>
      <c r="AF289" s="146"/>
      <c r="AG289" s="146"/>
      <c r="AH289" s="146"/>
      <c r="AI289" s="146"/>
      <c r="AJ289" s="146"/>
      <c r="AK289" s="146"/>
      <c r="AL289" s="1">
        <f t="shared" si="425"/>
        <v>0</v>
      </c>
      <c r="AM289" s="1">
        <f t="shared" si="426"/>
        <v>0</v>
      </c>
      <c r="AN289" s="1"/>
      <c r="AO289" s="1"/>
      <c r="AP289" s="1"/>
      <c r="AQ289" s="1"/>
      <c r="AR289" s="1"/>
      <c r="AS289" s="1"/>
      <c r="AT289" s="146">
        <v>0</v>
      </c>
      <c r="AU289" s="146">
        <v>0</v>
      </c>
      <c r="AV289" s="146"/>
      <c r="AW289" s="146"/>
      <c r="AX289" s="148">
        <f t="shared" si="427"/>
        <v>0</v>
      </c>
      <c r="AY289" s="146"/>
      <c r="AZ289" s="146"/>
      <c r="BA289" s="146"/>
      <c r="BB289" s="1">
        <f t="shared" si="428"/>
        <v>0</v>
      </c>
      <c r="BC289" s="1">
        <f t="shared" si="429"/>
        <v>0</v>
      </c>
      <c r="BD289" s="1"/>
      <c r="BE289" s="1"/>
      <c r="BF289" s="146">
        <f t="shared" si="430"/>
        <v>0</v>
      </c>
      <c r="BG289" s="146">
        <f t="shared" si="431"/>
        <v>0</v>
      </c>
      <c r="BH289" s="146"/>
      <c r="BI289" s="146"/>
      <c r="BJ289" s="146">
        <f t="shared" si="432"/>
        <v>0</v>
      </c>
      <c r="BK289" s="146">
        <f t="shared" si="433"/>
        <v>0</v>
      </c>
      <c r="BL289" s="146"/>
      <c r="BM289" s="146"/>
      <c r="BN289" s="1">
        <f t="shared" si="410"/>
        <v>4870</v>
      </c>
      <c r="BO289" s="1">
        <f t="shared" si="411"/>
        <v>4870</v>
      </c>
      <c r="BP289" s="1">
        <f t="shared" si="412"/>
        <v>0</v>
      </c>
      <c r="BQ289" s="1">
        <f t="shared" si="413"/>
        <v>0</v>
      </c>
      <c r="BR289" s="167">
        <f>4870-50</f>
        <v>4820</v>
      </c>
      <c r="BS289" s="167">
        <f>4870-50</f>
        <v>4820</v>
      </c>
      <c r="BT289" s="167">
        <v>0</v>
      </c>
      <c r="BU289" s="167">
        <v>0</v>
      </c>
      <c r="BV289" s="146">
        <f t="shared" si="414"/>
        <v>0</v>
      </c>
      <c r="BW289" s="146">
        <f t="shared" si="415"/>
        <v>50</v>
      </c>
      <c r="BX289" s="6"/>
      <c r="BZ289" s="113" t="s">
        <v>543</v>
      </c>
      <c r="CA289" s="45" t="s">
        <v>589</v>
      </c>
      <c r="CB289" s="45" t="s">
        <v>594</v>
      </c>
      <c r="CC289" s="45" t="s">
        <v>593</v>
      </c>
      <c r="CF289" s="175" t="e">
        <f>BW289-#REF!</f>
        <v>#REF!</v>
      </c>
      <c r="CH289" s="291"/>
      <c r="CI289" s="291"/>
    </row>
    <row r="290" spans="1:87" ht="27.95" customHeight="1">
      <c r="A290" s="10">
        <v>24</v>
      </c>
      <c r="B290" s="75" t="s">
        <v>251</v>
      </c>
      <c r="C290" s="31" t="s">
        <v>138</v>
      </c>
      <c r="D290" s="120"/>
      <c r="E290" s="120"/>
      <c r="F290" s="8" t="s">
        <v>39</v>
      </c>
      <c r="G290" s="9"/>
      <c r="H290" s="8" t="s">
        <v>45</v>
      </c>
      <c r="I290" s="68" t="s">
        <v>768</v>
      </c>
      <c r="J290" s="64">
        <v>16219</v>
      </c>
      <c r="K290" s="64">
        <v>16219</v>
      </c>
      <c r="L290" s="6">
        <v>0</v>
      </c>
      <c r="M290" s="64">
        <v>0</v>
      </c>
      <c r="N290" s="167">
        <v>14590</v>
      </c>
      <c r="O290" s="167">
        <v>14590</v>
      </c>
      <c r="P290" s="167">
        <v>0</v>
      </c>
      <c r="Q290" s="167">
        <v>0</v>
      </c>
      <c r="R290" s="146">
        <v>14590</v>
      </c>
      <c r="S290" s="146">
        <v>14590</v>
      </c>
      <c r="T290" s="146"/>
      <c r="U290" s="146"/>
      <c r="V290" s="1">
        <f t="shared" si="421"/>
        <v>0</v>
      </c>
      <c r="W290" s="1">
        <f t="shared" si="422"/>
        <v>0</v>
      </c>
      <c r="X290" s="1">
        <f t="shared" si="423"/>
        <v>0</v>
      </c>
      <c r="Y290" s="1">
        <f t="shared" si="424"/>
        <v>0</v>
      </c>
      <c r="Z290" s="146"/>
      <c r="AA290" s="146"/>
      <c r="AB290" s="146"/>
      <c r="AC290" s="146"/>
      <c r="AD290" s="146"/>
      <c r="AE290" s="146"/>
      <c r="AF290" s="146"/>
      <c r="AG290" s="146"/>
      <c r="AH290" s="146"/>
      <c r="AI290" s="146"/>
      <c r="AJ290" s="146"/>
      <c r="AK290" s="146"/>
      <c r="AL290" s="1">
        <f t="shared" si="425"/>
        <v>0</v>
      </c>
      <c r="AM290" s="1">
        <f t="shared" si="426"/>
        <v>0</v>
      </c>
      <c r="AN290" s="1"/>
      <c r="AO290" s="1"/>
      <c r="AP290" s="1"/>
      <c r="AQ290" s="1"/>
      <c r="AR290" s="1"/>
      <c r="AS290" s="1"/>
      <c r="AT290" s="146">
        <v>0</v>
      </c>
      <c r="AU290" s="146">
        <v>0</v>
      </c>
      <c r="AV290" s="146"/>
      <c r="AW290" s="146"/>
      <c r="AX290" s="148">
        <f t="shared" si="427"/>
        <v>0</v>
      </c>
      <c r="AY290" s="146"/>
      <c r="AZ290" s="146"/>
      <c r="BA290" s="146"/>
      <c r="BB290" s="1">
        <f t="shared" si="428"/>
        <v>0</v>
      </c>
      <c r="BC290" s="1">
        <f t="shared" si="429"/>
        <v>0</v>
      </c>
      <c r="BD290" s="1"/>
      <c r="BE290" s="1"/>
      <c r="BF290" s="146">
        <f t="shared" si="430"/>
        <v>0</v>
      </c>
      <c r="BG290" s="146">
        <f t="shared" si="431"/>
        <v>0</v>
      </c>
      <c r="BH290" s="146"/>
      <c r="BI290" s="146"/>
      <c r="BJ290" s="146">
        <f t="shared" si="432"/>
        <v>0</v>
      </c>
      <c r="BK290" s="146">
        <f t="shared" si="433"/>
        <v>0</v>
      </c>
      <c r="BL290" s="146"/>
      <c r="BM290" s="146"/>
      <c r="BN290" s="1">
        <f t="shared" si="410"/>
        <v>14590</v>
      </c>
      <c r="BO290" s="1">
        <f t="shared" si="411"/>
        <v>14590</v>
      </c>
      <c r="BP290" s="1">
        <f t="shared" si="412"/>
        <v>0</v>
      </c>
      <c r="BQ290" s="1">
        <f t="shared" si="413"/>
        <v>0</v>
      </c>
      <c r="BR290" s="167">
        <v>14590</v>
      </c>
      <c r="BS290" s="167">
        <v>14590</v>
      </c>
      <c r="BT290" s="167">
        <v>0</v>
      </c>
      <c r="BU290" s="167">
        <v>0</v>
      </c>
      <c r="BV290" s="146">
        <f t="shared" si="414"/>
        <v>0</v>
      </c>
      <c r="BW290" s="146">
        <f t="shared" si="415"/>
        <v>0</v>
      </c>
      <c r="BX290" s="6"/>
      <c r="BZ290" s="113" t="s">
        <v>543</v>
      </c>
      <c r="CA290" s="45" t="s">
        <v>589</v>
      </c>
      <c r="CB290" s="45" t="s">
        <v>594</v>
      </c>
      <c r="CC290" s="45" t="s">
        <v>593</v>
      </c>
      <c r="CD290" s="450"/>
      <c r="CE290" s="450"/>
      <c r="CF290" s="175" t="e">
        <f>BW290-#REF!</f>
        <v>#REF!</v>
      </c>
      <c r="CH290" s="291"/>
      <c r="CI290" s="291"/>
    </row>
    <row r="291" spans="1:87" ht="27.95" customHeight="1">
      <c r="A291" s="10">
        <v>25</v>
      </c>
      <c r="B291" s="75" t="s">
        <v>250</v>
      </c>
      <c r="C291" s="31" t="s">
        <v>138</v>
      </c>
      <c r="D291" s="120"/>
      <c r="E291" s="120"/>
      <c r="F291" s="8" t="s">
        <v>8</v>
      </c>
      <c r="G291" s="9"/>
      <c r="H291" s="8" t="s">
        <v>45</v>
      </c>
      <c r="I291" s="68" t="s">
        <v>249</v>
      </c>
      <c r="J291" s="64">
        <v>19812</v>
      </c>
      <c r="K291" s="64">
        <v>19812</v>
      </c>
      <c r="L291" s="6">
        <v>0</v>
      </c>
      <c r="M291" s="64">
        <v>0</v>
      </c>
      <c r="N291" s="167">
        <v>17830</v>
      </c>
      <c r="O291" s="167">
        <v>17830</v>
      </c>
      <c r="P291" s="167">
        <v>0</v>
      </c>
      <c r="Q291" s="167">
        <v>0</v>
      </c>
      <c r="R291" s="146">
        <v>17830</v>
      </c>
      <c r="S291" s="146">
        <v>17830</v>
      </c>
      <c r="T291" s="146"/>
      <c r="U291" s="146"/>
      <c r="V291" s="1">
        <f t="shared" si="421"/>
        <v>6400</v>
      </c>
      <c r="W291" s="1">
        <f t="shared" si="422"/>
        <v>6400</v>
      </c>
      <c r="X291" s="1">
        <f t="shared" si="423"/>
        <v>0</v>
      </c>
      <c r="Y291" s="1">
        <f t="shared" si="424"/>
        <v>0</v>
      </c>
      <c r="Z291" s="146"/>
      <c r="AA291" s="146"/>
      <c r="AB291" s="146"/>
      <c r="AC291" s="146"/>
      <c r="AD291" s="146"/>
      <c r="AE291" s="146"/>
      <c r="AF291" s="146"/>
      <c r="AG291" s="146"/>
      <c r="AH291" s="146"/>
      <c r="AI291" s="146"/>
      <c r="AJ291" s="146"/>
      <c r="AK291" s="146"/>
      <c r="AL291" s="1">
        <f t="shared" si="425"/>
        <v>0</v>
      </c>
      <c r="AM291" s="1">
        <f t="shared" si="426"/>
        <v>0</v>
      </c>
      <c r="AN291" s="1"/>
      <c r="AO291" s="1"/>
      <c r="AP291" s="1"/>
      <c r="AQ291" s="1"/>
      <c r="AR291" s="1"/>
      <c r="AS291" s="1"/>
      <c r="AT291" s="146">
        <v>0</v>
      </c>
      <c r="AU291" s="146">
        <v>0</v>
      </c>
      <c r="AV291" s="146"/>
      <c r="AW291" s="146"/>
      <c r="AX291" s="148">
        <v>6400</v>
      </c>
      <c r="AY291" s="146">
        <v>6400</v>
      </c>
      <c r="AZ291" s="146"/>
      <c r="BA291" s="146"/>
      <c r="BB291" s="1">
        <f t="shared" si="428"/>
        <v>0</v>
      </c>
      <c r="BC291" s="1">
        <f t="shared" si="429"/>
        <v>0</v>
      </c>
      <c r="BD291" s="1"/>
      <c r="BE291" s="1"/>
      <c r="BF291" s="146">
        <f t="shared" si="430"/>
        <v>0</v>
      </c>
      <c r="BG291" s="146">
        <f t="shared" si="431"/>
        <v>0</v>
      </c>
      <c r="BH291" s="146"/>
      <c r="BI291" s="146"/>
      <c r="BJ291" s="146">
        <f t="shared" si="432"/>
        <v>6400</v>
      </c>
      <c r="BK291" s="146">
        <f t="shared" si="433"/>
        <v>6400</v>
      </c>
      <c r="BL291" s="146"/>
      <c r="BM291" s="146"/>
      <c r="BN291" s="1">
        <f t="shared" si="410"/>
        <v>11430</v>
      </c>
      <c r="BO291" s="1">
        <f t="shared" si="411"/>
        <v>11430</v>
      </c>
      <c r="BP291" s="1">
        <f t="shared" si="412"/>
        <v>0</v>
      </c>
      <c r="BQ291" s="1">
        <f t="shared" si="413"/>
        <v>0</v>
      </c>
      <c r="BR291" s="167">
        <f>17830-590</f>
        <v>17240</v>
      </c>
      <c r="BS291" s="167">
        <f>17830-590</f>
        <v>17240</v>
      </c>
      <c r="BT291" s="167">
        <v>0</v>
      </c>
      <c r="BU291" s="167">
        <v>0</v>
      </c>
      <c r="BV291" s="146">
        <f t="shared" si="414"/>
        <v>0</v>
      </c>
      <c r="BW291" s="146">
        <f t="shared" si="415"/>
        <v>590</v>
      </c>
      <c r="BX291" s="4"/>
      <c r="BZ291" s="113" t="s">
        <v>543</v>
      </c>
      <c r="CA291" s="45" t="s">
        <v>589</v>
      </c>
      <c r="CB291" s="45" t="s">
        <v>594</v>
      </c>
      <c r="CC291" s="45" t="s">
        <v>593</v>
      </c>
      <c r="CF291" s="175" t="e">
        <f>BW291-#REF!</f>
        <v>#REF!</v>
      </c>
      <c r="CH291" s="291"/>
      <c r="CI291" s="291"/>
    </row>
    <row r="292" spans="1:87" ht="27.95" customHeight="1">
      <c r="A292" s="10">
        <v>26</v>
      </c>
      <c r="B292" s="69" t="s">
        <v>248</v>
      </c>
      <c r="C292" s="68" t="s">
        <v>138</v>
      </c>
      <c r="D292" s="121"/>
      <c r="E292" s="121"/>
      <c r="F292" s="31" t="s">
        <v>118</v>
      </c>
      <c r="G292" s="65"/>
      <c r="H292" s="8" t="s">
        <v>45</v>
      </c>
      <c r="I292" s="214" t="s">
        <v>609</v>
      </c>
      <c r="J292" s="217">
        <v>40560</v>
      </c>
      <c r="K292" s="217">
        <v>40560</v>
      </c>
      <c r="L292" s="6">
        <v>0</v>
      </c>
      <c r="M292" s="6">
        <v>0</v>
      </c>
      <c r="N292" s="167">
        <v>36100</v>
      </c>
      <c r="O292" s="167">
        <v>36100</v>
      </c>
      <c r="P292" s="167">
        <v>0</v>
      </c>
      <c r="Q292" s="167">
        <v>0</v>
      </c>
      <c r="R292" s="146">
        <v>36100</v>
      </c>
      <c r="S292" s="146">
        <v>36100</v>
      </c>
      <c r="T292" s="146"/>
      <c r="U292" s="146"/>
      <c r="V292" s="1">
        <f t="shared" si="421"/>
        <v>10000</v>
      </c>
      <c r="W292" s="1">
        <f t="shared" si="422"/>
        <v>10000</v>
      </c>
      <c r="X292" s="1">
        <f t="shared" si="423"/>
        <v>0</v>
      </c>
      <c r="Y292" s="1">
        <f t="shared" si="424"/>
        <v>0</v>
      </c>
      <c r="Z292" s="146"/>
      <c r="AA292" s="146"/>
      <c r="AB292" s="146"/>
      <c r="AC292" s="146"/>
      <c r="AD292" s="146"/>
      <c r="AE292" s="146"/>
      <c r="AF292" s="146"/>
      <c r="AG292" s="146"/>
      <c r="AH292" s="146"/>
      <c r="AI292" s="146"/>
      <c r="AJ292" s="146"/>
      <c r="AK292" s="146"/>
      <c r="AL292" s="1">
        <f t="shared" si="425"/>
        <v>0</v>
      </c>
      <c r="AM292" s="1">
        <f t="shared" si="426"/>
        <v>0</v>
      </c>
      <c r="AN292" s="1"/>
      <c r="AO292" s="1"/>
      <c r="AP292" s="1"/>
      <c r="AQ292" s="1"/>
      <c r="AR292" s="1"/>
      <c r="AS292" s="1"/>
      <c r="AT292" s="146">
        <v>0</v>
      </c>
      <c r="AU292" s="146">
        <v>0</v>
      </c>
      <c r="AV292" s="146"/>
      <c r="AW292" s="146"/>
      <c r="AX292" s="148">
        <f>AY292</f>
        <v>10000</v>
      </c>
      <c r="AY292" s="146">
        <v>10000</v>
      </c>
      <c r="AZ292" s="146"/>
      <c r="BA292" s="146"/>
      <c r="BB292" s="1">
        <f t="shared" si="428"/>
        <v>0</v>
      </c>
      <c r="BC292" s="1">
        <f t="shared" si="429"/>
        <v>0</v>
      </c>
      <c r="BD292" s="1"/>
      <c r="BE292" s="1"/>
      <c r="BF292" s="146">
        <f t="shared" si="430"/>
        <v>0</v>
      </c>
      <c r="BG292" s="146">
        <f t="shared" si="431"/>
        <v>0</v>
      </c>
      <c r="BH292" s="146"/>
      <c r="BI292" s="146"/>
      <c r="BJ292" s="146">
        <f t="shared" si="432"/>
        <v>10000</v>
      </c>
      <c r="BK292" s="146">
        <f t="shared" si="433"/>
        <v>10000</v>
      </c>
      <c r="BL292" s="146"/>
      <c r="BM292" s="146"/>
      <c r="BN292" s="1">
        <f t="shared" si="410"/>
        <v>26100</v>
      </c>
      <c r="BO292" s="1">
        <f t="shared" si="411"/>
        <v>26100</v>
      </c>
      <c r="BP292" s="1">
        <f t="shared" si="412"/>
        <v>0</v>
      </c>
      <c r="BQ292" s="1">
        <f t="shared" si="413"/>
        <v>0</v>
      </c>
      <c r="BR292" s="167">
        <v>36100</v>
      </c>
      <c r="BS292" s="167">
        <v>36100</v>
      </c>
      <c r="BT292" s="167">
        <v>0</v>
      </c>
      <c r="BU292" s="167">
        <v>0</v>
      </c>
      <c r="BV292" s="146">
        <f t="shared" si="414"/>
        <v>0</v>
      </c>
      <c r="BW292" s="146">
        <f t="shared" si="415"/>
        <v>0</v>
      </c>
      <c r="BX292" s="4"/>
      <c r="BZ292" s="113" t="s">
        <v>143</v>
      </c>
      <c r="CA292" s="45" t="s">
        <v>589</v>
      </c>
      <c r="CB292" s="45" t="s">
        <v>594</v>
      </c>
      <c r="CC292" s="45" t="s">
        <v>593</v>
      </c>
      <c r="CF292" s="175" t="e">
        <f>BW292-#REF!</f>
        <v>#REF!</v>
      </c>
      <c r="CH292" s="291"/>
      <c r="CI292" s="291"/>
    </row>
    <row r="293" spans="1:87" ht="27.95" customHeight="1">
      <c r="A293" s="10">
        <v>27</v>
      </c>
      <c r="B293" s="50" t="s">
        <v>198</v>
      </c>
      <c r="C293" s="31" t="s">
        <v>197</v>
      </c>
      <c r="D293" s="120"/>
      <c r="E293" s="120"/>
      <c r="F293" s="67" t="s">
        <v>30</v>
      </c>
      <c r="G293" s="65"/>
      <c r="H293" s="53" t="s">
        <v>45</v>
      </c>
      <c r="I293" s="53" t="s">
        <v>614</v>
      </c>
      <c r="J293" s="6">
        <v>39800</v>
      </c>
      <c r="K293" s="6">
        <v>39800</v>
      </c>
      <c r="L293" s="6"/>
      <c r="M293" s="6"/>
      <c r="N293" s="167">
        <v>35820</v>
      </c>
      <c r="O293" s="167">
        <v>30000</v>
      </c>
      <c r="P293" s="167">
        <v>0</v>
      </c>
      <c r="Q293" s="167">
        <v>0</v>
      </c>
      <c r="R293" s="146">
        <v>35820</v>
      </c>
      <c r="S293" s="146">
        <v>30000</v>
      </c>
      <c r="T293" s="146"/>
      <c r="U293" s="146"/>
      <c r="V293" s="1">
        <f t="shared" si="421"/>
        <v>15000</v>
      </c>
      <c r="W293" s="1">
        <f t="shared" si="422"/>
        <v>15000</v>
      </c>
      <c r="X293" s="1">
        <f t="shared" si="423"/>
        <v>0</v>
      </c>
      <c r="Y293" s="1">
        <f t="shared" si="424"/>
        <v>0</v>
      </c>
      <c r="Z293" s="146"/>
      <c r="AA293" s="146"/>
      <c r="AB293" s="146"/>
      <c r="AC293" s="146"/>
      <c r="AD293" s="146"/>
      <c r="AE293" s="146"/>
      <c r="AF293" s="146"/>
      <c r="AG293" s="146"/>
      <c r="AH293" s="146"/>
      <c r="AI293" s="146"/>
      <c r="AJ293" s="146"/>
      <c r="AK293" s="146"/>
      <c r="AL293" s="1">
        <f t="shared" si="425"/>
        <v>0</v>
      </c>
      <c r="AM293" s="1">
        <f t="shared" si="426"/>
        <v>0</v>
      </c>
      <c r="AN293" s="1"/>
      <c r="AO293" s="1"/>
      <c r="AP293" s="1"/>
      <c r="AQ293" s="1"/>
      <c r="AR293" s="1"/>
      <c r="AS293" s="1"/>
      <c r="AT293" s="146"/>
      <c r="AU293" s="146"/>
      <c r="AV293" s="146"/>
      <c r="AW293" s="146"/>
      <c r="AX293" s="148">
        <v>15000</v>
      </c>
      <c r="AY293" s="146">
        <v>15000</v>
      </c>
      <c r="AZ293" s="146"/>
      <c r="BA293" s="146"/>
      <c r="BB293" s="1">
        <f t="shared" si="428"/>
        <v>0</v>
      </c>
      <c r="BC293" s="1">
        <f t="shared" si="429"/>
        <v>0</v>
      </c>
      <c r="BD293" s="1"/>
      <c r="BE293" s="1"/>
      <c r="BF293" s="146">
        <f t="shared" si="430"/>
        <v>0</v>
      </c>
      <c r="BG293" s="146">
        <f t="shared" si="431"/>
        <v>0</v>
      </c>
      <c r="BH293" s="146"/>
      <c r="BI293" s="146"/>
      <c r="BJ293" s="146">
        <f t="shared" si="432"/>
        <v>15000</v>
      </c>
      <c r="BK293" s="146">
        <f t="shared" si="433"/>
        <v>15000</v>
      </c>
      <c r="BL293" s="146"/>
      <c r="BM293" s="146"/>
      <c r="BN293" s="1">
        <f t="shared" si="410"/>
        <v>20820</v>
      </c>
      <c r="BO293" s="1">
        <f t="shared" si="411"/>
        <v>15000</v>
      </c>
      <c r="BP293" s="1">
        <f t="shared" si="412"/>
        <v>0</v>
      </c>
      <c r="BQ293" s="1">
        <f t="shared" si="413"/>
        <v>0</v>
      </c>
      <c r="BR293" s="167">
        <v>35820</v>
      </c>
      <c r="BS293" s="167">
        <v>30000</v>
      </c>
      <c r="BT293" s="167">
        <v>0</v>
      </c>
      <c r="BU293" s="167">
        <v>0</v>
      </c>
      <c r="BV293" s="146">
        <f t="shared" si="414"/>
        <v>0</v>
      </c>
      <c r="BW293" s="146">
        <f t="shared" si="415"/>
        <v>0</v>
      </c>
      <c r="BX293" s="70"/>
      <c r="BZ293" s="113" t="s">
        <v>543</v>
      </c>
      <c r="CA293" s="45" t="s">
        <v>589</v>
      </c>
      <c r="CB293" s="45" t="s">
        <v>594</v>
      </c>
      <c r="CC293" s="45" t="s">
        <v>593</v>
      </c>
      <c r="CD293" s="186" t="s">
        <v>593</v>
      </c>
      <c r="CF293" s="175" t="e">
        <f>BW293-#REF!</f>
        <v>#REF!</v>
      </c>
      <c r="CH293" s="291"/>
      <c r="CI293" s="291"/>
    </row>
    <row r="294" spans="1:87" ht="27.95" customHeight="1">
      <c r="A294" s="10">
        <v>28</v>
      </c>
      <c r="B294" s="9" t="s">
        <v>247</v>
      </c>
      <c r="C294" s="8" t="s">
        <v>246</v>
      </c>
      <c r="D294" s="100"/>
      <c r="E294" s="100"/>
      <c r="F294" s="7" t="s">
        <v>28</v>
      </c>
      <c r="G294" s="5"/>
      <c r="H294" s="7" t="s">
        <v>51</v>
      </c>
      <c r="I294" s="7" t="s">
        <v>245</v>
      </c>
      <c r="J294" s="41">
        <v>51000</v>
      </c>
      <c r="K294" s="6">
        <v>51000</v>
      </c>
      <c r="L294" s="6">
        <v>0</v>
      </c>
      <c r="M294" s="6">
        <v>0</v>
      </c>
      <c r="N294" s="167">
        <v>45900</v>
      </c>
      <c r="O294" s="167">
        <v>45900</v>
      </c>
      <c r="P294" s="167">
        <v>0</v>
      </c>
      <c r="Q294" s="167">
        <v>0</v>
      </c>
      <c r="R294" s="146">
        <v>45900</v>
      </c>
      <c r="S294" s="146">
        <v>45900</v>
      </c>
      <c r="T294" s="146"/>
      <c r="U294" s="146"/>
      <c r="V294" s="1">
        <f t="shared" si="421"/>
        <v>45900</v>
      </c>
      <c r="W294" s="1">
        <f t="shared" si="422"/>
        <v>45900</v>
      </c>
      <c r="X294" s="1">
        <f t="shared" si="423"/>
        <v>0</v>
      </c>
      <c r="Y294" s="1">
        <f t="shared" si="424"/>
        <v>0</v>
      </c>
      <c r="Z294" s="146">
        <v>17000</v>
      </c>
      <c r="AA294" s="146">
        <v>17000</v>
      </c>
      <c r="AB294" s="146"/>
      <c r="AC294" s="146"/>
      <c r="AD294" s="146">
        <v>17000</v>
      </c>
      <c r="AE294" s="146">
        <v>17000</v>
      </c>
      <c r="AF294" s="146"/>
      <c r="AG294" s="146"/>
      <c r="AH294" s="146">
        <v>14000</v>
      </c>
      <c r="AI294" s="146">
        <v>14000</v>
      </c>
      <c r="AJ294" s="146"/>
      <c r="AK294" s="146"/>
      <c r="AL294" s="1">
        <f t="shared" si="425"/>
        <v>0</v>
      </c>
      <c r="AM294" s="1">
        <f t="shared" si="426"/>
        <v>0</v>
      </c>
      <c r="AN294" s="1"/>
      <c r="AO294" s="1"/>
      <c r="AP294" s="1"/>
      <c r="AQ294" s="1"/>
      <c r="AR294" s="1"/>
      <c r="AS294" s="1"/>
      <c r="AT294" s="146">
        <v>14000</v>
      </c>
      <c r="AU294" s="146">
        <v>14000</v>
      </c>
      <c r="AV294" s="146"/>
      <c r="AW294" s="146"/>
      <c r="AX294" s="148">
        <f>AY294</f>
        <v>14900</v>
      </c>
      <c r="AY294" s="146">
        <v>14900</v>
      </c>
      <c r="AZ294" s="146"/>
      <c r="BA294" s="146"/>
      <c r="BB294" s="1">
        <f t="shared" si="428"/>
        <v>0</v>
      </c>
      <c r="BC294" s="1">
        <f t="shared" si="429"/>
        <v>0</v>
      </c>
      <c r="BD294" s="1"/>
      <c r="BE294" s="1"/>
      <c r="BF294" s="146">
        <f t="shared" si="430"/>
        <v>0</v>
      </c>
      <c r="BG294" s="146">
        <f t="shared" si="431"/>
        <v>0</v>
      </c>
      <c r="BH294" s="146"/>
      <c r="BI294" s="146"/>
      <c r="BJ294" s="146">
        <f t="shared" si="432"/>
        <v>14900</v>
      </c>
      <c r="BK294" s="146">
        <f t="shared" si="433"/>
        <v>14900</v>
      </c>
      <c r="BL294" s="146"/>
      <c r="BM294" s="146"/>
      <c r="BN294" s="1">
        <f t="shared" si="410"/>
        <v>0</v>
      </c>
      <c r="BO294" s="1">
        <f t="shared" si="411"/>
        <v>0</v>
      </c>
      <c r="BP294" s="1">
        <f t="shared" si="412"/>
        <v>0</v>
      </c>
      <c r="BQ294" s="1">
        <f t="shared" si="413"/>
        <v>0</v>
      </c>
      <c r="BR294" s="167">
        <f>45900-650</f>
        <v>45250</v>
      </c>
      <c r="BS294" s="167">
        <f>45900-650</f>
        <v>45250</v>
      </c>
      <c r="BT294" s="167">
        <v>0</v>
      </c>
      <c r="BU294" s="167">
        <v>0</v>
      </c>
      <c r="BV294" s="146">
        <f t="shared" si="414"/>
        <v>0</v>
      </c>
      <c r="BW294" s="146">
        <f t="shared" si="415"/>
        <v>650</v>
      </c>
      <c r="BX294" s="41"/>
      <c r="BZ294" s="113" t="s">
        <v>143</v>
      </c>
      <c r="CA294" s="45" t="s">
        <v>589</v>
      </c>
      <c r="CB294" s="45" t="s">
        <v>594</v>
      </c>
      <c r="CC294" s="45" t="s">
        <v>593</v>
      </c>
      <c r="CF294" s="175" t="e">
        <f>BW294-#REF!</f>
        <v>#REF!</v>
      </c>
      <c r="CH294" s="291"/>
      <c r="CI294" s="291"/>
    </row>
    <row r="295" spans="1:87" ht="27.95" customHeight="1">
      <c r="A295" s="10">
        <v>29</v>
      </c>
      <c r="B295" s="75" t="s">
        <v>244</v>
      </c>
      <c r="C295" s="31" t="s">
        <v>243</v>
      </c>
      <c r="D295" s="120"/>
      <c r="E295" s="120"/>
      <c r="F295" s="8" t="s">
        <v>30</v>
      </c>
      <c r="G295" s="9"/>
      <c r="H295" s="8" t="s">
        <v>610</v>
      </c>
      <c r="I295" s="96" t="s">
        <v>847</v>
      </c>
      <c r="J295" s="64">
        <v>25000</v>
      </c>
      <c r="K295" s="64">
        <v>25000</v>
      </c>
      <c r="L295" s="6">
        <v>0</v>
      </c>
      <c r="M295" s="64">
        <v>0</v>
      </c>
      <c r="N295" s="167">
        <v>25200</v>
      </c>
      <c r="O295" s="167">
        <v>25200</v>
      </c>
      <c r="P295" s="167">
        <v>0</v>
      </c>
      <c r="Q295" s="167">
        <v>0</v>
      </c>
      <c r="R295" s="146">
        <v>25200</v>
      </c>
      <c r="S295" s="146">
        <v>25200</v>
      </c>
      <c r="T295" s="146"/>
      <c r="U295" s="146"/>
      <c r="V295" s="1">
        <f t="shared" si="421"/>
        <v>0</v>
      </c>
      <c r="W295" s="1">
        <f t="shared" si="422"/>
        <v>0</v>
      </c>
      <c r="X295" s="1">
        <f t="shared" si="423"/>
        <v>0</v>
      </c>
      <c r="Y295" s="1">
        <f t="shared" si="424"/>
        <v>0</v>
      </c>
      <c r="Z295" s="146"/>
      <c r="AA295" s="146"/>
      <c r="AB295" s="146"/>
      <c r="AC295" s="146"/>
      <c r="AD295" s="146"/>
      <c r="AE295" s="146"/>
      <c r="AF295" s="146"/>
      <c r="AG295" s="146"/>
      <c r="AH295" s="146"/>
      <c r="AI295" s="146"/>
      <c r="AJ295" s="146"/>
      <c r="AK295" s="146"/>
      <c r="AL295" s="1">
        <f t="shared" si="425"/>
        <v>0</v>
      </c>
      <c r="AM295" s="1">
        <f t="shared" si="426"/>
        <v>0</v>
      </c>
      <c r="AN295" s="1"/>
      <c r="AO295" s="1"/>
      <c r="AP295" s="1"/>
      <c r="AQ295" s="1"/>
      <c r="AR295" s="1"/>
      <c r="AS295" s="1"/>
      <c r="AT295" s="146">
        <v>0</v>
      </c>
      <c r="AU295" s="146">
        <v>0</v>
      </c>
      <c r="AV295" s="146"/>
      <c r="AW295" s="146"/>
      <c r="AX295" s="148">
        <f>AY295</f>
        <v>0</v>
      </c>
      <c r="AY295" s="146"/>
      <c r="AZ295" s="146"/>
      <c r="BA295" s="146"/>
      <c r="BB295" s="1">
        <f t="shared" si="428"/>
        <v>0</v>
      </c>
      <c r="BC295" s="1">
        <f t="shared" si="429"/>
        <v>0</v>
      </c>
      <c r="BD295" s="1"/>
      <c r="BE295" s="1"/>
      <c r="BF295" s="146">
        <f t="shared" si="430"/>
        <v>0</v>
      </c>
      <c r="BG295" s="146">
        <f t="shared" si="431"/>
        <v>0</v>
      </c>
      <c r="BH295" s="146"/>
      <c r="BI295" s="146"/>
      <c r="BJ295" s="146">
        <f t="shared" si="432"/>
        <v>0</v>
      </c>
      <c r="BK295" s="146">
        <f t="shared" si="433"/>
        <v>0</v>
      </c>
      <c r="BL295" s="146"/>
      <c r="BM295" s="146"/>
      <c r="BN295" s="1">
        <f t="shared" si="410"/>
        <v>25200</v>
      </c>
      <c r="BO295" s="1">
        <f t="shared" si="411"/>
        <v>25200</v>
      </c>
      <c r="BP295" s="1">
        <f t="shared" si="412"/>
        <v>0</v>
      </c>
      <c r="BQ295" s="1">
        <f t="shared" si="413"/>
        <v>0</v>
      </c>
      <c r="BR295" s="167">
        <v>22500</v>
      </c>
      <c r="BS295" s="167">
        <v>22500</v>
      </c>
      <c r="BT295" s="167">
        <v>0</v>
      </c>
      <c r="BU295" s="167">
        <v>0</v>
      </c>
      <c r="BV295" s="146">
        <f t="shared" si="414"/>
        <v>0</v>
      </c>
      <c r="BW295" s="146">
        <f t="shared" si="415"/>
        <v>2700</v>
      </c>
      <c r="BX295" s="4"/>
      <c r="BZ295" s="113" t="s">
        <v>543</v>
      </c>
      <c r="CA295" s="45" t="s">
        <v>589</v>
      </c>
      <c r="CB295" s="45" t="s">
        <v>594</v>
      </c>
      <c r="CC295" s="45" t="s">
        <v>593</v>
      </c>
      <c r="CF295" s="175" t="e">
        <f>BW295-#REF!</f>
        <v>#REF!</v>
      </c>
      <c r="CH295" s="291"/>
      <c r="CI295" s="291"/>
    </row>
    <row r="296" spans="1:87" ht="30.75" customHeight="1">
      <c r="A296" s="10">
        <v>30</v>
      </c>
      <c r="B296" s="9" t="s">
        <v>242</v>
      </c>
      <c r="C296" s="8" t="s">
        <v>239</v>
      </c>
      <c r="D296" s="100"/>
      <c r="E296" s="100"/>
      <c r="F296" s="7" t="s">
        <v>30</v>
      </c>
      <c r="G296" s="5"/>
      <c r="H296" s="7">
        <v>2016</v>
      </c>
      <c r="I296" s="7" t="s">
        <v>241</v>
      </c>
      <c r="J296" s="41">
        <v>740</v>
      </c>
      <c r="K296" s="6">
        <v>740</v>
      </c>
      <c r="L296" s="6">
        <v>0</v>
      </c>
      <c r="M296" s="6">
        <v>0</v>
      </c>
      <c r="N296" s="167">
        <v>702.23099999999999</v>
      </c>
      <c r="O296" s="167">
        <v>702.23099999999999</v>
      </c>
      <c r="P296" s="167">
        <v>0</v>
      </c>
      <c r="Q296" s="167">
        <v>0</v>
      </c>
      <c r="R296" s="146">
        <v>702.23099999999999</v>
      </c>
      <c r="S296" s="146">
        <v>702.23099999999999</v>
      </c>
      <c r="T296" s="146"/>
      <c r="U296" s="146"/>
      <c r="V296" s="1">
        <f t="shared" si="421"/>
        <v>702.23099999999999</v>
      </c>
      <c r="W296" s="1">
        <f t="shared" si="422"/>
        <v>702.23099999999999</v>
      </c>
      <c r="X296" s="1">
        <f t="shared" si="423"/>
        <v>0</v>
      </c>
      <c r="Y296" s="1">
        <f t="shared" si="424"/>
        <v>0</v>
      </c>
      <c r="Z296" s="146">
        <v>702.23099999999999</v>
      </c>
      <c r="AA296" s="146">
        <v>702.23099999999999</v>
      </c>
      <c r="AB296" s="146"/>
      <c r="AC296" s="146"/>
      <c r="AD296" s="146">
        <v>702.23099999999999</v>
      </c>
      <c r="AE296" s="146">
        <v>702.23099999999999</v>
      </c>
      <c r="AF296" s="146"/>
      <c r="AG296" s="146"/>
      <c r="AH296" s="146"/>
      <c r="AI296" s="146"/>
      <c r="AJ296" s="146"/>
      <c r="AK296" s="146"/>
      <c r="AL296" s="1">
        <f t="shared" si="425"/>
        <v>0</v>
      </c>
      <c r="AM296" s="1">
        <f t="shared" si="426"/>
        <v>0</v>
      </c>
      <c r="AN296" s="1"/>
      <c r="AO296" s="1"/>
      <c r="AP296" s="1"/>
      <c r="AQ296" s="1"/>
      <c r="AR296" s="1"/>
      <c r="AS296" s="1"/>
      <c r="AT296" s="146">
        <v>0</v>
      </c>
      <c r="AU296" s="146">
        <v>0</v>
      </c>
      <c r="AV296" s="146"/>
      <c r="AW296" s="146"/>
      <c r="AX296" s="148">
        <f>AY296</f>
        <v>0</v>
      </c>
      <c r="AY296" s="146"/>
      <c r="AZ296" s="146"/>
      <c r="BA296" s="146"/>
      <c r="BB296" s="1">
        <f t="shared" si="428"/>
        <v>0</v>
      </c>
      <c r="BC296" s="1">
        <f t="shared" si="429"/>
        <v>0</v>
      </c>
      <c r="BD296" s="1"/>
      <c r="BE296" s="1"/>
      <c r="BF296" s="146">
        <f t="shared" si="430"/>
        <v>0</v>
      </c>
      <c r="BG296" s="146">
        <f t="shared" si="431"/>
        <v>0</v>
      </c>
      <c r="BH296" s="146"/>
      <c r="BI296" s="146"/>
      <c r="BJ296" s="146">
        <f t="shared" si="432"/>
        <v>0</v>
      </c>
      <c r="BK296" s="146">
        <f t="shared" si="433"/>
        <v>0</v>
      </c>
      <c r="BL296" s="146"/>
      <c r="BM296" s="146"/>
      <c r="BN296" s="1">
        <f t="shared" si="410"/>
        <v>0</v>
      </c>
      <c r="BO296" s="1">
        <f t="shared" si="411"/>
        <v>0</v>
      </c>
      <c r="BP296" s="1">
        <f t="shared" si="412"/>
        <v>0</v>
      </c>
      <c r="BQ296" s="1">
        <f t="shared" si="413"/>
        <v>0</v>
      </c>
      <c r="BR296" s="167">
        <v>702.23099999999999</v>
      </c>
      <c r="BS296" s="167">
        <v>702.23099999999999</v>
      </c>
      <c r="BT296" s="167">
        <v>0</v>
      </c>
      <c r="BU296" s="167">
        <v>0</v>
      </c>
      <c r="BV296" s="146">
        <f t="shared" ref="BV296:BV318" si="434">IF(BS296&gt;O296,BS296-O296,0)</f>
        <v>0</v>
      </c>
      <c r="BW296" s="146">
        <f t="shared" ref="BW296:BW318" si="435">IF(BS296&lt;O296,O296-BS296,0)</f>
        <v>0</v>
      </c>
      <c r="BX296" s="6"/>
      <c r="BZ296" s="113" t="s">
        <v>543</v>
      </c>
      <c r="CA296" s="45" t="s">
        <v>589</v>
      </c>
      <c r="CB296" s="45" t="s">
        <v>594</v>
      </c>
      <c r="CC296" s="45" t="s">
        <v>593</v>
      </c>
      <c r="CF296" s="175" t="e">
        <f>BW296-#REF!</f>
        <v>#REF!</v>
      </c>
      <c r="CH296" s="291"/>
      <c r="CI296" s="291"/>
    </row>
    <row r="297" spans="1:87" ht="42.75" customHeight="1">
      <c r="A297" s="10">
        <v>31</v>
      </c>
      <c r="B297" s="71" t="s">
        <v>240</v>
      </c>
      <c r="C297" s="8" t="s">
        <v>239</v>
      </c>
      <c r="D297" s="100"/>
      <c r="E297" s="100"/>
      <c r="F297" s="8" t="s">
        <v>30</v>
      </c>
      <c r="G297" s="65"/>
      <c r="H297" s="53" t="s">
        <v>45</v>
      </c>
      <c r="I297" s="53" t="s">
        <v>238</v>
      </c>
      <c r="J297" s="41">
        <v>950</v>
      </c>
      <c r="K297" s="41">
        <v>950</v>
      </c>
      <c r="L297" s="6">
        <v>0</v>
      </c>
      <c r="M297" s="41">
        <v>0</v>
      </c>
      <c r="N297" s="167">
        <v>805</v>
      </c>
      <c r="O297" s="167">
        <v>805</v>
      </c>
      <c r="P297" s="167">
        <v>0</v>
      </c>
      <c r="Q297" s="167">
        <v>0</v>
      </c>
      <c r="R297" s="146">
        <v>805</v>
      </c>
      <c r="S297" s="146">
        <v>805</v>
      </c>
      <c r="T297" s="146"/>
      <c r="U297" s="146"/>
      <c r="V297" s="1">
        <f t="shared" si="421"/>
        <v>805</v>
      </c>
      <c r="W297" s="1">
        <f t="shared" si="422"/>
        <v>805</v>
      </c>
      <c r="X297" s="1">
        <f t="shared" si="423"/>
        <v>0</v>
      </c>
      <c r="Y297" s="1">
        <f t="shared" si="424"/>
        <v>0</v>
      </c>
      <c r="Z297" s="146">
        <v>0</v>
      </c>
      <c r="AA297" s="146">
        <v>0</v>
      </c>
      <c r="AB297" s="146"/>
      <c r="AC297" s="146"/>
      <c r="AD297" s="146"/>
      <c r="AE297" s="146"/>
      <c r="AF297" s="146"/>
      <c r="AG297" s="146"/>
      <c r="AH297" s="146">
        <v>805</v>
      </c>
      <c r="AI297" s="146">
        <v>805</v>
      </c>
      <c r="AJ297" s="146"/>
      <c r="AK297" s="146"/>
      <c r="AL297" s="1">
        <f t="shared" si="425"/>
        <v>0</v>
      </c>
      <c r="AM297" s="1">
        <f t="shared" si="426"/>
        <v>0</v>
      </c>
      <c r="AN297" s="1"/>
      <c r="AO297" s="1"/>
      <c r="AP297" s="1"/>
      <c r="AQ297" s="1"/>
      <c r="AR297" s="1"/>
      <c r="AS297" s="1"/>
      <c r="AT297" s="146">
        <v>805</v>
      </c>
      <c r="AU297" s="146">
        <v>805</v>
      </c>
      <c r="AV297" s="146"/>
      <c r="AW297" s="146"/>
      <c r="AX297" s="148"/>
      <c r="AY297" s="146"/>
      <c r="AZ297" s="146"/>
      <c r="BA297" s="146"/>
      <c r="BB297" s="1">
        <f t="shared" si="428"/>
        <v>0</v>
      </c>
      <c r="BC297" s="1">
        <f t="shared" si="429"/>
        <v>0</v>
      </c>
      <c r="BD297" s="1"/>
      <c r="BE297" s="1"/>
      <c r="BF297" s="146">
        <f t="shared" si="430"/>
        <v>0</v>
      </c>
      <c r="BG297" s="146">
        <f t="shared" si="431"/>
        <v>0</v>
      </c>
      <c r="BH297" s="146"/>
      <c r="BI297" s="146"/>
      <c r="BJ297" s="146">
        <f t="shared" si="432"/>
        <v>0</v>
      </c>
      <c r="BK297" s="146">
        <f t="shared" si="433"/>
        <v>0</v>
      </c>
      <c r="BL297" s="146"/>
      <c r="BM297" s="146"/>
      <c r="BN297" s="1">
        <f t="shared" si="410"/>
        <v>0</v>
      </c>
      <c r="BO297" s="1">
        <f t="shared" si="411"/>
        <v>0</v>
      </c>
      <c r="BP297" s="1">
        <f t="shared" si="412"/>
        <v>0</v>
      </c>
      <c r="BQ297" s="1">
        <f t="shared" si="413"/>
        <v>0</v>
      </c>
      <c r="BR297" s="167">
        <v>805</v>
      </c>
      <c r="BS297" s="167">
        <v>805</v>
      </c>
      <c r="BT297" s="167">
        <v>0</v>
      </c>
      <c r="BU297" s="167">
        <v>0</v>
      </c>
      <c r="BV297" s="146">
        <f t="shared" si="434"/>
        <v>0</v>
      </c>
      <c r="BW297" s="146">
        <f t="shared" si="435"/>
        <v>0</v>
      </c>
      <c r="BX297" s="4"/>
      <c r="BZ297" s="113" t="s">
        <v>543</v>
      </c>
      <c r="CA297" s="45" t="s">
        <v>589</v>
      </c>
      <c r="CB297" s="45" t="s">
        <v>594</v>
      </c>
      <c r="CC297" s="45" t="s">
        <v>593</v>
      </c>
      <c r="CF297" s="175" t="e">
        <f>BW297-#REF!</f>
        <v>#REF!</v>
      </c>
      <c r="CH297" s="291"/>
      <c r="CI297" s="291"/>
    </row>
    <row r="298" spans="1:87" ht="45" customHeight="1">
      <c r="A298" s="10">
        <v>32</v>
      </c>
      <c r="B298" s="69" t="s">
        <v>237</v>
      </c>
      <c r="C298" s="68" t="s">
        <v>662</v>
      </c>
      <c r="D298" s="121"/>
      <c r="E298" s="121"/>
      <c r="F298" s="8" t="s">
        <v>98</v>
      </c>
      <c r="G298" s="9"/>
      <c r="H298" s="8" t="s">
        <v>15</v>
      </c>
      <c r="I298" s="68" t="s">
        <v>236</v>
      </c>
      <c r="J298" s="64">
        <v>39900</v>
      </c>
      <c r="K298" s="6">
        <v>39900</v>
      </c>
      <c r="L298" s="6">
        <v>0</v>
      </c>
      <c r="M298" s="6">
        <v>0</v>
      </c>
      <c r="N298" s="167">
        <v>35400</v>
      </c>
      <c r="O298" s="167">
        <v>35400</v>
      </c>
      <c r="P298" s="167">
        <v>0</v>
      </c>
      <c r="Q298" s="167">
        <v>0</v>
      </c>
      <c r="R298" s="146">
        <v>35400</v>
      </c>
      <c r="S298" s="146">
        <v>35400</v>
      </c>
      <c r="T298" s="146"/>
      <c r="U298" s="146"/>
      <c r="V298" s="1">
        <f t="shared" si="421"/>
        <v>30000</v>
      </c>
      <c r="W298" s="1">
        <f t="shared" si="422"/>
        <v>30000</v>
      </c>
      <c r="X298" s="1">
        <f t="shared" si="423"/>
        <v>0</v>
      </c>
      <c r="Y298" s="1">
        <f t="shared" si="424"/>
        <v>0</v>
      </c>
      <c r="Z298" s="146"/>
      <c r="AA298" s="146"/>
      <c r="AB298" s="146"/>
      <c r="AC298" s="146"/>
      <c r="AD298" s="146"/>
      <c r="AE298" s="146"/>
      <c r="AF298" s="146"/>
      <c r="AG298" s="146"/>
      <c r="AH298" s="146">
        <v>10000</v>
      </c>
      <c r="AI298" s="146">
        <v>10000</v>
      </c>
      <c r="AJ298" s="146"/>
      <c r="AK298" s="146"/>
      <c r="AL298" s="1">
        <f t="shared" si="425"/>
        <v>0</v>
      </c>
      <c r="AM298" s="1">
        <f t="shared" si="426"/>
        <v>0</v>
      </c>
      <c r="AN298" s="1"/>
      <c r="AO298" s="1"/>
      <c r="AP298" s="1"/>
      <c r="AQ298" s="1"/>
      <c r="AR298" s="1"/>
      <c r="AS298" s="1"/>
      <c r="AT298" s="146">
        <v>10000</v>
      </c>
      <c r="AU298" s="146">
        <v>10000</v>
      </c>
      <c r="AV298" s="146"/>
      <c r="AW298" s="146"/>
      <c r="AX298" s="148">
        <v>20000</v>
      </c>
      <c r="AY298" s="146">
        <v>20000</v>
      </c>
      <c r="AZ298" s="146"/>
      <c r="BA298" s="146"/>
      <c r="BB298" s="1">
        <f t="shared" si="428"/>
        <v>0</v>
      </c>
      <c r="BC298" s="1">
        <f t="shared" si="429"/>
        <v>0</v>
      </c>
      <c r="BD298" s="1"/>
      <c r="BE298" s="1"/>
      <c r="BF298" s="146">
        <f t="shared" si="430"/>
        <v>0</v>
      </c>
      <c r="BG298" s="146">
        <f t="shared" si="431"/>
        <v>0</v>
      </c>
      <c r="BH298" s="146"/>
      <c r="BI298" s="146"/>
      <c r="BJ298" s="146">
        <f t="shared" si="432"/>
        <v>20000</v>
      </c>
      <c r="BK298" s="146">
        <f t="shared" si="433"/>
        <v>20000</v>
      </c>
      <c r="BL298" s="146"/>
      <c r="BM298" s="146"/>
      <c r="BN298" s="1">
        <f t="shared" si="410"/>
        <v>5400</v>
      </c>
      <c r="BO298" s="1">
        <f t="shared" si="411"/>
        <v>5400</v>
      </c>
      <c r="BP298" s="1">
        <f t="shared" si="412"/>
        <v>0</v>
      </c>
      <c r="BQ298" s="1">
        <f t="shared" si="413"/>
        <v>0</v>
      </c>
      <c r="BR298" s="167">
        <v>35400</v>
      </c>
      <c r="BS298" s="167">
        <v>35400</v>
      </c>
      <c r="BT298" s="167">
        <v>0</v>
      </c>
      <c r="BU298" s="167">
        <v>0</v>
      </c>
      <c r="BV298" s="146">
        <f t="shared" si="434"/>
        <v>0</v>
      </c>
      <c r="BW298" s="146">
        <f t="shared" si="435"/>
        <v>0</v>
      </c>
      <c r="BX298" s="6"/>
      <c r="BZ298" s="113" t="s">
        <v>543</v>
      </c>
      <c r="CA298" s="45" t="s">
        <v>589</v>
      </c>
      <c r="CB298" s="45" t="s">
        <v>594</v>
      </c>
      <c r="CC298" s="45" t="s">
        <v>593</v>
      </c>
      <c r="CF298" s="175" t="e">
        <f>BW298-#REF!</f>
        <v>#REF!</v>
      </c>
      <c r="CH298" s="291"/>
      <c r="CI298" s="291"/>
    </row>
    <row r="299" spans="1:87" ht="27.95" customHeight="1">
      <c r="A299" s="10">
        <v>33</v>
      </c>
      <c r="B299" s="74" t="s">
        <v>235</v>
      </c>
      <c r="C299" s="68" t="s">
        <v>234</v>
      </c>
      <c r="D299" s="121"/>
      <c r="E299" s="121"/>
      <c r="F299" s="8" t="s">
        <v>30</v>
      </c>
      <c r="G299" s="9"/>
      <c r="H299" s="8" t="s">
        <v>15</v>
      </c>
      <c r="I299" s="68" t="s">
        <v>233</v>
      </c>
      <c r="J299" s="73">
        <v>3573</v>
      </c>
      <c r="K299" s="6">
        <v>3573</v>
      </c>
      <c r="L299" s="6">
        <v>0</v>
      </c>
      <c r="M299" s="6">
        <v>0</v>
      </c>
      <c r="N299" s="167">
        <v>3065</v>
      </c>
      <c r="O299" s="167">
        <v>3065</v>
      </c>
      <c r="P299" s="167">
        <v>0</v>
      </c>
      <c r="Q299" s="167">
        <v>0</v>
      </c>
      <c r="R299" s="146">
        <v>3065</v>
      </c>
      <c r="S299" s="146">
        <v>3065</v>
      </c>
      <c r="T299" s="146"/>
      <c r="U299" s="146"/>
      <c r="V299" s="1">
        <f t="shared" si="421"/>
        <v>3065</v>
      </c>
      <c r="W299" s="1">
        <f t="shared" si="422"/>
        <v>3065</v>
      </c>
      <c r="X299" s="1">
        <f t="shared" si="423"/>
        <v>0</v>
      </c>
      <c r="Y299" s="1">
        <f t="shared" si="424"/>
        <v>0</v>
      </c>
      <c r="Z299" s="146"/>
      <c r="AA299" s="146"/>
      <c r="AB299" s="146"/>
      <c r="AC299" s="146"/>
      <c r="AD299" s="146"/>
      <c r="AE299" s="146"/>
      <c r="AF299" s="146"/>
      <c r="AG299" s="146"/>
      <c r="AH299" s="146">
        <v>3065</v>
      </c>
      <c r="AI299" s="146">
        <v>3065</v>
      </c>
      <c r="AJ299" s="146"/>
      <c r="AK299" s="146"/>
      <c r="AL299" s="1">
        <f t="shared" si="425"/>
        <v>0</v>
      </c>
      <c r="AM299" s="1">
        <f t="shared" si="426"/>
        <v>0</v>
      </c>
      <c r="AN299" s="1"/>
      <c r="AO299" s="1"/>
      <c r="AP299" s="1"/>
      <c r="AQ299" s="1"/>
      <c r="AR299" s="1"/>
      <c r="AS299" s="1"/>
      <c r="AT299" s="146">
        <v>2962.7366000000002</v>
      </c>
      <c r="AU299" s="146">
        <v>2962.7366000000002</v>
      </c>
      <c r="AV299" s="146"/>
      <c r="AW299" s="146"/>
      <c r="AX299" s="148">
        <f>AY299</f>
        <v>0</v>
      </c>
      <c r="AY299" s="146"/>
      <c r="AZ299" s="146"/>
      <c r="BA299" s="146"/>
      <c r="BB299" s="1">
        <f t="shared" si="428"/>
        <v>102.26339999999982</v>
      </c>
      <c r="BC299" s="1">
        <f t="shared" si="429"/>
        <v>102.26339999999982</v>
      </c>
      <c r="BD299" s="1"/>
      <c r="BE299" s="1"/>
      <c r="BF299" s="146">
        <f t="shared" si="430"/>
        <v>102.26339999999982</v>
      </c>
      <c r="BG299" s="146">
        <f t="shared" si="431"/>
        <v>102.26339999999982</v>
      </c>
      <c r="BH299" s="146"/>
      <c r="BI299" s="146"/>
      <c r="BJ299" s="146">
        <f t="shared" si="432"/>
        <v>0</v>
      </c>
      <c r="BK299" s="146">
        <f t="shared" si="433"/>
        <v>0</v>
      </c>
      <c r="BL299" s="146"/>
      <c r="BM299" s="146"/>
      <c r="BN299" s="1">
        <f t="shared" si="410"/>
        <v>0</v>
      </c>
      <c r="BO299" s="1">
        <f t="shared" si="411"/>
        <v>0</v>
      </c>
      <c r="BP299" s="1">
        <f t="shared" si="412"/>
        <v>0</v>
      </c>
      <c r="BQ299" s="1">
        <f t="shared" si="413"/>
        <v>0</v>
      </c>
      <c r="BR299" s="167">
        <v>3065</v>
      </c>
      <c r="BS299" s="167">
        <v>3065</v>
      </c>
      <c r="BT299" s="167">
        <v>0</v>
      </c>
      <c r="BU299" s="167">
        <v>0</v>
      </c>
      <c r="BV299" s="146">
        <f t="shared" si="434"/>
        <v>0</v>
      </c>
      <c r="BW299" s="146">
        <f t="shared" si="435"/>
        <v>0</v>
      </c>
      <c r="BX299" s="6"/>
      <c r="BZ299" s="113" t="s">
        <v>543</v>
      </c>
      <c r="CA299" s="45" t="s">
        <v>589</v>
      </c>
      <c r="CB299" s="45" t="s">
        <v>594</v>
      </c>
      <c r="CC299" s="45" t="s">
        <v>593</v>
      </c>
      <c r="CF299" s="175" t="e">
        <f>BW299-#REF!</f>
        <v>#REF!</v>
      </c>
      <c r="CH299" s="291"/>
      <c r="CI299" s="291"/>
    </row>
    <row r="300" spans="1:87" ht="27.95" customHeight="1">
      <c r="A300" s="10">
        <v>34</v>
      </c>
      <c r="B300" s="71" t="s">
        <v>232</v>
      </c>
      <c r="C300" s="68" t="s">
        <v>58</v>
      </c>
      <c r="D300" s="121"/>
      <c r="E300" s="121"/>
      <c r="F300" s="31" t="s">
        <v>30</v>
      </c>
      <c r="G300" s="65"/>
      <c r="H300" s="53" t="s">
        <v>45</v>
      </c>
      <c r="I300" s="8" t="s">
        <v>772</v>
      </c>
      <c r="J300" s="41">
        <v>35951</v>
      </c>
      <c r="K300" s="41">
        <v>35951</v>
      </c>
      <c r="L300" s="6">
        <v>0</v>
      </c>
      <c r="M300" s="41">
        <v>0</v>
      </c>
      <c r="N300" s="167">
        <v>32400</v>
      </c>
      <c r="O300" s="167">
        <v>32400</v>
      </c>
      <c r="P300" s="167">
        <v>0</v>
      </c>
      <c r="Q300" s="167">
        <v>0</v>
      </c>
      <c r="R300" s="146">
        <v>32400</v>
      </c>
      <c r="S300" s="146">
        <v>32400</v>
      </c>
      <c r="T300" s="146"/>
      <c r="U300" s="146"/>
      <c r="V300" s="1">
        <f t="shared" si="421"/>
        <v>0</v>
      </c>
      <c r="W300" s="1">
        <f t="shared" si="422"/>
        <v>0</v>
      </c>
      <c r="X300" s="1">
        <f t="shared" si="423"/>
        <v>0</v>
      </c>
      <c r="Y300" s="1">
        <f t="shared" si="424"/>
        <v>0</v>
      </c>
      <c r="Z300" s="146"/>
      <c r="AA300" s="146"/>
      <c r="AB300" s="146"/>
      <c r="AC300" s="146"/>
      <c r="AD300" s="146"/>
      <c r="AE300" s="146"/>
      <c r="AF300" s="146"/>
      <c r="AG300" s="146"/>
      <c r="AH300" s="146"/>
      <c r="AI300" s="146"/>
      <c r="AJ300" s="146"/>
      <c r="AK300" s="146"/>
      <c r="AL300" s="1">
        <f t="shared" si="425"/>
        <v>0</v>
      </c>
      <c r="AM300" s="1">
        <f t="shared" si="426"/>
        <v>0</v>
      </c>
      <c r="AN300" s="1"/>
      <c r="AO300" s="1"/>
      <c r="AP300" s="1"/>
      <c r="AQ300" s="1"/>
      <c r="AR300" s="1"/>
      <c r="AS300" s="1"/>
      <c r="AT300" s="146">
        <v>0</v>
      </c>
      <c r="AU300" s="146">
        <v>0</v>
      </c>
      <c r="AV300" s="146"/>
      <c r="AW300" s="146"/>
      <c r="AX300" s="148">
        <f>AY300</f>
        <v>0</v>
      </c>
      <c r="AY300" s="146"/>
      <c r="AZ300" s="146"/>
      <c r="BA300" s="146"/>
      <c r="BB300" s="1">
        <f t="shared" si="428"/>
        <v>0</v>
      </c>
      <c r="BC300" s="1">
        <f t="shared" si="429"/>
        <v>0</v>
      </c>
      <c r="BD300" s="1"/>
      <c r="BE300" s="1"/>
      <c r="BF300" s="146">
        <f t="shared" si="430"/>
        <v>0</v>
      </c>
      <c r="BG300" s="146">
        <f t="shared" si="431"/>
        <v>0</v>
      </c>
      <c r="BH300" s="146"/>
      <c r="BI300" s="146"/>
      <c r="BJ300" s="146">
        <f t="shared" si="432"/>
        <v>0</v>
      </c>
      <c r="BK300" s="146">
        <f t="shared" si="433"/>
        <v>0</v>
      </c>
      <c r="BL300" s="146"/>
      <c r="BM300" s="146"/>
      <c r="BN300" s="1">
        <f t="shared" si="410"/>
        <v>32400</v>
      </c>
      <c r="BO300" s="1">
        <f t="shared" si="411"/>
        <v>32400</v>
      </c>
      <c r="BP300" s="1">
        <f t="shared" si="412"/>
        <v>0</v>
      </c>
      <c r="BQ300" s="1">
        <f t="shared" si="413"/>
        <v>0</v>
      </c>
      <c r="BR300" s="167">
        <v>32400</v>
      </c>
      <c r="BS300" s="167">
        <v>32400</v>
      </c>
      <c r="BT300" s="167">
        <v>0</v>
      </c>
      <c r="BU300" s="167">
        <v>0</v>
      </c>
      <c r="BV300" s="146">
        <f t="shared" si="434"/>
        <v>0</v>
      </c>
      <c r="BW300" s="146">
        <f t="shared" si="435"/>
        <v>0</v>
      </c>
      <c r="BX300" s="41"/>
      <c r="BZ300" s="113" t="s">
        <v>543</v>
      </c>
      <c r="CA300" s="45" t="s">
        <v>589</v>
      </c>
      <c r="CB300" s="45" t="s">
        <v>594</v>
      </c>
      <c r="CC300" s="45" t="s">
        <v>593</v>
      </c>
      <c r="CF300" s="175" t="e">
        <f>BW300-#REF!</f>
        <v>#REF!</v>
      </c>
      <c r="CH300" s="291"/>
      <c r="CI300" s="291"/>
    </row>
    <row r="301" spans="1:87" ht="27.95" customHeight="1">
      <c r="A301" s="10">
        <v>35</v>
      </c>
      <c r="B301" s="50" t="s">
        <v>200</v>
      </c>
      <c r="C301" s="31" t="s">
        <v>76</v>
      </c>
      <c r="D301" s="120"/>
      <c r="E301" s="120"/>
      <c r="F301" s="67" t="s">
        <v>23</v>
      </c>
      <c r="G301" s="65"/>
      <c r="H301" s="53" t="s">
        <v>45</v>
      </c>
      <c r="I301" s="53" t="s">
        <v>199</v>
      </c>
      <c r="J301" s="6">
        <v>37407</v>
      </c>
      <c r="K301" s="6">
        <v>37407</v>
      </c>
      <c r="L301" s="6"/>
      <c r="M301" s="6"/>
      <c r="N301" s="167">
        <v>33660</v>
      </c>
      <c r="O301" s="167">
        <v>33660</v>
      </c>
      <c r="P301" s="167">
        <v>0</v>
      </c>
      <c r="Q301" s="167">
        <v>0</v>
      </c>
      <c r="R301" s="146">
        <v>33660</v>
      </c>
      <c r="S301" s="146">
        <v>33660</v>
      </c>
      <c r="T301" s="146"/>
      <c r="U301" s="146"/>
      <c r="V301" s="1">
        <f t="shared" si="421"/>
        <v>16000</v>
      </c>
      <c r="W301" s="1">
        <f t="shared" si="422"/>
        <v>16000</v>
      </c>
      <c r="X301" s="1">
        <f t="shared" si="423"/>
        <v>0</v>
      </c>
      <c r="Y301" s="1">
        <f t="shared" si="424"/>
        <v>0</v>
      </c>
      <c r="Z301" s="146"/>
      <c r="AA301" s="146"/>
      <c r="AB301" s="146"/>
      <c r="AC301" s="146"/>
      <c r="AD301" s="146"/>
      <c r="AE301" s="146"/>
      <c r="AF301" s="146"/>
      <c r="AG301" s="146"/>
      <c r="AH301" s="146"/>
      <c r="AI301" s="146"/>
      <c r="AJ301" s="146"/>
      <c r="AK301" s="146"/>
      <c r="AL301" s="1">
        <f t="shared" si="425"/>
        <v>0</v>
      </c>
      <c r="AM301" s="1">
        <f t="shared" si="426"/>
        <v>0</v>
      </c>
      <c r="AN301" s="1"/>
      <c r="AO301" s="1"/>
      <c r="AP301" s="1"/>
      <c r="AQ301" s="1"/>
      <c r="AR301" s="1"/>
      <c r="AS301" s="1"/>
      <c r="AT301" s="146"/>
      <c r="AU301" s="146"/>
      <c r="AV301" s="146"/>
      <c r="AW301" s="146"/>
      <c r="AX301" s="146">
        <v>16000</v>
      </c>
      <c r="AY301" s="146">
        <v>16000</v>
      </c>
      <c r="AZ301" s="146"/>
      <c r="BA301" s="146"/>
      <c r="BB301" s="1">
        <f t="shared" si="428"/>
        <v>0</v>
      </c>
      <c r="BC301" s="1">
        <f t="shared" si="429"/>
        <v>0</v>
      </c>
      <c r="BD301" s="1"/>
      <c r="BE301" s="1"/>
      <c r="BF301" s="146">
        <f t="shared" si="430"/>
        <v>0</v>
      </c>
      <c r="BG301" s="146">
        <f t="shared" si="431"/>
        <v>0</v>
      </c>
      <c r="BH301" s="146"/>
      <c r="BI301" s="146"/>
      <c r="BJ301" s="146">
        <f t="shared" si="432"/>
        <v>16000</v>
      </c>
      <c r="BK301" s="146">
        <f t="shared" si="433"/>
        <v>16000</v>
      </c>
      <c r="BL301" s="146"/>
      <c r="BM301" s="146"/>
      <c r="BN301" s="1">
        <f t="shared" si="410"/>
        <v>17660</v>
      </c>
      <c r="BO301" s="1">
        <f t="shared" si="411"/>
        <v>17660</v>
      </c>
      <c r="BP301" s="1">
        <f t="shared" si="412"/>
        <v>0</v>
      </c>
      <c r="BQ301" s="1">
        <f t="shared" si="413"/>
        <v>0</v>
      </c>
      <c r="BR301" s="167">
        <v>33660</v>
      </c>
      <c r="BS301" s="167">
        <f>33660-9660</f>
        <v>24000</v>
      </c>
      <c r="BT301" s="167">
        <v>0</v>
      </c>
      <c r="BU301" s="167">
        <v>0</v>
      </c>
      <c r="BV301" s="146">
        <f t="shared" si="434"/>
        <v>0</v>
      </c>
      <c r="BW301" s="146">
        <f t="shared" si="435"/>
        <v>9660</v>
      </c>
      <c r="BX301" s="70" t="s">
        <v>836</v>
      </c>
      <c r="BZ301" s="113" t="s">
        <v>543</v>
      </c>
      <c r="CA301" s="45" t="s">
        <v>589</v>
      </c>
      <c r="CB301" s="45" t="s">
        <v>594</v>
      </c>
      <c r="CC301" s="45" t="s">
        <v>593</v>
      </c>
      <c r="CD301" s="457" t="s">
        <v>593</v>
      </c>
      <c r="CE301" s="457"/>
      <c r="CF301" s="175" t="e">
        <f>BW301-#REF!</f>
        <v>#REF!</v>
      </c>
      <c r="CH301" s="291"/>
      <c r="CI301" s="291"/>
    </row>
    <row r="302" spans="1:87" ht="38.25">
      <c r="A302" s="10">
        <v>36</v>
      </c>
      <c r="B302" s="9" t="s">
        <v>231</v>
      </c>
      <c r="C302" s="8" t="s">
        <v>230</v>
      </c>
      <c r="D302" s="100"/>
      <c r="E302" s="100"/>
      <c r="F302" s="7" t="s">
        <v>30</v>
      </c>
      <c r="G302" s="5"/>
      <c r="H302" s="7">
        <v>2016</v>
      </c>
      <c r="I302" s="7" t="s">
        <v>229</v>
      </c>
      <c r="J302" s="41">
        <v>881.8</v>
      </c>
      <c r="K302" s="6">
        <v>881.8</v>
      </c>
      <c r="L302" s="6">
        <v>0</v>
      </c>
      <c r="M302" s="6">
        <v>0</v>
      </c>
      <c r="N302" s="167">
        <v>881</v>
      </c>
      <c r="O302" s="167">
        <v>881</v>
      </c>
      <c r="P302" s="167">
        <v>0</v>
      </c>
      <c r="Q302" s="167">
        <v>0</v>
      </c>
      <c r="R302" s="146">
        <v>881</v>
      </c>
      <c r="S302" s="146">
        <v>881</v>
      </c>
      <c r="T302" s="146"/>
      <c r="U302" s="146"/>
      <c r="V302" s="1">
        <f t="shared" si="421"/>
        <v>881</v>
      </c>
      <c r="W302" s="1">
        <f t="shared" si="422"/>
        <v>881</v>
      </c>
      <c r="X302" s="1">
        <f t="shared" si="423"/>
        <v>0</v>
      </c>
      <c r="Y302" s="1">
        <f t="shared" si="424"/>
        <v>0</v>
      </c>
      <c r="Z302" s="146">
        <v>881</v>
      </c>
      <c r="AA302" s="146">
        <v>881</v>
      </c>
      <c r="AB302" s="146"/>
      <c r="AC302" s="146"/>
      <c r="AD302" s="146">
        <v>836.447</v>
      </c>
      <c r="AE302" s="146">
        <v>836.447</v>
      </c>
      <c r="AF302" s="146"/>
      <c r="AG302" s="146"/>
      <c r="AH302" s="146"/>
      <c r="AI302" s="146"/>
      <c r="AJ302" s="146"/>
      <c r="AK302" s="146"/>
      <c r="AL302" s="1">
        <f t="shared" si="425"/>
        <v>44.552999999999997</v>
      </c>
      <c r="AM302" s="1">
        <f t="shared" si="426"/>
        <v>44.552999999999997</v>
      </c>
      <c r="AN302" s="1"/>
      <c r="AO302" s="1"/>
      <c r="AP302" s="1"/>
      <c r="AQ302" s="1"/>
      <c r="AR302" s="1"/>
      <c r="AS302" s="1"/>
      <c r="AT302" s="146"/>
      <c r="AU302" s="146"/>
      <c r="AV302" s="146"/>
      <c r="AW302" s="146"/>
      <c r="AX302" s="148">
        <f>AY302</f>
        <v>0</v>
      </c>
      <c r="AY302" s="146"/>
      <c r="AZ302" s="146"/>
      <c r="BA302" s="146"/>
      <c r="BB302" s="1">
        <f t="shared" si="428"/>
        <v>0</v>
      </c>
      <c r="BC302" s="1">
        <f t="shared" si="429"/>
        <v>0</v>
      </c>
      <c r="BD302" s="1"/>
      <c r="BE302" s="1"/>
      <c r="BF302" s="146">
        <f t="shared" si="430"/>
        <v>0</v>
      </c>
      <c r="BG302" s="146">
        <f t="shared" si="431"/>
        <v>0</v>
      </c>
      <c r="BH302" s="146"/>
      <c r="BI302" s="146"/>
      <c r="BJ302" s="146">
        <f t="shared" si="432"/>
        <v>0</v>
      </c>
      <c r="BK302" s="146">
        <f t="shared" si="433"/>
        <v>0</v>
      </c>
      <c r="BL302" s="146"/>
      <c r="BM302" s="146"/>
      <c r="BN302" s="1">
        <f t="shared" si="410"/>
        <v>0</v>
      </c>
      <c r="BO302" s="1">
        <f t="shared" si="411"/>
        <v>0</v>
      </c>
      <c r="BP302" s="1">
        <f t="shared" si="412"/>
        <v>0</v>
      </c>
      <c r="BQ302" s="1">
        <f t="shared" si="413"/>
        <v>0</v>
      </c>
      <c r="BR302" s="167">
        <v>881</v>
      </c>
      <c r="BS302" s="167">
        <v>881</v>
      </c>
      <c r="BT302" s="167">
        <v>0</v>
      </c>
      <c r="BU302" s="167">
        <v>0</v>
      </c>
      <c r="BV302" s="146">
        <f t="shared" si="434"/>
        <v>0</v>
      </c>
      <c r="BW302" s="146">
        <f t="shared" si="435"/>
        <v>0</v>
      </c>
      <c r="BX302" s="4"/>
      <c r="BZ302" s="113" t="s">
        <v>543</v>
      </c>
      <c r="CA302" s="45" t="s">
        <v>589</v>
      </c>
      <c r="CB302" s="45" t="s">
        <v>594</v>
      </c>
      <c r="CC302" s="45" t="s">
        <v>593</v>
      </c>
      <c r="CF302" s="175" t="e">
        <f>BW302-#REF!</f>
        <v>#REF!</v>
      </c>
      <c r="CH302" s="291"/>
      <c r="CI302" s="291"/>
    </row>
    <row r="303" spans="1:87" ht="27.95" customHeight="1">
      <c r="A303" s="10">
        <v>37</v>
      </c>
      <c r="B303" s="360" t="s">
        <v>170</v>
      </c>
      <c r="C303" s="62" t="s">
        <v>169</v>
      </c>
      <c r="D303" s="104"/>
      <c r="E303" s="104"/>
      <c r="F303" s="361" t="s">
        <v>30</v>
      </c>
      <c r="G303" s="361"/>
      <c r="H303" s="360"/>
      <c r="I303" s="296" t="s">
        <v>773</v>
      </c>
      <c r="J303" s="294">
        <v>6928</v>
      </c>
      <c r="K303" s="294">
        <v>6928</v>
      </c>
      <c r="L303" s="6"/>
      <c r="M303" s="6"/>
      <c r="N303" s="167">
        <v>6900</v>
      </c>
      <c r="O303" s="167">
        <v>6900</v>
      </c>
      <c r="P303" s="167">
        <v>0</v>
      </c>
      <c r="Q303" s="167">
        <v>0</v>
      </c>
      <c r="R303" s="146">
        <v>6900</v>
      </c>
      <c r="S303" s="146">
        <v>6900</v>
      </c>
      <c r="T303" s="146"/>
      <c r="U303" s="146"/>
      <c r="V303" s="1"/>
      <c r="W303" s="1"/>
      <c r="X303" s="1"/>
      <c r="Y303" s="1"/>
      <c r="Z303" s="146"/>
      <c r="AA303" s="146"/>
      <c r="AB303" s="146"/>
      <c r="AC303" s="146"/>
      <c r="AD303" s="146"/>
      <c r="AE303" s="146"/>
      <c r="AF303" s="146"/>
      <c r="AG303" s="146"/>
      <c r="AH303" s="146"/>
      <c r="AI303" s="146"/>
      <c r="AJ303" s="146"/>
      <c r="AK303" s="146"/>
      <c r="AL303" s="1"/>
      <c r="AM303" s="1"/>
      <c r="AN303" s="1"/>
      <c r="AO303" s="1"/>
      <c r="AP303" s="1"/>
      <c r="AQ303" s="1"/>
      <c r="AR303" s="1"/>
      <c r="AS303" s="1"/>
      <c r="AT303" s="146"/>
      <c r="AU303" s="146"/>
      <c r="AV303" s="146"/>
      <c r="AW303" s="146"/>
      <c r="AX303" s="148"/>
      <c r="AY303" s="146"/>
      <c r="AZ303" s="146"/>
      <c r="BA303" s="146"/>
      <c r="BB303" s="1"/>
      <c r="BC303" s="1"/>
      <c r="BD303" s="1"/>
      <c r="BE303" s="1"/>
      <c r="BF303" s="146">
        <f t="shared" si="430"/>
        <v>0</v>
      </c>
      <c r="BG303" s="146">
        <f t="shared" si="431"/>
        <v>0</v>
      </c>
      <c r="BH303" s="146"/>
      <c r="BI303" s="146"/>
      <c r="BJ303" s="146">
        <f t="shared" si="432"/>
        <v>0</v>
      </c>
      <c r="BK303" s="146">
        <f t="shared" si="433"/>
        <v>0</v>
      </c>
      <c r="BL303" s="146"/>
      <c r="BM303" s="146"/>
      <c r="BN303" s="1">
        <f t="shared" si="410"/>
        <v>6900</v>
      </c>
      <c r="BO303" s="1">
        <f t="shared" si="411"/>
        <v>6900</v>
      </c>
      <c r="BP303" s="1">
        <f t="shared" si="412"/>
        <v>0</v>
      </c>
      <c r="BQ303" s="1">
        <f t="shared" si="413"/>
        <v>0</v>
      </c>
      <c r="BR303" s="167">
        <v>6900</v>
      </c>
      <c r="BS303" s="167">
        <v>6900</v>
      </c>
      <c r="BT303" s="167">
        <v>0</v>
      </c>
      <c r="BU303" s="167">
        <v>0</v>
      </c>
      <c r="BV303" s="146">
        <f t="shared" si="434"/>
        <v>0</v>
      </c>
      <c r="BW303" s="146">
        <f t="shared" si="435"/>
        <v>0</v>
      </c>
      <c r="BX303" s="41"/>
      <c r="BZ303" s="113" t="s">
        <v>543</v>
      </c>
      <c r="CA303" s="45" t="s">
        <v>589</v>
      </c>
      <c r="CB303" s="45" t="s">
        <v>594</v>
      </c>
      <c r="CC303" s="45" t="s">
        <v>593</v>
      </c>
      <c r="CD303" s="450"/>
      <c r="CE303" s="450"/>
      <c r="CF303" s="175" t="e">
        <f>BW303-#REF!</f>
        <v>#REF!</v>
      </c>
      <c r="CH303" s="291"/>
      <c r="CI303" s="291"/>
    </row>
    <row r="304" spans="1:87" ht="27.95" customHeight="1">
      <c r="A304" s="10">
        <v>38</v>
      </c>
      <c r="B304" s="360" t="s">
        <v>628</v>
      </c>
      <c r="C304" s="8" t="s">
        <v>632</v>
      </c>
      <c r="D304" s="100"/>
      <c r="E304" s="100"/>
      <c r="F304" s="363" t="s">
        <v>30</v>
      </c>
      <c r="G304" s="5"/>
      <c r="H304" s="53"/>
      <c r="I304" s="7" t="s">
        <v>782</v>
      </c>
      <c r="J304" s="298">
        <v>6169</v>
      </c>
      <c r="K304" s="298">
        <v>6169</v>
      </c>
      <c r="L304" s="6"/>
      <c r="M304" s="6"/>
      <c r="N304" s="167">
        <v>6000</v>
      </c>
      <c r="O304" s="167">
        <v>6000</v>
      </c>
      <c r="P304" s="167">
        <v>0</v>
      </c>
      <c r="Q304" s="167">
        <v>0</v>
      </c>
      <c r="R304" s="146">
        <v>8000</v>
      </c>
      <c r="S304" s="146">
        <v>8000</v>
      </c>
      <c r="T304" s="146"/>
      <c r="U304" s="146"/>
      <c r="V304" s="1"/>
      <c r="W304" s="1"/>
      <c r="X304" s="1"/>
      <c r="Y304" s="1"/>
      <c r="Z304" s="146"/>
      <c r="AA304" s="146"/>
      <c r="AB304" s="146"/>
      <c r="AC304" s="146"/>
      <c r="AD304" s="146"/>
      <c r="AE304" s="146"/>
      <c r="AF304" s="146"/>
      <c r="AG304" s="146"/>
      <c r="AH304" s="146"/>
      <c r="AI304" s="146"/>
      <c r="AJ304" s="146"/>
      <c r="AK304" s="146"/>
      <c r="AL304" s="1"/>
      <c r="AM304" s="1"/>
      <c r="AN304" s="1"/>
      <c r="AO304" s="1"/>
      <c r="AP304" s="1"/>
      <c r="AQ304" s="1"/>
      <c r="AR304" s="1"/>
      <c r="AS304" s="1"/>
      <c r="AT304" s="146"/>
      <c r="AU304" s="146"/>
      <c r="AV304" s="146"/>
      <c r="AW304" s="146"/>
      <c r="AX304" s="148"/>
      <c r="AY304" s="146"/>
      <c r="AZ304" s="146"/>
      <c r="BA304" s="146"/>
      <c r="BB304" s="1"/>
      <c r="BC304" s="1"/>
      <c r="BD304" s="1"/>
      <c r="BE304" s="1"/>
      <c r="BF304" s="146"/>
      <c r="BG304" s="146"/>
      <c r="BH304" s="146"/>
      <c r="BI304" s="146"/>
      <c r="BJ304" s="146"/>
      <c r="BK304" s="146"/>
      <c r="BL304" s="146"/>
      <c r="BM304" s="146"/>
      <c r="BN304" s="1">
        <f t="shared" si="410"/>
        <v>6000</v>
      </c>
      <c r="BO304" s="1">
        <f t="shared" si="411"/>
        <v>6000</v>
      </c>
      <c r="BP304" s="1">
        <f t="shared" si="412"/>
        <v>0</v>
      </c>
      <c r="BQ304" s="1">
        <f t="shared" si="413"/>
        <v>0</v>
      </c>
      <c r="BR304" s="167"/>
      <c r="BS304" s="167"/>
      <c r="BT304" s="167">
        <v>0</v>
      </c>
      <c r="BU304" s="167">
        <v>0</v>
      </c>
      <c r="BV304" s="146">
        <f t="shared" si="434"/>
        <v>0</v>
      </c>
      <c r="BW304" s="146">
        <f t="shared" si="435"/>
        <v>6000</v>
      </c>
      <c r="BX304" s="41" t="s">
        <v>826</v>
      </c>
      <c r="BZ304" s="113"/>
      <c r="CD304" s="421"/>
      <c r="CE304" s="421"/>
      <c r="CF304" s="175"/>
      <c r="CH304" s="291"/>
      <c r="CI304" s="291"/>
    </row>
    <row r="305" spans="1:87" ht="27.95" customHeight="1">
      <c r="A305" s="10">
        <v>39</v>
      </c>
      <c r="B305" s="9" t="s">
        <v>228</v>
      </c>
      <c r="C305" s="8" t="s">
        <v>37</v>
      </c>
      <c r="D305" s="100"/>
      <c r="E305" s="100"/>
      <c r="F305" s="68" t="s">
        <v>36</v>
      </c>
      <c r="G305" s="5"/>
      <c r="H305" s="7" t="s">
        <v>225</v>
      </c>
      <c r="I305" s="7" t="s">
        <v>227</v>
      </c>
      <c r="J305" s="41">
        <v>7572</v>
      </c>
      <c r="K305" s="6">
        <v>7000</v>
      </c>
      <c r="L305" s="6">
        <v>0</v>
      </c>
      <c r="M305" s="6">
        <v>0</v>
      </c>
      <c r="N305" s="167">
        <v>6814.8</v>
      </c>
      <c r="O305" s="167">
        <v>6800</v>
      </c>
      <c r="P305" s="167">
        <v>0</v>
      </c>
      <c r="Q305" s="167">
        <v>0</v>
      </c>
      <c r="R305" s="146">
        <v>6814.8</v>
      </c>
      <c r="S305" s="146">
        <v>6800</v>
      </c>
      <c r="T305" s="146"/>
      <c r="U305" s="146"/>
      <c r="V305" s="1">
        <f t="shared" ref="V305:V318" si="436">Z305+AH305+AX305</f>
        <v>6800</v>
      </c>
      <c r="W305" s="1">
        <f t="shared" ref="W305:W318" si="437">AA305+AI305+AY305</f>
        <v>6800</v>
      </c>
      <c r="X305" s="1">
        <f t="shared" ref="X305:X318" si="438">AB305+AJ305+AZ305</f>
        <v>0</v>
      </c>
      <c r="Y305" s="1">
        <f t="shared" ref="Y305:Y318" si="439">AC305+AK305+BA305</f>
        <v>0</v>
      </c>
      <c r="Z305" s="146">
        <v>2500</v>
      </c>
      <c r="AA305" s="146">
        <v>2500</v>
      </c>
      <c r="AB305" s="146"/>
      <c r="AC305" s="146"/>
      <c r="AD305" s="146">
        <v>2500</v>
      </c>
      <c r="AE305" s="146">
        <v>2500</v>
      </c>
      <c r="AF305" s="146"/>
      <c r="AG305" s="146"/>
      <c r="AH305" s="146">
        <v>4300</v>
      </c>
      <c r="AI305" s="146">
        <v>4300</v>
      </c>
      <c r="AJ305" s="146"/>
      <c r="AK305" s="146"/>
      <c r="AL305" s="1">
        <f t="shared" ref="AL305:AL318" si="440">Z305-AD305</f>
        <v>0</v>
      </c>
      <c r="AM305" s="1">
        <f t="shared" ref="AM305:AM318" si="441">AA305-AE305</f>
        <v>0</v>
      </c>
      <c r="AN305" s="1"/>
      <c r="AO305" s="1"/>
      <c r="AP305" s="1"/>
      <c r="AQ305" s="1"/>
      <c r="AR305" s="1"/>
      <c r="AS305" s="1"/>
      <c r="AT305" s="146">
        <v>4300</v>
      </c>
      <c r="AU305" s="146">
        <v>4300</v>
      </c>
      <c r="AV305" s="146"/>
      <c r="AW305" s="146"/>
      <c r="AX305" s="148">
        <f t="shared" ref="AX305:AX310" si="442">AY305</f>
        <v>0</v>
      </c>
      <c r="AY305" s="146"/>
      <c r="AZ305" s="146"/>
      <c r="BA305" s="146"/>
      <c r="BB305" s="1">
        <f t="shared" ref="BB305:BB318" si="443">AH305-AT305</f>
        <v>0</v>
      </c>
      <c r="BC305" s="1">
        <f t="shared" ref="BC305:BC318" si="444">AI305-AU305</f>
        <v>0</v>
      </c>
      <c r="BD305" s="1"/>
      <c r="BE305" s="1"/>
      <c r="BF305" s="146">
        <f t="shared" ref="BF305:BF318" si="445">BB305</f>
        <v>0</v>
      </c>
      <c r="BG305" s="146">
        <f t="shared" ref="BG305:BG318" si="446">BC305</f>
        <v>0</v>
      </c>
      <c r="BH305" s="146"/>
      <c r="BI305" s="146"/>
      <c r="BJ305" s="146">
        <f t="shared" ref="BJ305:BJ318" si="447">AX305</f>
        <v>0</v>
      </c>
      <c r="BK305" s="146">
        <f t="shared" ref="BK305:BK318" si="448">AY305</f>
        <v>0</v>
      </c>
      <c r="BL305" s="146"/>
      <c r="BM305" s="146"/>
      <c r="BN305" s="1">
        <f t="shared" si="410"/>
        <v>14.800000000000182</v>
      </c>
      <c r="BO305" s="1">
        <f t="shared" si="411"/>
        <v>0</v>
      </c>
      <c r="BP305" s="1">
        <f t="shared" si="412"/>
        <v>0</v>
      </c>
      <c r="BQ305" s="1">
        <f t="shared" si="413"/>
        <v>0</v>
      </c>
      <c r="BR305" s="167">
        <v>6814.8</v>
      </c>
      <c r="BS305" s="167">
        <v>6800</v>
      </c>
      <c r="BT305" s="167">
        <v>0</v>
      </c>
      <c r="BU305" s="167">
        <v>0</v>
      </c>
      <c r="BV305" s="146">
        <f t="shared" si="434"/>
        <v>0</v>
      </c>
      <c r="BW305" s="146">
        <f t="shared" si="435"/>
        <v>0</v>
      </c>
      <c r="BX305" s="70"/>
      <c r="BZ305" s="113" t="s">
        <v>543</v>
      </c>
      <c r="CA305" s="45" t="s">
        <v>589</v>
      </c>
      <c r="CB305" s="45" t="s">
        <v>594</v>
      </c>
      <c r="CC305" s="45" t="s">
        <v>593</v>
      </c>
      <c r="CF305" s="175" t="e">
        <f>BW305-#REF!</f>
        <v>#REF!</v>
      </c>
      <c r="CH305" s="291"/>
      <c r="CI305" s="291"/>
    </row>
    <row r="306" spans="1:87" ht="27.95" customHeight="1">
      <c r="A306" s="10">
        <v>40</v>
      </c>
      <c r="B306" s="9" t="s">
        <v>226</v>
      </c>
      <c r="C306" s="8" t="s">
        <v>37</v>
      </c>
      <c r="D306" s="100"/>
      <c r="E306" s="100"/>
      <c r="F306" s="68" t="s">
        <v>36</v>
      </c>
      <c r="G306" s="5"/>
      <c r="H306" s="7" t="s">
        <v>225</v>
      </c>
      <c r="I306" s="7" t="s">
        <v>224</v>
      </c>
      <c r="J306" s="41">
        <v>6880</v>
      </c>
      <c r="K306" s="6">
        <v>6880</v>
      </c>
      <c r="L306" s="6">
        <v>0</v>
      </c>
      <c r="M306" s="6">
        <v>0</v>
      </c>
      <c r="N306" s="167">
        <v>6190</v>
      </c>
      <c r="O306" s="167">
        <v>6190</v>
      </c>
      <c r="P306" s="167">
        <v>0</v>
      </c>
      <c r="Q306" s="167">
        <v>0</v>
      </c>
      <c r="R306" s="146">
        <v>6190</v>
      </c>
      <c r="S306" s="146">
        <v>6190</v>
      </c>
      <c r="T306" s="146"/>
      <c r="U306" s="146"/>
      <c r="V306" s="1">
        <f t="shared" si="436"/>
        <v>6190</v>
      </c>
      <c r="W306" s="1">
        <f t="shared" si="437"/>
        <v>6190</v>
      </c>
      <c r="X306" s="1">
        <f t="shared" si="438"/>
        <v>0</v>
      </c>
      <c r="Y306" s="1">
        <f t="shared" si="439"/>
        <v>0</v>
      </c>
      <c r="Z306" s="146">
        <v>2500</v>
      </c>
      <c r="AA306" s="146">
        <v>2500</v>
      </c>
      <c r="AB306" s="146"/>
      <c r="AC306" s="146"/>
      <c r="AD306" s="146">
        <v>2487.34</v>
      </c>
      <c r="AE306" s="146">
        <v>2487.34</v>
      </c>
      <c r="AF306" s="146"/>
      <c r="AG306" s="146"/>
      <c r="AH306" s="146">
        <v>3690</v>
      </c>
      <c r="AI306" s="146">
        <v>3690</v>
      </c>
      <c r="AJ306" s="146"/>
      <c r="AK306" s="146"/>
      <c r="AL306" s="1">
        <f t="shared" si="440"/>
        <v>12.659999999999854</v>
      </c>
      <c r="AM306" s="1">
        <f t="shared" si="441"/>
        <v>12.659999999999854</v>
      </c>
      <c r="AN306" s="1"/>
      <c r="AO306" s="1"/>
      <c r="AP306" s="1"/>
      <c r="AQ306" s="1"/>
      <c r="AR306" s="1"/>
      <c r="AS306" s="1"/>
      <c r="AT306" s="146">
        <v>3690</v>
      </c>
      <c r="AU306" s="146">
        <v>3690</v>
      </c>
      <c r="AV306" s="146"/>
      <c r="AW306" s="146"/>
      <c r="AX306" s="148">
        <f t="shared" si="442"/>
        <v>0</v>
      </c>
      <c r="AY306" s="146"/>
      <c r="AZ306" s="146"/>
      <c r="BA306" s="146"/>
      <c r="BB306" s="1">
        <f t="shared" si="443"/>
        <v>0</v>
      </c>
      <c r="BC306" s="1">
        <f t="shared" si="444"/>
        <v>0</v>
      </c>
      <c r="BD306" s="1"/>
      <c r="BE306" s="1"/>
      <c r="BF306" s="146">
        <f t="shared" si="445"/>
        <v>0</v>
      </c>
      <c r="BG306" s="146">
        <f t="shared" si="446"/>
        <v>0</v>
      </c>
      <c r="BH306" s="146"/>
      <c r="BI306" s="146"/>
      <c r="BJ306" s="146">
        <f t="shared" si="447"/>
        <v>0</v>
      </c>
      <c r="BK306" s="146">
        <f t="shared" si="448"/>
        <v>0</v>
      </c>
      <c r="BL306" s="146"/>
      <c r="BM306" s="146"/>
      <c r="BN306" s="1">
        <f t="shared" si="410"/>
        <v>0</v>
      </c>
      <c r="BO306" s="1">
        <f t="shared" si="411"/>
        <v>0</v>
      </c>
      <c r="BP306" s="1">
        <f t="shared" si="412"/>
        <v>0</v>
      </c>
      <c r="BQ306" s="1">
        <f t="shared" si="413"/>
        <v>0</v>
      </c>
      <c r="BR306" s="167">
        <v>6190</v>
      </c>
      <c r="BS306" s="167">
        <v>6190</v>
      </c>
      <c r="BT306" s="167">
        <v>0</v>
      </c>
      <c r="BU306" s="167">
        <v>0</v>
      </c>
      <c r="BV306" s="146">
        <f t="shared" si="434"/>
        <v>0</v>
      </c>
      <c r="BW306" s="146">
        <f t="shared" si="435"/>
        <v>0</v>
      </c>
      <c r="BX306" s="70"/>
      <c r="BZ306" s="113" t="s">
        <v>543</v>
      </c>
      <c r="CA306" s="45" t="s">
        <v>589</v>
      </c>
      <c r="CB306" s="45" t="s">
        <v>594</v>
      </c>
      <c r="CC306" s="45" t="s">
        <v>593</v>
      </c>
      <c r="CF306" s="175" t="e">
        <f>BW306-#REF!</f>
        <v>#REF!</v>
      </c>
      <c r="CH306" s="291"/>
      <c r="CI306" s="291"/>
    </row>
    <row r="307" spans="1:87" ht="27.95" customHeight="1">
      <c r="A307" s="10">
        <v>41</v>
      </c>
      <c r="B307" s="72" t="s">
        <v>223</v>
      </c>
      <c r="C307" s="53" t="s">
        <v>40</v>
      </c>
      <c r="D307" s="108"/>
      <c r="E307" s="108"/>
      <c r="F307" s="53" t="s">
        <v>39</v>
      </c>
      <c r="G307" s="72"/>
      <c r="H307" s="53" t="s">
        <v>117</v>
      </c>
      <c r="I307" s="108" t="s">
        <v>222</v>
      </c>
      <c r="J307" s="101">
        <v>6669</v>
      </c>
      <c r="K307" s="102">
        <v>6669</v>
      </c>
      <c r="L307" s="6">
        <v>0</v>
      </c>
      <c r="M307" s="6">
        <v>0</v>
      </c>
      <c r="N307" s="167">
        <v>4600</v>
      </c>
      <c r="O307" s="167">
        <v>4600</v>
      </c>
      <c r="P307" s="167">
        <v>0</v>
      </c>
      <c r="Q307" s="167">
        <v>0</v>
      </c>
      <c r="R307" s="146">
        <v>4600</v>
      </c>
      <c r="S307" s="146">
        <v>4600</v>
      </c>
      <c r="T307" s="146"/>
      <c r="U307" s="146"/>
      <c r="V307" s="1">
        <f t="shared" si="436"/>
        <v>4600</v>
      </c>
      <c r="W307" s="1">
        <f t="shared" si="437"/>
        <v>4600</v>
      </c>
      <c r="X307" s="1">
        <f t="shared" si="438"/>
        <v>0</v>
      </c>
      <c r="Y307" s="1">
        <f t="shared" si="439"/>
        <v>0</v>
      </c>
      <c r="Z307" s="146">
        <v>4600</v>
      </c>
      <c r="AA307" s="146">
        <v>4600</v>
      </c>
      <c r="AB307" s="146"/>
      <c r="AC307" s="146"/>
      <c r="AD307" s="146">
        <v>4600</v>
      </c>
      <c r="AE307" s="146">
        <v>4600</v>
      </c>
      <c r="AF307" s="146"/>
      <c r="AG307" s="146"/>
      <c r="AH307" s="146"/>
      <c r="AI307" s="146"/>
      <c r="AJ307" s="146"/>
      <c r="AK307" s="146"/>
      <c r="AL307" s="1">
        <f t="shared" si="440"/>
        <v>0</v>
      </c>
      <c r="AM307" s="1">
        <f t="shared" si="441"/>
        <v>0</v>
      </c>
      <c r="AN307" s="1"/>
      <c r="AO307" s="1"/>
      <c r="AP307" s="1"/>
      <c r="AQ307" s="1"/>
      <c r="AR307" s="1"/>
      <c r="AS307" s="1"/>
      <c r="AT307" s="146">
        <v>0</v>
      </c>
      <c r="AU307" s="146">
        <v>0</v>
      </c>
      <c r="AV307" s="146"/>
      <c r="AW307" s="146"/>
      <c r="AX307" s="148">
        <f t="shared" si="442"/>
        <v>0</v>
      </c>
      <c r="AY307" s="146"/>
      <c r="AZ307" s="146"/>
      <c r="BA307" s="146"/>
      <c r="BB307" s="1">
        <f t="shared" si="443"/>
        <v>0</v>
      </c>
      <c r="BC307" s="1">
        <f t="shared" si="444"/>
        <v>0</v>
      </c>
      <c r="BD307" s="1"/>
      <c r="BE307" s="1"/>
      <c r="BF307" s="146">
        <f t="shared" si="445"/>
        <v>0</v>
      </c>
      <c r="BG307" s="146">
        <f t="shared" si="446"/>
        <v>0</v>
      </c>
      <c r="BH307" s="146"/>
      <c r="BI307" s="146"/>
      <c r="BJ307" s="146">
        <f t="shared" si="447"/>
        <v>0</v>
      </c>
      <c r="BK307" s="146">
        <f t="shared" si="448"/>
        <v>0</v>
      </c>
      <c r="BL307" s="146"/>
      <c r="BM307" s="146"/>
      <c r="BN307" s="1">
        <f t="shared" si="410"/>
        <v>0</v>
      </c>
      <c r="BO307" s="1">
        <f t="shared" si="411"/>
        <v>0</v>
      </c>
      <c r="BP307" s="1">
        <f t="shared" si="412"/>
        <v>0</v>
      </c>
      <c r="BQ307" s="1">
        <f t="shared" si="413"/>
        <v>0</v>
      </c>
      <c r="BR307" s="167">
        <v>4600</v>
      </c>
      <c r="BS307" s="167">
        <v>4600</v>
      </c>
      <c r="BT307" s="167">
        <v>0</v>
      </c>
      <c r="BU307" s="167">
        <v>0</v>
      </c>
      <c r="BV307" s="146">
        <f t="shared" si="434"/>
        <v>0</v>
      </c>
      <c r="BW307" s="146">
        <f t="shared" si="435"/>
        <v>0</v>
      </c>
      <c r="BX307" s="70"/>
      <c r="BZ307" s="113" t="s">
        <v>543</v>
      </c>
      <c r="CA307" s="45" t="s">
        <v>589</v>
      </c>
      <c r="CB307" s="45" t="s">
        <v>594</v>
      </c>
      <c r="CC307" s="45" t="s">
        <v>593</v>
      </c>
      <c r="CF307" s="175" t="e">
        <f>BW307-#REF!</f>
        <v>#REF!</v>
      </c>
      <c r="CH307" s="291"/>
      <c r="CI307" s="291"/>
    </row>
    <row r="308" spans="1:87" ht="27.95" customHeight="1">
      <c r="A308" s="10">
        <v>42</v>
      </c>
      <c r="B308" s="72" t="s">
        <v>221</v>
      </c>
      <c r="C308" s="53" t="s">
        <v>40</v>
      </c>
      <c r="D308" s="108"/>
      <c r="E308" s="108"/>
      <c r="F308" s="53" t="s">
        <v>39</v>
      </c>
      <c r="G308" s="72"/>
      <c r="H308" s="53" t="s">
        <v>117</v>
      </c>
      <c r="I308" s="53" t="s">
        <v>220</v>
      </c>
      <c r="J308" s="41">
        <v>6830</v>
      </c>
      <c r="K308" s="6">
        <v>6830</v>
      </c>
      <c r="L308" s="6">
        <v>0</v>
      </c>
      <c r="M308" s="6">
        <v>0</v>
      </c>
      <c r="N308" s="167">
        <v>4800</v>
      </c>
      <c r="O308" s="167">
        <v>4800</v>
      </c>
      <c r="P308" s="167">
        <v>0</v>
      </c>
      <c r="Q308" s="167">
        <v>0</v>
      </c>
      <c r="R308" s="146">
        <v>4800</v>
      </c>
      <c r="S308" s="146">
        <v>4800</v>
      </c>
      <c r="T308" s="146"/>
      <c r="U308" s="146"/>
      <c r="V308" s="1">
        <f t="shared" si="436"/>
        <v>4800</v>
      </c>
      <c r="W308" s="1">
        <f t="shared" si="437"/>
        <v>4800</v>
      </c>
      <c r="X308" s="1">
        <f t="shared" si="438"/>
        <v>0</v>
      </c>
      <c r="Y308" s="1">
        <f t="shared" si="439"/>
        <v>0</v>
      </c>
      <c r="Z308" s="146">
        <v>4800</v>
      </c>
      <c r="AA308" s="146">
        <v>4800</v>
      </c>
      <c r="AB308" s="146"/>
      <c r="AC308" s="146"/>
      <c r="AD308" s="146">
        <v>4800</v>
      </c>
      <c r="AE308" s="146">
        <v>4800</v>
      </c>
      <c r="AF308" s="146"/>
      <c r="AG308" s="146"/>
      <c r="AH308" s="146"/>
      <c r="AI308" s="146"/>
      <c r="AJ308" s="146"/>
      <c r="AK308" s="146"/>
      <c r="AL308" s="1">
        <f t="shared" si="440"/>
        <v>0</v>
      </c>
      <c r="AM308" s="1">
        <f t="shared" si="441"/>
        <v>0</v>
      </c>
      <c r="AN308" s="1"/>
      <c r="AO308" s="1"/>
      <c r="AP308" s="1"/>
      <c r="AQ308" s="1"/>
      <c r="AR308" s="1"/>
      <c r="AS308" s="1"/>
      <c r="AT308" s="146">
        <v>0</v>
      </c>
      <c r="AU308" s="146">
        <v>0</v>
      </c>
      <c r="AV308" s="146"/>
      <c r="AW308" s="146"/>
      <c r="AX308" s="148">
        <f t="shared" si="442"/>
        <v>0</v>
      </c>
      <c r="AY308" s="146"/>
      <c r="AZ308" s="146"/>
      <c r="BA308" s="146"/>
      <c r="BB308" s="1">
        <f t="shared" si="443"/>
        <v>0</v>
      </c>
      <c r="BC308" s="1">
        <f t="shared" si="444"/>
        <v>0</v>
      </c>
      <c r="BD308" s="1"/>
      <c r="BE308" s="1"/>
      <c r="BF308" s="146">
        <f t="shared" si="445"/>
        <v>0</v>
      </c>
      <c r="BG308" s="146">
        <f t="shared" si="446"/>
        <v>0</v>
      </c>
      <c r="BH308" s="146"/>
      <c r="BI308" s="146"/>
      <c r="BJ308" s="146">
        <f t="shared" si="447"/>
        <v>0</v>
      </c>
      <c r="BK308" s="146">
        <f t="shared" si="448"/>
        <v>0</v>
      </c>
      <c r="BL308" s="146"/>
      <c r="BM308" s="146"/>
      <c r="BN308" s="1">
        <f t="shared" si="410"/>
        <v>0</v>
      </c>
      <c r="BO308" s="1">
        <f t="shared" si="411"/>
        <v>0</v>
      </c>
      <c r="BP308" s="1">
        <f t="shared" si="412"/>
        <v>0</v>
      </c>
      <c r="BQ308" s="1">
        <f t="shared" si="413"/>
        <v>0</v>
      </c>
      <c r="BR308" s="167">
        <v>4800</v>
      </c>
      <c r="BS308" s="167">
        <v>4800</v>
      </c>
      <c r="BT308" s="167">
        <v>0</v>
      </c>
      <c r="BU308" s="167">
        <v>0</v>
      </c>
      <c r="BV308" s="146">
        <f t="shared" si="434"/>
        <v>0</v>
      </c>
      <c r="BW308" s="146">
        <f t="shared" si="435"/>
        <v>0</v>
      </c>
      <c r="BX308" s="70"/>
      <c r="BZ308" s="113" t="s">
        <v>543</v>
      </c>
      <c r="CA308" s="45" t="s">
        <v>589</v>
      </c>
      <c r="CB308" s="45" t="s">
        <v>594</v>
      </c>
      <c r="CC308" s="45" t="s">
        <v>593</v>
      </c>
      <c r="CF308" s="175" t="e">
        <f>BW308-#REF!</f>
        <v>#REF!</v>
      </c>
      <c r="CH308" s="291"/>
      <c r="CI308" s="291"/>
    </row>
    <row r="309" spans="1:87" ht="27.95" customHeight="1">
      <c r="A309" s="10">
        <v>43</v>
      </c>
      <c r="B309" s="9" t="s">
        <v>219</v>
      </c>
      <c r="C309" s="8" t="s">
        <v>133</v>
      </c>
      <c r="D309" s="100"/>
      <c r="E309" s="100"/>
      <c r="F309" s="7" t="s">
        <v>98</v>
      </c>
      <c r="G309" s="5"/>
      <c r="H309" s="7" t="s">
        <v>51</v>
      </c>
      <c r="I309" s="7" t="s">
        <v>218</v>
      </c>
      <c r="J309" s="41">
        <v>9311</v>
      </c>
      <c r="K309" s="6">
        <v>7000</v>
      </c>
      <c r="L309" s="6">
        <v>0</v>
      </c>
      <c r="M309" s="6">
        <v>0</v>
      </c>
      <c r="N309" s="167">
        <v>8379.9</v>
      </c>
      <c r="O309" s="167">
        <v>6969.3180000000002</v>
      </c>
      <c r="P309" s="167">
        <v>0</v>
      </c>
      <c r="Q309" s="167">
        <v>0</v>
      </c>
      <c r="R309" s="146">
        <v>8379.9</v>
      </c>
      <c r="S309" s="146">
        <v>6969.3180000000002</v>
      </c>
      <c r="T309" s="146"/>
      <c r="U309" s="146"/>
      <c r="V309" s="1">
        <f t="shared" si="436"/>
        <v>6969.3180000000002</v>
      </c>
      <c r="W309" s="1">
        <f t="shared" si="437"/>
        <v>6969.3180000000002</v>
      </c>
      <c r="X309" s="1">
        <f t="shared" si="438"/>
        <v>0</v>
      </c>
      <c r="Y309" s="1">
        <f t="shared" si="439"/>
        <v>0</v>
      </c>
      <c r="Z309" s="146">
        <v>2500</v>
      </c>
      <c r="AA309" s="146">
        <v>2500</v>
      </c>
      <c r="AB309" s="146"/>
      <c r="AC309" s="146"/>
      <c r="AD309" s="146">
        <v>2500</v>
      </c>
      <c r="AE309" s="146">
        <v>2500</v>
      </c>
      <c r="AF309" s="146"/>
      <c r="AG309" s="146"/>
      <c r="AH309" s="146">
        <v>4469.3180000000002</v>
      </c>
      <c r="AI309" s="146">
        <v>4469.3180000000002</v>
      </c>
      <c r="AJ309" s="146"/>
      <c r="AK309" s="146"/>
      <c r="AL309" s="1">
        <f t="shared" si="440"/>
        <v>0</v>
      </c>
      <c r="AM309" s="1">
        <f t="shared" si="441"/>
        <v>0</v>
      </c>
      <c r="AN309" s="1"/>
      <c r="AO309" s="1"/>
      <c r="AP309" s="1"/>
      <c r="AQ309" s="1"/>
      <c r="AR309" s="1"/>
      <c r="AS309" s="1"/>
      <c r="AT309" s="146">
        <v>4469.3180000000002</v>
      </c>
      <c r="AU309" s="146">
        <v>4469.3180000000002</v>
      </c>
      <c r="AV309" s="146"/>
      <c r="AW309" s="146"/>
      <c r="AX309" s="148">
        <f t="shared" si="442"/>
        <v>0</v>
      </c>
      <c r="AY309" s="146"/>
      <c r="AZ309" s="146"/>
      <c r="BA309" s="146"/>
      <c r="BB309" s="1">
        <f t="shared" si="443"/>
        <v>0</v>
      </c>
      <c r="BC309" s="1">
        <f t="shared" si="444"/>
        <v>0</v>
      </c>
      <c r="BD309" s="1"/>
      <c r="BE309" s="1"/>
      <c r="BF309" s="146">
        <f t="shared" si="445"/>
        <v>0</v>
      </c>
      <c r="BG309" s="146">
        <f t="shared" si="446"/>
        <v>0</v>
      </c>
      <c r="BH309" s="146"/>
      <c r="BI309" s="146"/>
      <c r="BJ309" s="146">
        <f t="shared" si="447"/>
        <v>0</v>
      </c>
      <c r="BK309" s="146">
        <f t="shared" si="448"/>
        <v>0</v>
      </c>
      <c r="BL309" s="146"/>
      <c r="BM309" s="146"/>
      <c r="BN309" s="1">
        <f t="shared" si="410"/>
        <v>1410.5819999999994</v>
      </c>
      <c r="BO309" s="1">
        <f t="shared" si="411"/>
        <v>0</v>
      </c>
      <c r="BP309" s="1">
        <f t="shared" si="412"/>
        <v>0</v>
      </c>
      <c r="BQ309" s="1">
        <f t="shared" si="413"/>
        <v>0</v>
      </c>
      <c r="BR309" s="167">
        <v>8379.9</v>
      </c>
      <c r="BS309" s="167">
        <v>6969.3180000000002</v>
      </c>
      <c r="BT309" s="167">
        <v>0</v>
      </c>
      <c r="BU309" s="167">
        <v>0</v>
      </c>
      <c r="BV309" s="146">
        <f t="shared" si="434"/>
        <v>0</v>
      </c>
      <c r="BW309" s="146">
        <f t="shared" si="435"/>
        <v>0</v>
      </c>
      <c r="BX309" s="70"/>
      <c r="BZ309" s="113" t="s">
        <v>543</v>
      </c>
      <c r="CA309" s="45" t="s">
        <v>589</v>
      </c>
      <c r="CB309" s="45" t="s">
        <v>594</v>
      </c>
      <c r="CC309" s="45" t="s">
        <v>593</v>
      </c>
      <c r="CF309" s="175" t="e">
        <f>BW309-#REF!</f>
        <v>#REF!</v>
      </c>
      <c r="CH309" s="291"/>
      <c r="CI309" s="291"/>
    </row>
    <row r="310" spans="1:87" ht="27.95" customHeight="1">
      <c r="A310" s="10">
        <v>44</v>
      </c>
      <c r="B310" s="71" t="s">
        <v>217</v>
      </c>
      <c r="C310" s="68" t="s">
        <v>133</v>
      </c>
      <c r="D310" s="121"/>
      <c r="E310" s="121"/>
      <c r="F310" s="7" t="s">
        <v>98</v>
      </c>
      <c r="G310" s="65"/>
      <c r="H310" s="53" t="s">
        <v>15</v>
      </c>
      <c r="I310" s="53" t="s">
        <v>216</v>
      </c>
      <c r="J310" s="41">
        <v>19955</v>
      </c>
      <c r="K310" s="41">
        <v>8854</v>
      </c>
      <c r="L310" s="6">
        <v>0</v>
      </c>
      <c r="M310" s="41"/>
      <c r="N310" s="167">
        <v>17960</v>
      </c>
      <c r="O310" s="167">
        <v>7960</v>
      </c>
      <c r="P310" s="167">
        <v>0</v>
      </c>
      <c r="Q310" s="167">
        <v>0</v>
      </c>
      <c r="R310" s="146">
        <v>17960</v>
      </c>
      <c r="S310" s="146">
        <v>7960</v>
      </c>
      <c r="T310" s="146"/>
      <c r="U310" s="146"/>
      <c r="V310" s="1">
        <f t="shared" si="436"/>
        <v>3500</v>
      </c>
      <c r="W310" s="1">
        <f t="shared" si="437"/>
        <v>3500</v>
      </c>
      <c r="X310" s="1">
        <f t="shared" si="438"/>
        <v>0</v>
      </c>
      <c r="Y310" s="1">
        <f t="shared" si="439"/>
        <v>0</v>
      </c>
      <c r="Z310" s="146"/>
      <c r="AA310" s="146"/>
      <c r="AB310" s="146"/>
      <c r="AC310" s="146"/>
      <c r="AD310" s="146"/>
      <c r="AE310" s="146"/>
      <c r="AF310" s="146"/>
      <c r="AG310" s="146"/>
      <c r="AH310" s="146"/>
      <c r="AI310" s="146"/>
      <c r="AJ310" s="146"/>
      <c r="AK310" s="146"/>
      <c r="AL310" s="1">
        <f t="shared" si="440"/>
        <v>0</v>
      </c>
      <c r="AM310" s="1">
        <f t="shared" si="441"/>
        <v>0</v>
      </c>
      <c r="AN310" s="1"/>
      <c r="AO310" s="1"/>
      <c r="AP310" s="1"/>
      <c r="AQ310" s="1"/>
      <c r="AR310" s="1"/>
      <c r="AS310" s="1"/>
      <c r="AT310" s="146">
        <v>0</v>
      </c>
      <c r="AU310" s="146">
        <v>0</v>
      </c>
      <c r="AV310" s="146"/>
      <c r="AW310" s="146"/>
      <c r="AX310" s="148">
        <f t="shared" si="442"/>
        <v>3500</v>
      </c>
      <c r="AY310" s="146">
        <v>3500</v>
      </c>
      <c r="AZ310" s="146"/>
      <c r="BA310" s="146"/>
      <c r="BB310" s="1">
        <f t="shared" si="443"/>
        <v>0</v>
      </c>
      <c r="BC310" s="1">
        <f t="shared" si="444"/>
        <v>0</v>
      </c>
      <c r="BD310" s="1"/>
      <c r="BE310" s="1"/>
      <c r="BF310" s="146">
        <f t="shared" si="445"/>
        <v>0</v>
      </c>
      <c r="BG310" s="146">
        <f t="shared" si="446"/>
        <v>0</v>
      </c>
      <c r="BH310" s="146"/>
      <c r="BI310" s="146"/>
      <c r="BJ310" s="146">
        <f t="shared" si="447"/>
        <v>3500</v>
      </c>
      <c r="BK310" s="146">
        <f t="shared" si="448"/>
        <v>3500</v>
      </c>
      <c r="BL310" s="146"/>
      <c r="BM310" s="146"/>
      <c r="BN310" s="1">
        <f t="shared" si="410"/>
        <v>14460</v>
      </c>
      <c r="BO310" s="1">
        <f t="shared" si="411"/>
        <v>4460</v>
      </c>
      <c r="BP310" s="1">
        <f t="shared" si="412"/>
        <v>0</v>
      </c>
      <c r="BQ310" s="1">
        <f t="shared" si="413"/>
        <v>0</v>
      </c>
      <c r="BR310" s="167">
        <v>17960</v>
      </c>
      <c r="BS310" s="167">
        <v>7960</v>
      </c>
      <c r="BT310" s="167">
        <v>0</v>
      </c>
      <c r="BU310" s="167">
        <v>0</v>
      </c>
      <c r="BV310" s="146">
        <f t="shared" si="434"/>
        <v>0</v>
      </c>
      <c r="BW310" s="146">
        <f t="shared" si="435"/>
        <v>0</v>
      </c>
      <c r="BX310" s="70"/>
      <c r="BZ310" s="113" t="s">
        <v>543</v>
      </c>
      <c r="CA310" s="45" t="s">
        <v>589</v>
      </c>
      <c r="CB310" s="45" t="s">
        <v>594</v>
      </c>
      <c r="CC310" s="45" t="s">
        <v>593</v>
      </c>
      <c r="CF310" s="175" t="e">
        <f>BW310-#REF!</f>
        <v>#REF!</v>
      </c>
      <c r="CH310" s="291"/>
      <c r="CI310" s="291"/>
    </row>
    <row r="311" spans="1:87" ht="37.5" customHeight="1">
      <c r="A311" s="10">
        <v>45</v>
      </c>
      <c r="B311" s="69" t="s">
        <v>820</v>
      </c>
      <c r="C311" s="68" t="s">
        <v>16</v>
      </c>
      <c r="D311" s="121"/>
      <c r="E311" s="121"/>
      <c r="F311" s="8" t="s">
        <v>8</v>
      </c>
      <c r="G311" s="9"/>
      <c r="H311" s="8" t="s">
        <v>15</v>
      </c>
      <c r="I311" s="417" t="s">
        <v>821</v>
      </c>
      <c r="J311" s="64">
        <v>41875</v>
      </c>
      <c r="K311" s="64">
        <v>34813</v>
      </c>
      <c r="L311" s="6">
        <v>0</v>
      </c>
      <c r="M311" s="64">
        <v>0</v>
      </c>
      <c r="N311" s="167">
        <v>38580</v>
      </c>
      <c r="O311" s="167">
        <v>22330</v>
      </c>
      <c r="P311" s="167">
        <v>0</v>
      </c>
      <c r="Q311" s="167">
        <v>0</v>
      </c>
      <c r="R311" s="146">
        <v>28580</v>
      </c>
      <c r="S311" s="146">
        <v>22330</v>
      </c>
      <c r="T311" s="146"/>
      <c r="U311" s="146"/>
      <c r="V311" s="1">
        <f t="shared" si="436"/>
        <v>11256</v>
      </c>
      <c r="W311" s="1">
        <f t="shared" si="437"/>
        <v>11256</v>
      </c>
      <c r="X311" s="1">
        <f t="shared" si="438"/>
        <v>0</v>
      </c>
      <c r="Y311" s="1">
        <f t="shared" si="439"/>
        <v>0</v>
      </c>
      <c r="Z311" s="146"/>
      <c r="AA311" s="146"/>
      <c r="AB311" s="146"/>
      <c r="AC311" s="146"/>
      <c r="AD311" s="146"/>
      <c r="AE311" s="146"/>
      <c r="AF311" s="146"/>
      <c r="AG311" s="146"/>
      <c r="AH311" s="146">
        <v>10000</v>
      </c>
      <c r="AI311" s="146">
        <v>10000</v>
      </c>
      <c r="AJ311" s="146"/>
      <c r="AK311" s="146"/>
      <c r="AL311" s="1">
        <f t="shared" si="440"/>
        <v>0</v>
      </c>
      <c r="AM311" s="1">
        <f t="shared" si="441"/>
        <v>0</v>
      </c>
      <c r="AN311" s="1"/>
      <c r="AO311" s="1"/>
      <c r="AP311" s="1"/>
      <c r="AQ311" s="1"/>
      <c r="AR311" s="1"/>
      <c r="AS311" s="1"/>
      <c r="AT311" s="146">
        <v>8370.6769999999997</v>
      </c>
      <c r="AU311" s="146">
        <v>8370.6769999999997</v>
      </c>
      <c r="AV311" s="146"/>
      <c r="AW311" s="146"/>
      <c r="AX311" s="148">
        <v>1256</v>
      </c>
      <c r="AY311" s="146">
        <v>1256</v>
      </c>
      <c r="AZ311" s="146"/>
      <c r="BA311" s="146"/>
      <c r="BB311" s="1">
        <f t="shared" si="443"/>
        <v>1629.3230000000003</v>
      </c>
      <c r="BC311" s="1">
        <f t="shared" si="444"/>
        <v>1629.3230000000003</v>
      </c>
      <c r="BD311" s="1"/>
      <c r="BE311" s="1"/>
      <c r="BF311" s="146">
        <f t="shared" si="445"/>
        <v>1629.3230000000003</v>
      </c>
      <c r="BG311" s="146">
        <f t="shared" si="446"/>
        <v>1629.3230000000003</v>
      </c>
      <c r="BH311" s="146"/>
      <c r="BI311" s="146"/>
      <c r="BJ311" s="146">
        <f t="shared" si="447"/>
        <v>1256</v>
      </c>
      <c r="BK311" s="146">
        <f t="shared" si="448"/>
        <v>1256</v>
      </c>
      <c r="BL311" s="146"/>
      <c r="BM311" s="146"/>
      <c r="BN311" s="1">
        <f t="shared" si="410"/>
        <v>27324</v>
      </c>
      <c r="BO311" s="1">
        <f t="shared" si="411"/>
        <v>11074</v>
      </c>
      <c r="BP311" s="1">
        <f t="shared" si="412"/>
        <v>0</v>
      </c>
      <c r="BQ311" s="1">
        <f t="shared" si="413"/>
        <v>0</v>
      </c>
      <c r="BR311" s="167">
        <v>38580</v>
      </c>
      <c r="BS311" s="167">
        <v>22330</v>
      </c>
      <c r="BT311" s="167">
        <v>0</v>
      </c>
      <c r="BU311" s="167">
        <v>0</v>
      </c>
      <c r="BV311" s="146">
        <f t="shared" si="434"/>
        <v>0</v>
      </c>
      <c r="BW311" s="146">
        <f t="shared" si="435"/>
        <v>0</v>
      </c>
      <c r="BX311" s="4"/>
      <c r="BZ311" s="113" t="s">
        <v>543</v>
      </c>
      <c r="CA311" s="45" t="s">
        <v>589</v>
      </c>
      <c r="CB311" s="45" t="s">
        <v>594</v>
      </c>
      <c r="CC311" s="45" t="s">
        <v>593</v>
      </c>
      <c r="CF311" s="175" t="e">
        <f>BW311-#REF!</f>
        <v>#REF!</v>
      </c>
      <c r="CH311" s="291"/>
      <c r="CI311" s="291"/>
    </row>
    <row r="312" spans="1:87" ht="25.5">
      <c r="A312" s="10">
        <v>46</v>
      </c>
      <c r="B312" s="71" t="s">
        <v>271</v>
      </c>
      <c r="C312" s="68" t="s">
        <v>12</v>
      </c>
      <c r="D312" s="121"/>
      <c r="E312" s="121"/>
      <c r="F312" s="31" t="s">
        <v>11</v>
      </c>
      <c r="G312" s="65"/>
      <c r="H312" s="53" t="s">
        <v>45</v>
      </c>
      <c r="I312" s="53" t="s">
        <v>270</v>
      </c>
      <c r="J312" s="41">
        <v>60800</v>
      </c>
      <c r="K312" s="41">
        <v>60800</v>
      </c>
      <c r="L312" s="6">
        <v>0</v>
      </c>
      <c r="M312" s="41">
        <v>0</v>
      </c>
      <c r="N312" s="167">
        <v>54500</v>
      </c>
      <c r="O312" s="167">
        <v>54500</v>
      </c>
      <c r="P312" s="167">
        <v>0</v>
      </c>
      <c r="Q312" s="167">
        <v>0</v>
      </c>
      <c r="R312" s="146">
        <v>54500</v>
      </c>
      <c r="S312" s="146">
        <v>54500</v>
      </c>
      <c r="T312" s="146"/>
      <c r="U312" s="146"/>
      <c r="V312" s="1">
        <f t="shared" si="436"/>
        <v>11087.41</v>
      </c>
      <c r="W312" s="1">
        <f t="shared" si="437"/>
        <v>11087.41</v>
      </c>
      <c r="X312" s="1">
        <f t="shared" si="438"/>
        <v>0</v>
      </c>
      <c r="Y312" s="1">
        <f t="shared" si="439"/>
        <v>0</v>
      </c>
      <c r="Z312" s="146"/>
      <c r="AA312" s="146"/>
      <c r="AB312" s="146"/>
      <c r="AC312" s="146"/>
      <c r="AD312" s="146"/>
      <c r="AE312" s="146"/>
      <c r="AF312" s="146"/>
      <c r="AG312" s="146"/>
      <c r="AH312" s="146"/>
      <c r="AI312" s="146"/>
      <c r="AJ312" s="146"/>
      <c r="AK312" s="146"/>
      <c r="AL312" s="1">
        <f t="shared" si="440"/>
        <v>0</v>
      </c>
      <c r="AM312" s="1">
        <f t="shared" si="441"/>
        <v>0</v>
      </c>
      <c r="AN312" s="1"/>
      <c r="AO312" s="1"/>
      <c r="AP312" s="1"/>
      <c r="AQ312" s="1"/>
      <c r="AR312" s="1"/>
      <c r="AS312" s="1"/>
      <c r="AT312" s="146">
        <v>0</v>
      </c>
      <c r="AU312" s="146">
        <v>0</v>
      </c>
      <c r="AV312" s="146"/>
      <c r="AW312" s="146"/>
      <c r="AX312" s="148">
        <v>11087.41</v>
      </c>
      <c r="AY312" s="146">
        <v>11087.41</v>
      </c>
      <c r="AZ312" s="146"/>
      <c r="BA312" s="146"/>
      <c r="BB312" s="1">
        <f t="shared" si="443"/>
        <v>0</v>
      </c>
      <c r="BC312" s="1">
        <f t="shared" si="444"/>
        <v>0</v>
      </c>
      <c r="BD312" s="1"/>
      <c r="BE312" s="1"/>
      <c r="BF312" s="146">
        <f t="shared" si="445"/>
        <v>0</v>
      </c>
      <c r="BG312" s="146">
        <f t="shared" si="446"/>
        <v>0</v>
      </c>
      <c r="BH312" s="146"/>
      <c r="BI312" s="146"/>
      <c r="BJ312" s="146">
        <f t="shared" si="447"/>
        <v>11087.41</v>
      </c>
      <c r="BK312" s="146">
        <f t="shared" si="448"/>
        <v>11087.41</v>
      </c>
      <c r="BL312" s="146"/>
      <c r="BM312" s="146"/>
      <c r="BN312" s="1">
        <f t="shared" si="410"/>
        <v>43412.59</v>
      </c>
      <c r="BO312" s="1">
        <f t="shared" si="411"/>
        <v>43412.59</v>
      </c>
      <c r="BP312" s="1">
        <f t="shared" si="412"/>
        <v>0</v>
      </c>
      <c r="BQ312" s="1">
        <f t="shared" si="413"/>
        <v>0</v>
      </c>
      <c r="BR312" s="167">
        <v>54500</v>
      </c>
      <c r="BS312" s="167">
        <v>54500</v>
      </c>
      <c r="BT312" s="167">
        <v>0</v>
      </c>
      <c r="BU312" s="167">
        <v>0</v>
      </c>
      <c r="BV312" s="146">
        <f t="shared" si="434"/>
        <v>0</v>
      </c>
      <c r="BW312" s="146">
        <f t="shared" si="435"/>
        <v>0</v>
      </c>
      <c r="BX312" s="4"/>
      <c r="BZ312" s="113" t="s">
        <v>143</v>
      </c>
      <c r="CA312" s="45" t="s">
        <v>589</v>
      </c>
      <c r="CB312" s="45" t="s">
        <v>594</v>
      </c>
      <c r="CC312" s="45" t="s">
        <v>593</v>
      </c>
      <c r="CF312" s="175" t="e">
        <f>BW312-#REF!</f>
        <v>#REF!</v>
      </c>
      <c r="CH312" s="291"/>
      <c r="CI312" s="291"/>
    </row>
    <row r="313" spans="1:87" ht="27.95" customHeight="1">
      <c r="A313" s="10">
        <v>47</v>
      </c>
      <c r="B313" s="193" t="s">
        <v>214</v>
      </c>
      <c r="C313" s="8" t="s">
        <v>12</v>
      </c>
      <c r="D313" s="129"/>
      <c r="E313" s="129"/>
      <c r="F313" s="171" t="s">
        <v>11</v>
      </c>
      <c r="G313" s="164"/>
      <c r="H313" s="171" t="s">
        <v>51</v>
      </c>
      <c r="I313" s="171" t="s">
        <v>213</v>
      </c>
      <c r="J313" s="128">
        <v>6000</v>
      </c>
      <c r="K313" s="166">
        <v>6000</v>
      </c>
      <c r="L313" s="166">
        <v>0</v>
      </c>
      <c r="M313" s="166">
        <v>0</v>
      </c>
      <c r="N313" s="167">
        <v>5400</v>
      </c>
      <c r="O313" s="167">
        <v>5400</v>
      </c>
      <c r="P313" s="167">
        <v>0</v>
      </c>
      <c r="Q313" s="167">
        <v>0</v>
      </c>
      <c r="R313" s="167">
        <v>5400</v>
      </c>
      <c r="S313" s="167">
        <v>5400</v>
      </c>
      <c r="T313" s="167"/>
      <c r="U313" s="167"/>
      <c r="V313" s="168">
        <f t="shared" si="436"/>
        <v>5400</v>
      </c>
      <c r="W313" s="168">
        <f t="shared" si="437"/>
        <v>5400</v>
      </c>
      <c r="X313" s="168">
        <f t="shared" si="438"/>
        <v>0</v>
      </c>
      <c r="Y313" s="168">
        <f t="shared" si="439"/>
        <v>0</v>
      </c>
      <c r="Z313" s="167">
        <v>2000</v>
      </c>
      <c r="AA313" s="167">
        <v>2000</v>
      </c>
      <c r="AB313" s="167"/>
      <c r="AC313" s="167"/>
      <c r="AD313" s="167">
        <v>2000</v>
      </c>
      <c r="AE313" s="167">
        <v>2000</v>
      </c>
      <c r="AF313" s="167"/>
      <c r="AG313" s="167"/>
      <c r="AH313" s="167">
        <v>3400</v>
      </c>
      <c r="AI313" s="167">
        <v>3400</v>
      </c>
      <c r="AJ313" s="167"/>
      <c r="AK313" s="167"/>
      <c r="AL313" s="168">
        <f t="shared" si="440"/>
        <v>0</v>
      </c>
      <c r="AM313" s="168">
        <f t="shared" si="441"/>
        <v>0</v>
      </c>
      <c r="AN313" s="168"/>
      <c r="AO313" s="168"/>
      <c r="AP313" s="168"/>
      <c r="AQ313" s="168"/>
      <c r="AR313" s="168"/>
      <c r="AS313" s="168"/>
      <c r="AT313" s="167">
        <v>3400</v>
      </c>
      <c r="AU313" s="167">
        <v>3400</v>
      </c>
      <c r="AV313" s="167"/>
      <c r="AW313" s="167"/>
      <c r="AX313" s="169">
        <f t="shared" ref="AX313:AX318" si="449">AY313</f>
        <v>0</v>
      </c>
      <c r="AY313" s="167"/>
      <c r="AZ313" s="167"/>
      <c r="BA313" s="167"/>
      <c r="BB313" s="168">
        <f t="shared" si="443"/>
        <v>0</v>
      </c>
      <c r="BC313" s="168">
        <f t="shared" si="444"/>
        <v>0</v>
      </c>
      <c r="BD313" s="168"/>
      <c r="BE313" s="168"/>
      <c r="BF313" s="167">
        <f t="shared" si="445"/>
        <v>0</v>
      </c>
      <c r="BG313" s="167">
        <f t="shared" si="446"/>
        <v>0</v>
      </c>
      <c r="BH313" s="167"/>
      <c r="BI313" s="167"/>
      <c r="BJ313" s="167">
        <f t="shared" si="447"/>
        <v>0</v>
      </c>
      <c r="BK313" s="167">
        <f t="shared" si="448"/>
        <v>0</v>
      </c>
      <c r="BL313" s="167"/>
      <c r="BM313" s="167"/>
      <c r="BN313" s="1">
        <f t="shared" si="410"/>
        <v>0</v>
      </c>
      <c r="BO313" s="1">
        <f t="shared" si="411"/>
        <v>0</v>
      </c>
      <c r="BP313" s="1">
        <f t="shared" si="412"/>
        <v>0</v>
      </c>
      <c r="BQ313" s="1">
        <f t="shared" si="413"/>
        <v>0</v>
      </c>
      <c r="BR313" s="167">
        <v>5400</v>
      </c>
      <c r="BS313" s="167">
        <v>5400</v>
      </c>
      <c r="BT313" s="167">
        <v>0</v>
      </c>
      <c r="BU313" s="167">
        <v>0</v>
      </c>
      <c r="BV313" s="146">
        <f t="shared" si="434"/>
        <v>0</v>
      </c>
      <c r="BW313" s="146">
        <f t="shared" si="435"/>
        <v>0</v>
      </c>
      <c r="BX313" s="211"/>
      <c r="BZ313" s="113" t="s">
        <v>543</v>
      </c>
      <c r="CA313" s="45" t="s">
        <v>589</v>
      </c>
      <c r="CB313" s="45" t="s">
        <v>594</v>
      </c>
      <c r="CC313" s="45" t="s">
        <v>593</v>
      </c>
      <c r="CF313" s="175" t="e">
        <f>BW313-#REF!</f>
        <v>#REF!</v>
      </c>
      <c r="CH313" s="291"/>
      <c r="CI313" s="291"/>
    </row>
    <row r="314" spans="1:87" ht="27.95" customHeight="1">
      <c r="A314" s="10">
        <v>48</v>
      </c>
      <c r="B314" s="9" t="s">
        <v>210</v>
      </c>
      <c r="C314" s="8" t="s">
        <v>131</v>
      </c>
      <c r="D314" s="100"/>
      <c r="E314" s="100"/>
      <c r="F314" s="7" t="s">
        <v>81</v>
      </c>
      <c r="G314" s="5"/>
      <c r="H314" s="7" t="s">
        <v>51</v>
      </c>
      <c r="I314" s="7" t="s">
        <v>209</v>
      </c>
      <c r="J314" s="41">
        <v>6500</v>
      </c>
      <c r="K314" s="6">
        <v>6500</v>
      </c>
      <c r="L314" s="6">
        <v>0</v>
      </c>
      <c r="M314" s="6">
        <v>0</v>
      </c>
      <c r="N314" s="167">
        <v>5850</v>
      </c>
      <c r="O314" s="167">
        <v>5850</v>
      </c>
      <c r="P314" s="167">
        <v>0</v>
      </c>
      <c r="Q314" s="167">
        <v>0</v>
      </c>
      <c r="R314" s="146">
        <v>5850</v>
      </c>
      <c r="S314" s="146">
        <v>5850</v>
      </c>
      <c r="T314" s="146"/>
      <c r="U314" s="146"/>
      <c r="V314" s="1">
        <f t="shared" si="436"/>
        <v>5850</v>
      </c>
      <c r="W314" s="1">
        <f t="shared" si="437"/>
        <v>5850</v>
      </c>
      <c r="X314" s="1">
        <f t="shared" si="438"/>
        <v>0</v>
      </c>
      <c r="Y314" s="1">
        <f t="shared" si="439"/>
        <v>0</v>
      </c>
      <c r="Z314" s="146">
        <v>2500</v>
      </c>
      <c r="AA314" s="146">
        <v>2500</v>
      </c>
      <c r="AB314" s="146"/>
      <c r="AC314" s="146"/>
      <c r="AD314" s="146">
        <v>2500</v>
      </c>
      <c r="AE314" s="146">
        <v>2500</v>
      </c>
      <c r="AF314" s="146"/>
      <c r="AG314" s="146"/>
      <c r="AH314" s="146">
        <v>3350</v>
      </c>
      <c r="AI314" s="146">
        <v>3350</v>
      </c>
      <c r="AJ314" s="146"/>
      <c r="AK314" s="146"/>
      <c r="AL314" s="1">
        <f t="shared" si="440"/>
        <v>0</v>
      </c>
      <c r="AM314" s="1">
        <f t="shared" si="441"/>
        <v>0</v>
      </c>
      <c r="AN314" s="1"/>
      <c r="AO314" s="1"/>
      <c r="AP314" s="1"/>
      <c r="AQ314" s="1"/>
      <c r="AR314" s="1"/>
      <c r="AS314" s="1"/>
      <c r="AT314" s="146">
        <v>3350</v>
      </c>
      <c r="AU314" s="146">
        <v>3350</v>
      </c>
      <c r="AV314" s="146"/>
      <c r="AW314" s="146"/>
      <c r="AX314" s="148">
        <f t="shared" si="449"/>
        <v>0</v>
      </c>
      <c r="AY314" s="146"/>
      <c r="AZ314" s="146"/>
      <c r="BA314" s="146"/>
      <c r="BB314" s="1">
        <f t="shared" si="443"/>
        <v>0</v>
      </c>
      <c r="BC314" s="1">
        <f t="shared" si="444"/>
        <v>0</v>
      </c>
      <c r="BD314" s="1"/>
      <c r="BE314" s="1"/>
      <c r="BF314" s="146">
        <f t="shared" si="445"/>
        <v>0</v>
      </c>
      <c r="BG314" s="146">
        <f t="shared" si="446"/>
        <v>0</v>
      </c>
      <c r="BH314" s="146"/>
      <c r="BI314" s="146"/>
      <c r="BJ314" s="146">
        <f t="shared" si="447"/>
        <v>0</v>
      </c>
      <c r="BK314" s="146">
        <f t="shared" si="448"/>
        <v>0</v>
      </c>
      <c r="BL314" s="146"/>
      <c r="BM314" s="146"/>
      <c r="BN314" s="1">
        <f t="shared" si="410"/>
        <v>0</v>
      </c>
      <c r="BO314" s="1">
        <f t="shared" si="411"/>
        <v>0</v>
      </c>
      <c r="BP314" s="1">
        <f t="shared" si="412"/>
        <v>0</v>
      </c>
      <c r="BQ314" s="1">
        <f t="shared" si="413"/>
        <v>0</v>
      </c>
      <c r="BR314" s="167">
        <v>5850</v>
      </c>
      <c r="BS314" s="167">
        <v>5850</v>
      </c>
      <c r="BT314" s="167">
        <v>0</v>
      </c>
      <c r="BU314" s="167">
        <v>0</v>
      </c>
      <c r="BV314" s="146">
        <f t="shared" si="434"/>
        <v>0</v>
      </c>
      <c r="BW314" s="146">
        <f t="shared" si="435"/>
        <v>0</v>
      </c>
      <c r="BX314" s="70"/>
      <c r="BZ314" s="113" t="s">
        <v>543</v>
      </c>
      <c r="CA314" s="45" t="s">
        <v>589</v>
      </c>
      <c r="CB314" s="45" t="s">
        <v>594</v>
      </c>
      <c r="CC314" s="45" t="s">
        <v>593</v>
      </c>
      <c r="CF314" s="175" t="e">
        <f>BW314-#REF!</f>
        <v>#REF!</v>
      </c>
      <c r="CH314" s="291"/>
      <c r="CI314" s="291"/>
    </row>
    <row r="315" spans="1:87" ht="27.95" customHeight="1">
      <c r="A315" s="10">
        <v>49</v>
      </c>
      <c r="B315" s="9" t="s">
        <v>208</v>
      </c>
      <c r="C315" s="8" t="s">
        <v>131</v>
      </c>
      <c r="D315" s="100"/>
      <c r="E315" s="100"/>
      <c r="F315" s="7" t="s">
        <v>81</v>
      </c>
      <c r="G315" s="5"/>
      <c r="H315" s="7" t="s">
        <v>51</v>
      </c>
      <c r="I315" s="7" t="s">
        <v>207</v>
      </c>
      <c r="J315" s="41">
        <v>5795</v>
      </c>
      <c r="K315" s="6">
        <v>5795</v>
      </c>
      <c r="L315" s="6">
        <v>0</v>
      </c>
      <c r="M315" s="6">
        <v>0</v>
      </c>
      <c r="N315" s="167">
        <v>5200</v>
      </c>
      <c r="O315" s="167">
        <v>5200</v>
      </c>
      <c r="P315" s="167">
        <v>0</v>
      </c>
      <c r="Q315" s="167">
        <v>0</v>
      </c>
      <c r="R315" s="146">
        <v>5200</v>
      </c>
      <c r="S315" s="146">
        <v>5200</v>
      </c>
      <c r="T315" s="146"/>
      <c r="U315" s="146"/>
      <c r="V315" s="1">
        <f t="shared" si="436"/>
        <v>5200</v>
      </c>
      <c r="W315" s="1">
        <f t="shared" si="437"/>
        <v>5200</v>
      </c>
      <c r="X315" s="1">
        <f t="shared" si="438"/>
        <v>0</v>
      </c>
      <c r="Y315" s="1">
        <f t="shared" si="439"/>
        <v>0</v>
      </c>
      <c r="Z315" s="146">
        <v>2000</v>
      </c>
      <c r="AA315" s="146">
        <v>2000</v>
      </c>
      <c r="AB315" s="146"/>
      <c r="AC315" s="146"/>
      <c r="AD315" s="146">
        <v>2000</v>
      </c>
      <c r="AE315" s="146">
        <v>2000</v>
      </c>
      <c r="AF315" s="146"/>
      <c r="AG315" s="146"/>
      <c r="AH315" s="146">
        <v>3200</v>
      </c>
      <c r="AI315" s="146">
        <v>3200</v>
      </c>
      <c r="AJ315" s="146"/>
      <c r="AK315" s="146"/>
      <c r="AL315" s="1">
        <f t="shared" si="440"/>
        <v>0</v>
      </c>
      <c r="AM315" s="1">
        <f t="shared" si="441"/>
        <v>0</v>
      </c>
      <c r="AN315" s="1"/>
      <c r="AO315" s="1"/>
      <c r="AP315" s="1"/>
      <c r="AQ315" s="1"/>
      <c r="AR315" s="1"/>
      <c r="AS315" s="1"/>
      <c r="AT315" s="146">
        <v>3200</v>
      </c>
      <c r="AU315" s="146">
        <v>3200</v>
      </c>
      <c r="AV315" s="146"/>
      <c r="AW315" s="146"/>
      <c r="AX315" s="148">
        <f t="shared" si="449"/>
        <v>0</v>
      </c>
      <c r="AY315" s="146"/>
      <c r="AZ315" s="146"/>
      <c r="BA315" s="146"/>
      <c r="BB315" s="1">
        <f t="shared" si="443"/>
        <v>0</v>
      </c>
      <c r="BC315" s="1">
        <f t="shared" si="444"/>
        <v>0</v>
      </c>
      <c r="BD315" s="1"/>
      <c r="BE315" s="1"/>
      <c r="BF315" s="146">
        <f t="shared" si="445"/>
        <v>0</v>
      </c>
      <c r="BG315" s="146">
        <f t="shared" si="446"/>
        <v>0</v>
      </c>
      <c r="BH315" s="146"/>
      <c r="BI315" s="146"/>
      <c r="BJ315" s="146">
        <f t="shared" si="447"/>
        <v>0</v>
      </c>
      <c r="BK315" s="146">
        <f t="shared" si="448"/>
        <v>0</v>
      </c>
      <c r="BL315" s="146"/>
      <c r="BM315" s="146"/>
      <c r="BN315" s="1">
        <f t="shared" si="410"/>
        <v>0</v>
      </c>
      <c r="BO315" s="1">
        <f t="shared" si="411"/>
        <v>0</v>
      </c>
      <c r="BP315" s="1">
        <f t="shared" si="412"/>
        <v>0</v>
      </c>
      <c r="BQ315" s="1">
        <f t="shared" si="413"/>
        <v>0</v>
      </c>
      <c r="BR315" s="167">
        <v>5200</v>
      </c>
      <c r="BS315" s="167">
        <v>5200</v>
      </c>
      <c r="BT315" s="167">
        <v>0</v>
      </c>
      <c r="BU315" s="167">
        <v>0</v>
      </c>
      <c r="BV315" s="146">
        <f t="shared" si="434"/>
        <v>0</v>
      </c>
      <c r="BW315" s="146">
        <f t="shared" si="435"/>
        <v>0</v>
      </c>
      <c r="BX315" s="70"/>
      <c r="BZ315" s="113" t="s">
        <v>543</v>
      </c>
      <c r="CA315" s="45" t="s">
        <v>589</v>
      </c>
      <c r="CB315" s="45" t="s">
        <v>594</v>
      </c>
      <c r="CC315" s="45" t="s">
        <v>593</v>
      </c>
      <c r="CF315" s="175" t="e">
        <f>BW315-#REF!</f>
        <v>#REF!</v>
      </c>
      <c r="CH315" s="291"/>
      <c r="CI315" s="291"/>
    </row>
    <row r="316" spans="1:87" ht="27.95" customHeight="1">
      <c r="A316" s="10">
        <v>50</v>
      </c>
      <c r="B316" s="9" t="s">
        <v>212</v>
      </c>
      <c r="C316" s="8" t="s">
        <v>31</v>
      </c>
      <c r="D316" s="100"/>
      <c r="E316" s="100"/>
      <c r="F316" s="171" t="s">
        <v>30</v>
      </c>
      <c r="G316" s="5"/>
      <c r="H316" s="7">
        <v>2016</v>
      </c>
      <c r="I316" s="7" t="s">
        <v>211</v>
      </c>
      <c r="J316" s="364">
        <v>3425</v>
      </c>
      <c r="K316" s="6">
        <v>3425</v>
      </c>
      <c r="L316" s="6"/>
      <c r="M316" s="6"/>
      <c r="N316" s="167">
        <v>3302.3029999999999</v>
      </c>
      <c r="O316" s="167">
        <v>3302.3029999999999</v>
      </c>
      <c r="P316" s="167">
        <v>0</v>
      </c>
      <c r="Q316" s="167">
        <v>0</v>
      </c>
      <c r="R316" s="146">
        <v>3302.3029999999999</v>
      </c>
      <c r="S316" s="146">
        <v>3302.3029999999999</v>
      </c>
      <c r="T316" s="146"/>
      <c r="U316" s="146"/>
      <c r="V316" s="1">
        <f t="shared" si="436"/>
        <v>3302.3029999999999</v>
      </c>
      <c r="W316" s="1">
        <f t="shared" si="437"/>
        <v>3302.3029999999999</v>
      </c>
      <c r="X316" s="1">
        <f t="shared" si="438"/>
        <v>0</v>
      </c>
      <c r="Y316" s="1">
        <f t="shared" si="439"/>
        <v>0</v>
      </c>
      <c r="Z316" s="146">
        <v>3302.3029999999999</v>
      </c>
      <c r="AA316" s="146">
        <v>3302.3029999999999</v>
      </c>
      <c r="AB316" s="146"/>
      <c r="AC316" s="146"/>
      <c r="AD316" s="146">
        <v>3302.3029999999999</v>
      </c>
      <c r="AE316" s="146">
        <v>3302.3029999999999</v>
      </c>
      <c r="AF316" s="146"/>
      <c r="AG316" s="146"/>
      <c r="AH316" s="146"/>
      <c r="AI316" s="144"/>
      <c r="AJ316" s="144"/>
      <c r="AK316" s="144"/>
      <c r="AL316" s="1">
        <f t="shared" si="440"/>
        <v>0</v>
      </c>
      <c r="AM316" s="1">
        <f t="shared" si="441"/>
        <v>0</v>
      </c>
      <c r="AN316" s="1"/>
      <c r="AO316" s="1"/>
      <c r="AP316" s="1"/>
      <c r="AQ316" s="1"/>
      <c r="AR316" s="1"/>
      <c r="AS316" s="1"/>
      <c r="AT316" s="146">
        <v>0</v>
      </c>
      <c r="AU316" s="146">
        <v>0</v>
      </c>
      <c r="AV316" s="146"/>
      <c r="AW316" s="146"/>
      <c r="AX316" s="148">
        <f t="shared" si="449"/>
        <v>0</v>
      </c>
      <c r="AY316" s="144"/>
      <c r="AZ316" s="144"/>
      <c r="BA316" s="144"/>
      <c r="BB316" s="1">
        <f t="shared" si="443"/>
        <v>0</v>
      </c>
      <c r="BC316" s="1">
        <f t="shared" si="444"/>
        <v>0</v>
      </c>
      <c r="BD316" s="1"/>
      <c r="BE316" s="1"/>
      <c r="BF316" s="146">
        <f t="shared" si="445"/>
        <v>0</v>
      </c>
      <c r="BG316" s="146">
        <f t="shared" si="446"/>
        <v>0</v>
      </c>
      <c r="BH316" s="146"/>
      <c r="BI316" s="146"/>
      <c r="BJ316" s="146">
        <f t="shared" si="447"/>
        <v>0</v>
      </c>
      <c r="BK316" s="146">
        <f t="shared" si="448"/>
        <v>0</v>
      </c>
      <c r="BL316" s="144"/>
      <c r="BM316" s="144"/>
      <c r="BN316" s="1">
        <f t="shared" si="410"/>
        <v>0</v>
      </c>
      <c r="BO316" s="1">
        <f t="shared" si="411"/>
        <v>0</v>
      </c>
      <c r="BP316" s="1">
        <f t="shared" si="412"/>
        <v>0</v>
      </c>
      <c r="BQ316" s="1">
        <f t="shared" si="413"/>
        <v>0</v>
      </c>
      <c r="BR316" s="167">
        <v>3302.3029999999999</v>
      </c>
      <c r="BS316" s="167">
        <v>3302.3029999999999</v>
      </c>
      <c r="BT316" s="167">
        <v>0</v>
      </c>
      <c r="BU316" s="167">
        <v>0</v>
      </c>
      <c r="BV316" s="146">
        <f t="shared" si="434"/>
        <v>0</v>
      </c>
      <c r="BW316" s="146">
        <f t="shared" si="435"/>
        <v>0</v>
      </c>
      <c r="BX316" s="4"/>
      <c r="BZ316" s="113" t="s">
        <v>543</v>
      </c>
      <c r="CA316" s="45" t="s">
        <v>589</v>
      </c>
      <c r="CB316" s="45" t="s">
        <v>594</v>
      </c>
      <c r="CC316" s="45" t="s">
        <v>593</v>
      </c>
      <c r="CF316" s="175" t="e">
        <f>BW316-#REF!</f>
        <v>#REF!</v>
      </c>
      <c r="CH316" s="291"/>
      <c r="CI316" s="291"/>
    </row>
    <row r="317" spans="1:87" ht="27.95" customHeight="1">
      <c r="A317" s="10">
        <v>51</v>
      </c>
      <c r="B317" s="212" t="s">
        <v>206</v>
      </c>
      <c r="C317" s="213" t="s">
        <v>202</v>
      </c>
      <c r="D317" s="213"/>
      <c r="E317" s="213"/>
      <c r="F317" s="129" t="s">
        <v>30</v>
      </c>
      <c r="G317" s="193"/>
      <c r="H317" s="129" t="s">
        <v>15</v>
      </c>
      <c r="I317" s="213" t="s">
        <v>608</v>
      </c>
      <c r="J317" s="216">
        <v>3101</v>
      </c>
      <c r="K317" s="218">
        <v>3101</v>
      </c>
      <c r="L317" s="166"/>
      <c r="M317" s="166"/>
      <c r="N317" s="167">
        <v>2500</v>
      </c>
      <c r="O317" s="167">
        <v>2500</v>
      </c>
      <c r="P317" s="167">
        <v>0</v>
      </c>
      <c r="Q317" s="167">
        <v>0</v>
      </c>
      <c r="R317" s="167">
        <v>2500</v>
      </c>
      <c r="S317" s="167">
        <v>2500</v>
      </c>
      <c r="T317" s="167"/>
      <c r="U317" s="167"/>
      <c r="V317" s="168">
        <f t="shared" si="436"/>
        <v>2500</v>
      </c>
      <c r="W317" s="168">
        <f t="shared" si="437"/>
        <v>2500</v>
      </c>
      <c r="X317" s="168">
        <f t="shared" si="438"/>
        <v>0</v>
      </c>
      <c r="Y317" s="168">
        <f t="shared" si="439"/>
        <v>0</v>
      </c>
      <c r="Z317" s="167"/>
      <c r="AA317" s="167"/>
      <c r="AB317" s="167"/>
      <c r="AC317" s="167"/>
      <c r="AD317" s="167"/>
      <c r="AE317" s="167"/>
      <c r="AF317" s="167"/>
      <c r="AG317" s="167"/>
      <c r="AH317" s="167">
        <v>2500</v>
      </c>
      <c r="AI317" s="167">
        <v>2500</v>
      </c>
      <c r="AJ317" s="167"/>
      <c r="AK317" s="167"/>
      <c r="AL317" s="168">
        <f t="shared" si="440"/>
        <v>0</v>
      </c>
      <c r="AM317" s="168">
        <f t="shared" si="441"/>
        <v>0</v>
      </c>
      <c r="AN317" s="168"/>
      <c r="AO317" s="168"/>
      <c r="AP317" s="168"/>
      <c r="AQ317" s="168"/>
      <c r="AR317" s="168"/>
      <c r="AS317" s="168"/>
      <c r="AT317" s="167">
        <v>2500</v>
      </c>
      <c r="AU317" s="167">
        <v>2500</v>
      </c>
      <c r="AV317" s="167"/>
      <c r="AW317" s="167"/>
      <c r="AX317" s="169">
        <f t="shared" si="449"/>
        <v>0</v>
      </c>
      <c r="AY317" s="167"/>
      <c r="AZ317" s="167"/>
      <c r="BA317" s="167"/>
      <c r="BB317" s="168">
        <f t="shared" si="443"/>
        <v>0</v>
      </c>
      <c r="BC317" s="168">
        <f t="shared" si="444"/>
        <v>0</v>
      </c>
      <c r="BD317" s="168"/>
      <c r="BE317" s="168"/>
      <c r="BF317" s="167">
        <f t="shared" si="445"/>
        <v>0</v>
      </c>
      <c r="BG317" s="167">
        <f t="shared" si="446"/>
        <v>0</v>
      </c>
      <c r="BH317" s="167"/>
      <c r="BI317" s="167"/>
      <c r="BJ317" s="167">
        <f t="shared" si="447"/>
        <v>0</v>
      </c>
      <c r="BK317" s="167">
        <f t="shared" si="448"/>
        <v>0</v>
      </c>
      <c r="BL317" s="167"/>
      <c r="BM317" s="167"/>
      <c r="BN317" s="1">
        <f t="shared" si="410"/>
        <v>0</v>
      </c>
      <c r="BO317" s="1">
        <f t="shared" si="411"/>
        <v>0</v>
      </c>
      <c r="BP317" s="1">
        <f t="shared" si="412"/>
        <v>0</v>
      </c>
      <c r="BQ317" s="1">
        <f t="shared" si="413"/>
        <v>0</v>
      </c>
      <c r="BR317" s="167">
        <v>2500</v>
      </c>
      <c r="BS317" s="167">
        <v>2500</v>
      </c>
      <c r="BT317" s="167">
        <v>0</v>
      </c>
      <c r="BU317" s="167">
        <v>0</v>
      </c>
      <c r="BV317" s="146">
        <f t="shared" si="434"/>
        <v>0</v>
      </c>
      <c r="BW317" s="146">
        <f t="shared" si="435"/>
        <v>0</v>
      </c>
      <c r="BX317" s="166"/>
      <c r="BZ317" s="113" t="s">
        <v>543</v>
      </c>
      <c r="CA317" s="45" t="s">
        <v>589</v>
      </c>
      <c r="CB317" s="45" t="s">
        <v>594</v>
      </c>
      <c r="CC317" s="45" t="s">
        <v>593</v>
      </c>
      <c r="CF317" s="175" t="e">
        <f>BW317-#REF!</f>
        <v>#REF!</v>
      </c>
      <c r="CH317" s="291"/>
      <c r="CI317" s="291"/>
    </row>
    <row r="318" spans="1:87" ht="27.95" customHeight="1">
      <c r="A318" s="10">
        <v>52</v>
      </c>
      <c r="B318" s="50" t="s">
        <v>205</v>
      </c>
      <c r="C318" s="31" t="s">
        <v>202</v>
      </c>
      <c r="D318" s="120"/>
      <c r="E318" s="120"/>
      <c r="F318" s="67" t="s">
        <v>30</v>
      </c>
      <c r="G318" s="65"/>
      <c r="H318" s="53" t="s">
        <v>45</v>
      </c>
      <c r="I318" s="53" t="s">
        <v>204</v>
      </c>
      <c r="J318" s="6">
        <v>3228</v>
      </c>
      <c r="K318" s="6">
        <v>3228</v>
      </c>
      <c r="L318" s="6">
        <v>0</v>
      </c>
      <c r="M318" s="6">
        <v>0</v>
      </c>
      <c r="N318" s="167">
        <v>2800</v>
      </c>
      <c r="O318" s="167">
        <v>2800</v>
      </c>
      <c r="P318" s="167">
        <v>0</v>
      </c>
      <c r="Q318" s="167">
        <v>0</v>
      </c>
      <c r="R318" s="146">
        <v>2800</v>
      </c>
      <c r="S318" s="146">
        <v>2800</v>
      </c>
      <c r="T318" s="146"/>
      <c r="U318" s="146"/>
      <c r="V318" s="1">
        <f t="shared" si="436"/>
        <v>2800</v>
      </c>
      <c r="W318" s="1">
        <f t="shared" si="437"/>
        <v>2800</v>
      </c>
      <c r="X318" s="1">
        <f t="shared" si="438"/>
        <v>0</v>
      </c>
      <c r="Y318" s="1">
        <f t="shared" si="439"/>
        <v>0</v>
      </c>
      <c r="Z318" s="146"/>
      <c r="AA318" s="146"/>
      <c r="AB318" s="146"/>
      <c r="AC318" s="146"/>
      <c r="AD318" s="146"/>
      <c r="AE318" s="146"/>
      <c r="AF318" s="146"/>
      <c r="AG318" s="146"/>
      <c r="AH318" s="146"/>
      <c r="AI318" s="146"/>
      <c r="AJ318" s="146"/>
      <c r="AK318" s="146"/>
      <c r="AL318" s="1">
        <f t="shared" si="440"/>
        <v>0</v>
      </c>
      <c r="AM318" s="1">
        <f t="shared" si="441"/>
        <v>0</v>
      </c>
      <c r="AN318" s="1"/>
      <c r="AO318" s="1"/>
      <c r="AP318" s="1"/>
      <c r="AQ318" s="1"/>
      <c r="AR318" s="1"/>
      <c r="AS318" s="1"/>
      <c r="AT318" s="146">
        <v>0</v>
      </c>
      <c r="AU318" s="146">
        <v>0</v>
      </c>
      <c r="AV318" s="146"/>
      <c r="AW318" s="146"/>
      <c r="AX318" s="148">
        <f t="shared" si="449"/>
        <v>2800</v>
      </c>
      <c r="AY318" s="146">
        <v>2800</v>
      </c>
      <c r="AZ318" s="146"/>
      <c r="BA318" s="146"/>
      <c r="BB318" s="1">
        <f t="shared" si="443"/>
        <v>0</v>
      </c>
      <c r="BC318" s="1">
        <f t="shared" si="444"/>
        <v>0</v>
      </c>
      <c r="BD318" s="1"/>
      <c r="BE318" s="1"/>
      <c r="BF318" s="146">
        <f t="shared" si="445"/>
        <v>0</v>
      </c>
      <c r="BG318" s="146">
        <f t="shared" si="446"/>
        <v>0</v>
      </c>
      <c r="BH318" s="146"/>
      <c r="BI318" s="146"/>
      <c r="BJ318" s="146">
        <f t="shared" si="447"/>
        <v>2800</v>
      </c>
      <c r="BK318" s="146">
        <f t="shared" si="448"/>
        <v>2800</v>
      </c>
      <c r="BL318" s="146"/>
      <c r="BM318" s="146"/>
      <c r="BN318" s="1">
        <f t="shared" si="410"/>
        <v>0</v>
      </c>
      <c r="BO318" s="1">
        <f t="shared" si="411"/>
        <v>0</v>
      </c>
      <c r="BP318" s="1">
        <f t="shared" si="412"/>
        <v>0</v>
      </c>
      <c r="BQ318" s="1">
        <f t="shared" si="413"/>
        <v>0</v>
      </c>
      <c r="BR318" s="167">
        <v>2800</v>
      </c>
      <c r="BS318" s="167">
        <v>2800</v>
      </c>
      <c r="BT318" s="167">
        <v>0</v>
      </c>
      <c r="BU318" s="167">
        <v>0</v>
      </c>
      <c r="BV318" s="146">
        <f t="shared" si="434"/>
        <v>0</v>
      </c>
      <c r="BW318" s="146">
        <f t="shared" si="435"/>
        <v>0</v>
      </c>
      <c r="BX318" s="6"/>
      <c r="BZ318" s="113" t="s">
        <v>543</v>
      </c>
      <c r="CA318" s="45" t="s">
        <v>589</v>
      </c>
      <c r="CB318" s="45" t="s">
        <v>594</v>
      </c>
      <c r="CC318" s="45" t="s">
        <v>593</v>
      </c>
      <c r="CF318" s="175" t="e">
        <f>BW318-#REF!</f>
        <v>#REF!</v>
      </c>
      <c r="CH318" s="291"/>
      <c r="CI318" s="291"/>
    </row>
    <row r="319" spans="1:87" ht="27.95" customHeight="1">
      <c r="A319" s="10">
        <v>53</v>
      </c>
      <c r="B319" s="50" t="s">
        <v>203</v>
      </c>
      <c r="C319" s="31" t="s">
        <v>202</v>
      </c>
      <c r="D319" s="120"/>
      <c r="E319" s="120"/>
      <c r="F319" s="67" t="s">
        <v>30</v>
      </c>
      <c r="G319" s="65"/>
      <c r="H319" s="53" t="s">
        <v>45</v>
      </c>
      <c r="I319" s="53" t="s">
        <v>201</v>
      </c>
      <c r="J319" s="6">
        <v>2401</v>
      </c>
      <c r="K319" s="6">
        <v>2401</v>
      </c>
      <c r="L319" s="6">
        <v>0</v>
      </c>
      <c r="M319" s="6">
        <v>0</v>
      </c>
      <c r="N319" s="167">
        <v>2100</v>
      </c>
      <c r="O319" s="167">
        <v>2100</v>
      </c>
      <c r="P319" s="167">
        <v>0</v>
      </c>
      <c r="Q319" s="167">
        <v>0</v>
      </c>
      <c r="R319" s="146">
        <v>2100</v>
      </c>
      <c r="S319" s="146">
        <v>2100</v>
      </c>
      <c r="T319" s="146"/>
      <c r="U319" s="146"/>
      <c r="V319" s="1">
        <f t="shared" ref="V319" si="450">Z319+AH319+AX319</f>
        <v>2100</v>
      </c>
      <c r="W319" s="1">
        <f t="shared" ref="W319" si="451">AA319+AI319+AY319</f>
        <v>2100</v>
      </c>
      <c r="X319" s="1">
        <f t="shared" ref="X319" si="452">AB319+AJ319+AZ319</f>
        <v>0</v>
      </c>
      <c r="Y319" s="1">
        <f t="shared" ref="Y319" si="453">AC319+AK319+BA319</f>
        <v>0</v>
      </c>
      <c r="Z319" s="146"/>
      <c r="AA319" s="146"/>
      <c r="AB319" s="146"/>
      <c r="AC319" s="146"/>
      <c r="AD319" s="146"/>
      <c r="AE319" s="146"/>
      <c r="AF319" s="146"/>
      <c r="AG319" s="146"/>
      <c r="AH319" s="146"/>
      <c r="AI319" s="146"/>
      <c r="AJ319" s="146"/>
      <c r="AK319" s="146"/>
      <c r="AL319" s="1">
        <f t="shared" ref="AL319" si="454">Z319-AD319</f>
        <v>0</v>
      </c>
      <c r="AM319" s="1">
        <f t="shared" ref="AM319" si="455">AA319-AE319</f>
        <v>0</v>
      </c>
      <c r="AN319" s="1"/>
      <c r="AO319" s="1"/>
      <c r="AP319" s="1"/>
      <c r="AQ319" s="1"/>
      <c r="AR319" s="1"/>
      <c r="AS319" s="1"/>
      <c r="AT319" s="146">
        <v>0</v>
      </c>
      <c r="AU319" s="146">
        <v>0</v>
      </c>
      <c r="AV319" s="146"/>
      <c r="AW319" s="146"/>
      <c r="AX319" s="148">
        <f t="shared" ref="AX319" si="456">AY319</f>
        <v>2100</v>
      </c>
      <c r="AY319" s="146">
        <v>2100</v>
      </c>
      <c r="AZ319" s="146"/>
      <c r="BA319" s="146"/>
      <c r="BB319" s="1">
        <f t="shared" ref="BB319" si="457">AH319-AT319</f>
        <v>0</v>
      </c>
      <c r="BC319" s="1">
        <f t="shared" ref="BC319" si="458">AI319-AU319</f>
        <v>0</v>
      </c>
      <c r="BD319" s="1"/>
      <c r="BE319" s="1"/>
      <c r="BF319" s="146">
        <f t="shared" ref="BF319" si="459">BB319</f>
        <v>0</v>
      </c>
      <c r="BG319" s="146">
        <f t="shared" ref="BG319" si="460">BC319</f>
        <v>0</v>
      </c>
      <c r="BH319" s="146"/>
      <c r="BI319" s="146"/>
      <c r="BJ319" s="146">
        <f t="shared" ref="BJ319" si="461">AX319</f>
        <v>2100</v>
      </c>
      <c r="BK319" s="146">
        <f t="shared" ref="BK319" si="462">AY319</f>
        <v>2100</v>
      </c>
      <c r="BL319" s="146"/>
      <c r="BM319" s="146"/>
      <c r="BN319" s="1">
        <f t="shared" ref="BN319:BN320" si="463">N319-V319</f>
        <v>0</v>
      </c>
      <c r="BO319" s="1">
        <f t="shared" ref="BO319:BO320" si="464">O319-W319</f>
        <v>0</v>
      </c>
      <c r="BP319" s="1">
        <f t="shared" ref="BP319:BP320" si="465">P319-X319</f>
        <v>0</v>
      </c>
      <c r="BQ319" s="1">
        <f t="shared" ref="BQ319:BQ320" si="466">Q319-Y319</f>
        <v>0</v>
      </c>
      <c r="BR319" s="167">
        <v>2100</v>
      </c>
      <c r="BS319" s="167">
        <v>2100</v>
      </c>
      <c r="BT319" s="167">
        <v>0</v>
      </c>
      <c r="BU319" s="167">
        <v>0</v>
      </c>
      <c r="BV319" s="146">
        <f t="shared" ref="BV319:BV320" si="467">IF(BS319&gt;O319,BS319-O319,0)</f>
        <v>0</v>
      </c>
      <c r="BW319" s="146">
        <f t="shared" ref="BW319:BW320" si="468">IF(BS319&lt;O319,O319-BS319,0)</f>
        <v>0</v>
      </c>
      <c r="BX319" s="4"/>
      <c r="BZ319" s="113" t="s">
        <v>543</v>
      </c>
      <c r="CA319" s="45" t="s">
        <v>589</v>
      </c>
      <c r="CB319" s="45" t="s">
        <v>594</v>
      </c>
      <c r="CC319" s="45" t="s">
        <v>593</v>
      </c>
      <c r="CD319" s="450"/>
      <c r="CE319" s="450"/>
      <c r="CF319" s="175" t="e">
        <f>BW319-#REF!</f>
        <v>#REF!</v>
      </c>
      <c r="CH319" s="291"/>
      <c r="CI319" s="291"/>
    </row>
    <row r="320" spans="1:87" ht="27.95" customHeight="1">
      <c r="A320" s="270">
        <v>54</v>
      </c>
      <c r="B320" s="365" t="s">
        <v>833</v>
      </c>
      <c r="C320" s="129" t="s">
        <v>834</v>
      </c>
      <c r="D320" s="452"/>
      <c r="E320" s="452"/>
      <c r="F320" s="453" t="s">
        <v>30</v>
      </c>
      <c r="G320" s="454"/>
      <c r="H320" s="170">
        <v>2020</v>
      </c>
      <c r="I320" s="211" t="s">
        <v>835</v>
      </c>
      <c r="J320" s="455">
        <v>3977</v>
      </c>
      <c r="K320" s="455">
        <v>3977</v>
      </c>
      <c r="L320" s="166"/>
      <c r="M320" s="166"/>
      <c r="N320" s="167"/>
      <c r="O320" s="167"/>
      <c r="P320" s="167"/>
      <c r="Q320" s="167"/>
      <c r="R320" s="167"/>
      <c r="S320" s="167"/>
      <c r="T320" s="167"/>
      <c r="U320" s="167"/>
      <c r="V320" s="168"/>
      <c r="W320" s="168"/>
      <c r="X320" s="168"/>
      <c r="Y320" s="168"/>
      <c r="Z320" s="167"/>
      <c r="AA320" s="167"/>
      <c r="AB320" s="167"/>
      <c r="AC320" s="167"/>
      <c r="AD320" s="167"/>
      <c r="AE320" s="167"/>
      <c r="AF320" s="167"/>
      <c r="AG320" s="167"/>
      <c r="AH320" s="167"/>
      <c r="AI320" s="167"/>
      <c r="AJ320" s="167"/>
      <c r="AK320" s="167"/>
      <c r="AL320" s="168"/>
      <c r="AM320" s="168"/>
      <c r="AN320" s="168"/>
      <c r="AO320" s="168"/>
      <c r="AP320" s="168"/>
      <c r="AQ320" s="168"/>
      <c r="AR320" s="168"/>
      <c r="AS320" s="168"/>
      <c r="AT320" s="167"/>
      <c r="AU320" s="167"/>
      <c r="AV320" s="167"/>
      <c r="AW320" s="167"/>
      <c r="AX320" s="169"/>
      <c r="AY320" s="167"/>
      <c r="AZ320" s="167"/>
      <c r="BA320" s="167"/>
      <c r="BB320" s="168"/>
      <c r="BC320" s="168"/>
      <c r="BD320" s="168"/>
      <c r="BE320" s="168"/>
      <c r="BF320" s="167"/>
      <c r="BG320" s="167"/>
      <c r="BH320" s="167"/>
      <c r="BI320" s="167"/>
      <c r="BJ320" s="167"/>
      <c r="BK320" s="167"/>
      <c r="BL320" s="167"/>
      <c r="BM320" s="167"/>
      <c r="BN320" s="168">
        <f t="shared" si="463"/>
        <v>0</v>
      </c>
      <c r="BO320" s="168">
        <f t="shared" si="464"/>
        <v>0</v>
      </c>
      <c r="BP320" s="168">
        <f t="shared" si="465"/>
        <v>0</v>
      </c>
      <c r="BQ320" s="168">
        <f t="shared" si="466"/>
        <v>0</v>
      </c>
      <c r="BR320" s="462">
        <v>3977</v>
      </c>
      <c r="BS320" s="462">
        <v>3977</v>
      </c>
      <c r="BT320" s="167">
        <v>0</v>
      </c>
      <c r="BU320" s="167">
        <v>0</v>
      </c>
      <c r="BV320" s="167">
        <f t="shared" si="467"/>
        <v>3977</v>
      </c>
      <c r="BW320" s="167">
        <f t="shared" si="468"/>
        <v>0</v>
      </c>
      <c r="BX320" s="419"/>
      <c r="BZ320" s="113" t="s">
        <v>543</v>
      </c>
      <c r="CA320" s="45" t="s">
        <v>589</v>
      </c>
      <c r="CB320" s="45" t="s">
        <v>594</v>
      </c>
      <c r="CC320" s="45" t="s">
        <v>593</v>
      </c>
      <c r="CD320" s="450"/>
      <c r="CE320" s="450"/>
      <c r="CF320" s="175" t="e">
        <f>BW320-#REF!</f>
        <v>#REF!</v>
      </c>
      <c r="CH320" s="291"/>
      <c r="CI320" s="291"/>
    </row>
    <row r="321" spans="1:87" ht="27.95" customHeight="1">
      <c r="A321" s="61" t="s">
        <v>189</v>
      </c>
      <c r="B321" s="58" t="s">
        <v>75</v>
      </c>
      <c r="C321" s="58"/>
      <c r="D321" s="117"/>
      <c r="E321" s="117"/>
      <c r="F321" s="58"/>
      <c r="G321" s="60"/>
      <c r="H321" s="59"/>
      <c r="I321" s="58"/>
      <c r="J321" s="57">
        <f>SUM(J322:J329)</f>
        <v>686857</v>
      </c>
      <c r="K321" s="57">
        <f t="shared" ref="K321:BR321" si="469">SUM(K322:K329)</f>
        <v>536860</v>
      </c>
      <c r="L321" s="57">
        <f t="shared" si="469"/>
        <v>0</v>
      </c>
      <c r="M321" s="57">
        <f t="shared" si="469"/>
        <v>0</v>
      </c>
      <c r="N321" s="152">
        <f>SUM(N322:N329)</f>
        <v>164938.796</v>
      </c>
      <c r="O321" s="152">
        <f t="shared" si="469"/>
        <v>162948.796</v>
      </c>
      <c r="P321" s="152">
        <f t="shared" si="469"/>
        <v>0</v>
      </c>
      <c r="Q321" s="152">
        <f t="shared" si="469"/>
        <v>0</v>
      </c>
      <c r="R321" s="152">
        <f t="shared" si="469"/>
        <v>189938.796</v>
      </c>
      <c r="S321" s="152">
        <f t="shared" si="469"/>
        <v>187948.796</v>
      </c>
      <c r="T321" s="152">
        <f t="shared" si="469"/>
        <v>0</v>
      </c>
      <c r="U321" s="152">
        <f t="shared" si="469"/>
        <v>0</v>
      </c>
      <c r="V321" s="152">
        <f t="shared" si="469"/>
        <v>34275.891000000003</v>
      </c>
      <c r="W321" s="152">
        <f t="shared" si="469"/>
        <v>34275.891000000003</v>
      </c>
      <c r="X321" s="152">
        <f t="shared" si="469"/>
        <v>0</v>
      </c>
      <c r="Y321" s="152">
        <f t="shared" si="469"/>
        <v>0</v>
      </c>
      <c r="Z321" s="152">
        <f t="shared" si="469"/>
        <v>118.70099999999999</v>
      </c>
      <c r="AA321" s="152">
        <f t="shared" si="469"/>
        <v>118.70099999999999</v>
      </c>
      <c r="AB321" s="152">
        <f t="shared" si="469"/>
        <v>0</v>
      </c>
      <c r="AC321" s="152">
        <f t="shared" si="469"/>
        <v>0</v>
      </c>
      <c r="AD321" s="152">
        <f t="shared" si="469"/>
        <v>118.70099999999999</v>
      </c>
      <c r="AE321" s="152">
        <f t="shared" si="469"/>
        <v>118.70099999999999</v>
      </c>
      <c r="AF321" s="152">
        <f t="shared" si="469"/>
        <v>0</v>
      </c>
      <c r="AG321" s="152">
        <f t="shared" si="469"/>
        <v>0</v>
      </c>
      <c r="AH321" s="152">
        <f t="shared" si="469"/>
        <v>34157.19</v>
      </c>
      <c r="AI321" s="152">
        <f t="shared" si="469"/>
        <v>34157.19</v>
      </c>
      <c r="AJ321" s="152">
        <f t="shared" si="469"/>
        <v>0</v>
      </c>
      <c r="AK321" s="152">
        <f t="shared" si="469"/>
        <v>0</v>
      </c>
      <c r="AL321" s="152">
        <f t="shared" si="469"/>
        <v>0</v>
      </c>
      <c r="AM321" s="152">
        <f t="shared" si="469"/>
        <v>0</v>
      </c>
      <c r="AN321" s="152">
        <f t="shared" si="469"/>
        <v>0</v>
      </c>
      <c r="AO321" s="152">
        <f t="shared" si="469"/>
        <v>0</v>
      </c>
      <c r="AP321" s="152">
        <f t="shared" si="469"/>
        <v>0</v>
      </c>
      <c r="AQ321" s="152">
        <f t="shared" si="469"/>
        <v>0</v>
      </c>
      <c r="AR321" s="152">
        <f t="shared" si="469"/>
        <v>0</v>
      </c>
      <c r="AS321" s="152">
        <f t="shared" si="469"/>
        <v>0</v>
      </c>
      <c r="AT321" s="152">
        <f t="shared" si="469"/>
        <v>31012.608180000003</v>
      </c>
      <c r="AU321" s="152">
        <f t="shared" si="469"/>
        <v>31012.608180000003</v>
      </c>
      <c r="AV321" s="152">
        <f t="shared" si="469"/>
        <v>0</v>
      </c>
      <c r="AW321" s="152">
        <f t="shared" si="469"/>
        <v>0</v>
      </c>
      <c r="AX321" s="152">
        <f t="shared" si="469"/>
        <v>0</v>
      </c>
      <c r="AY321" s="152">
        <f t="shared" si="469"/>
        <v>0</v>
      </c>
      <c r="AZ321" s="152">
        <f t="shared" si="469"/>
        <v>0</v>
      </c>
      <c r="BA321" s="152">
        <f t="shared" si="469"/>
        <v>0</v>
      </c>
      <c r="BB321" s="152">
        <f t="shared" si="469"/>
        <v>3144.5818200000003</v>
      </c>
      <c r="BC321" s="152">
        <f t="shared" si="469"/>
        <v>3144.5818200000003</v>
      </c>
      <c r="BD321" s="152">
        <f t="shared" si="469"/>
        <v>0</v>
      </c>
      <c r="BE321" s="152">
        <f t="shared" si="469"/>
        <v>0</v>
      </c>
      <c r="BF321" s="152">
        <f t="shared" si="469"/>
        <v>3144.5818200000003</v>
      </c>
      <c r="BG321" s="152">
        <f t="shared" si="469"/>
        <v>3144.5818200000003</v>
      </c>
      <c r="BH321" s="152">
        <f t="shared" si="469"/>
        <v>0</v>
      </c>
      <c r="BI321" s="152">
        <f t="shared" si="469"/>
        <v>0</v>
      </c>
      <c r="BJ321" s="152">
        <f t="shared" si="469"/>
        <v>0</v>
      </c>
      <c r="BK321" s="152">
        <f t="shared" si="469"/>
        <v>0</v>
      </c>
      <c r="BL321" s="152">
        <f t="shared" si="469"/>
        <v>0</v>
      </c>
      <c r="BM321" s="152">
        <f t="shared" si="469"/>
        <v>0</v>
      </c>
      <c r="BN321" s="152">
        <f t="shared" si="469"/>
        <v>130662.905</v>
      </c>
      <c r="BO321" s="152">
        <f t="shared" si="469"/>
        <v>128672.905</v>
      </c>
      <c r="BP321" s="152">
        <f t="shared" si="469"/>
        <v>0</v>
      </c>
      <c r="BQ321" s="152">
        <f t="shared" si="469"/>
        <v>0</v>
      </c>
      <c r="BR321" s="152">
        <f t="shared" si="469"/>
        <v>176310.796</v>
      </c>
      <c r="BS321" s="152">
        <f t="shared" ref="BS321" si="470">SUM(BS322:BS329)</f>
        <v>169320.796</v>
      </c>
      <c r="BT321" s="152">
        <f t="shared" ref="BT321" si="471">SUM(BT322:BT329)</f>
        <v>0</v>
      </c>
      <c r="BU321" s="152">
        <f t="shared" ref="BU321" si="472">SUM(BU322:BU329)</f>
        <v>0</v>
      </c>
      <c r="BV321" s="152">
        <f t="shared" ref="BV321" si="473">SUM(BV322:BV329)</f>
        <v>16372</v>
      </c>
      <c r="BW321" s="152">
        <f t="shared" ref="BW321" si="474">SUM(BW322:BW329)</f>
        <v>10000</v>
      </c>
      <c r="BX321" s="56"/>
      <c r="CF321" s="175" t="e">
        <f>BW321-#REF!</f>
        <v>#REF!</v>
      </c>
      <c r="CH321" s="291"/>
      <c r="CI321" s="291"/>
    </row>
    <row r="322" spans="1:87" ht="27.95" customHeight="1">
      <c r="A322" s="10">
        <v>1</v>
      </c>
      <c r="B322" s="66" t="s">
        <v>196</v>
      </c>
      <c r="C322" s="68" t="s">
        <v>148</v>
      </c>
      <c r="D322" s="121"/>
      <c r="E322" s="121"/>
      <c r="F322" s="31" t="s">
        <v>30</v>
      </c>
      <c r="G322" s="65"/>
      <c r="H322" s="53" t="s">
        <v>15</v>
      </c>
      <c r="I322" s="53" t="s">
        <v>195</v>
      </c>
      <c r="J322" s="41">
        <v>249997</v>
      </c>
      <c r="K322" s="41">
        <v>100000</v>
      </c>
      <c r="L322" s="6">
        <v>0</v>
      </c>
      <c r="M322" s="41">
        <v>0</v>
      </c>
      <c r="N322" s="167">
        <v>100000</v>
      </c>
      <c r="O322" s="167">
        <v>100000</v>
      </c>
      <c r="P322" s="167">
        <v>0</v>
      </c>
      <c r="Q322" s="167">
        <v>0</v>
      </c>
      <c r="R322" s="146">
        <v>100000</v>
      </c>
      <c r="S322" s="146">
        <v>100000</v>
      </c>
      <c r="T322" s="146"/>
      <c r="U322" s="146"/>
      <c r="V322" s="1">
        <f t="shared" ref="V322:Y322" si="475">Z322+AH322+AX322</f>
        <v>25000</v>
      </c>
      <c r="W322" s="1">
        <f t="shared" si="475"/>
        <v>25000</v>
      </c>
      <c r="X322" s="1">
        <f t="shared" si="475"/>
        <v>0</v>
      </c>
      <c r="Y322" s="1">
        <f t="shared" si="475"/>
        <v>0</v>
      </c>
      <c r="Z322" s="146"/>
      <c r="AA322" s="146"/>
      <c r="AB322" s="146"/>
      <c r="AC322" s="146"/>
      <c r="AD322" s="146"/>
      <c r="AE322" s="146"/>
      <c r="AF322" s="146"/>
      <c r="AG322" s="146"/>
      <c r="AH322" s="146">
        <v>25000</v>
      </c>
      <c r="AI322" s="146">
        <v>25000</v>
      </c>
      <c r="AJ322" s="146"/>
      <c r="AK322" s="146"/>
      <c r="AL322" s="1">
        <f>Z322-AD322</f>
        <v>0</v>
      </c>
      <c r="AM322" s="1">
        <f>AA322-AE322</f>
        <v>0</v>
      </c>
      <c r="AN322" s="1"/>
      <c r="AO322" s="1"/>
      <c r="AP322" s="1"/>
      <c r="AQ322" s="1"/>
      <c r="AR322" s="1"/>
      <c r="AS322" s="1"/>
      <c r="AT322" s="146">
        <v>25000</v>
      </c>
      <c r="AU322" s="146">
        <v>25000</v>
      </c>
      <c r="AV322" s="146"/>
      <c r="AW322" s="146"/>
      <c r="AX322" s="148">
        <f>AY322</f>
        <v>0</v>
      </c>
      <c r="AY322" s="146"/>
      <c r="AZ322" s="146"/>
      <c r="BA322" s="146"/>
      <c r="BB322" s="1">
        <f>AH322-AT322</f>
        <v>0</v>
      </c>
      <c r="BC322" s="1">
        <f>AI322-AU322</f>
        <v>0</v>
      </c>
      <c r="BD322" s="1"/>
      <c r="BE322" s="1"/>
      <c r="BF322" s="146">
        <f t="shared" ref="BF322:BF350" si="476">BB322</f>
        <v>0</v>
      </c>
      <c r="BG322" s="146">
        <f t="shared" ref="BG322:BG350" si="477">BC322</f>
        <v>0</v>
      </c>
      <c r="BH322" s="146"/>
      <c r="BI322" s="146"/>
      <c r="BJ322" s="146">
        <f t="shared" ref="BJ322:BJ350" si="478">AX322</f>
        <v>0</v>
      </c>
      <c r="BK322" s="146">
        <f t="shared" ref="BK322:BK350" si="479">AY322</f>
        <v>0</v>
      </c>
      <c r="BL322" s="146"/>
      <c r="BM322" s="146"/>
      <c r="BN322" s="1">
        <f t="shared" ref="BN322:BN329" si="480">N322-V322</f>
        <v>75000</v>
      </c>
      <c r="BO322" s="1">
        <f t="shared" ref="BO322:BO329" si="481">O322-W322</f>
        <v>75000</v>
      </c>
      <c r="BP322" s="1">
        <f t="shared" ref="BP322:BP329" si="482">P322-X322</f>
        <v>0</v>
      </c>
      <c r="BQ322" s="1">
        <f t="shared" ref="BQ322:BQ329" si="483">Q322-Y322</f>
        <v>0</v>
      </c>
      <c r="BR322" s="167">
        <v>105000</v>
      </c>
      <c r="BS322" s="167">
        <v>100000</v>
      </c>
      <c r="BT322" s="167">
        <v>0</v>
      </c>
      <c r="BU322" s="167">
        <v>0</v>
      </c>
      <c r="BV322" s="146">
        <f t="shared" ref="BV322:BV350" si="484">IF(BS322&gt;O322,BS322-O322,0)</f>
        <v>0</v>
      </c>
      <c r="BW322" s="146">
        <f t="shared" ref="BW322:BW350" si="485">IF(BS322&lt;O322,O322-BS322,0)</f>
        <v>0</v>
      </c>
      <c r="BX322" s="41"/>
      <c r="BZ322" s="113" t="s">
        <v>143</v>
      </c>
      <c r="CA322" s="45" t="s">
        <v>589</v>
      </c>
      <c r="CB322" s="45" t="s">
        <v>594</v>
      </c>
      <c r="CF322" s="175" t="e">
        <f>BW322-#REF!</f>
        <v>#REF!</v>
      </c>
      <c r="CH322" s="291"/>
      <c r="CI322" s="291"/>
    </row>
    <row r="323" spans="1:87" ht="43.5" customHeight="1">
      <c r="A323" s="10">
        <v>2</v>
      </c>
      <c r="B323" s="71" t="s">
        <v>275</v>
      </c>
      <c r="C323" s="68" t="s">
        <v>148</v>
      </c>
      <c r="D323" s="121"/>
      <c r="E323" s="121"/>
      <c r="F323" s="31" t="s">
        <v>30</v>
      </c>
      <c r="G323" s="65"/>
      <c r="H323" s="53" t="s">
        <v>15</v>
      </c>
      <c r="I323" s="53" t="s">
        <v>837</v>
      </c>
      <c r="J323" s="41">
        <v>136440</v>
      </c>
      <c r="K323" s="41">
        <v>136440</v>
      </c>
      <c r="L323" s="6">
        <v>0</v>
      </c>
      <c r="M323" s="41">
        <v>0</v>
      </c>
      <c r="N323" s="167">
        <v>2568.7960000000003</v>
      </c>
      <c r="O323" s="167">
        <v>2568.7960000000003</v>
      </c>
      <c r="P323" s="167">
        <v>0</v>
      </c>
      <c r="Q323" s="167">
        <v>0</v>
      </c>
      <c r="R323" s="146">
        <v>2568.7960000000003</v>
      </c>
      <c r="S323" s="146">
        <v>2568.7960000000003</v>
      </c>
      <c r="T323" s="146"/>
      <c r="U323" s="146"/>
      <c r="V323" s="1">
        <f>Z323+AH323+AX323</f>
        <v>2568.7960000000003</v>
      </c>
      <c r="W323" s="1">
        <f>AA323+AI323+AY323</f>
        <v>2568.7960000000003</v>
      </c>
      <c r="X323" s="1">
        <f>AB323+AJ323+AZ323</f>
        <v>0</v>
      </c>
      <c r="Y323" s="1">
        <f>AC323+AK323+BA323</f>
        <v>0</v>
      </c>
      <c r="Z323" s="146"/>
      <c r="AA323" s="146"/>
      <c r="AB323" s="146"/>
      <c r="AC323" s="146"/>
      <c r="AD323" s="146"/>
      <c r="AE323" s="146"/>
      <c r="AF323" s="146"/>
      <c r="AG323" s="146"/>
      <c r="AH323" s="146">
        <v>2568.7960000000003</v>
      </c>
      <c r="AI323" s="146">
        <v>2568.7960000000003</v>
      </c>
      <c r="AJ323" s="146"/>
      <c r="AK323" s="146"/>
      <c r="AL323" s="1">
        <f>Z323-AD323</f>
        <v>0</v>
      </c>
      <c r="AM323" s="1">
        <f>AA323-AE323</f>
        <v>0</v>
      </c>
      <c r="AN323" s="1"/>
      <c r="AO323" s="1"/>
      <c r="AP323" s="1"/>
      <c r="AQ323" s="1"/>
      <c r="AR323" s="1"/>
      <c r="AS323" s="1"/>
      <c r="AT323" s="146">
        <v>2568.7960000000003</v>
      </c>
      <c r="AU323" s="146">
        <v>2568.7960000000003</v>
      </c>
      <c r="AV323" s="146"/>
      <c r="AW323" s="146"/>
      <c r="AX323" s="148"/>
      <c r="AY323" s="146"/>
      <c r="AZ323" s="146"/>
      <c r="BA323" s="146"/>
      <c r="BB323" s="1">
        <f>AH323-AT323</f>
        <v>0</v>
      </c>
      <c r="BC323" s="1">
        <f>AI323-AU323</f>
        <v>0</v>
      </c>
      <c r="BD323" s="1"/>
      <c r="BE323" s="1"/>
      <c r="BF323" s="146">
        <f>BB323</f>
        <v>0</v>
      </c>
      <c r="BG323" s="146">
        <f>BC323</f>
        <v>0</v>
      </c>
      <c r="BH323" s="146"/>
      <c r="BI323" s="146"/>
      <c r="BJ323" s="146">
        <f>AX323</f>
        <v>0</v>
      </c>
      <c r="BK323" s="146">
        <f>AY323</f>
        <v>0</v>
      </c>
      <c r="BL323" s="146"/>
      <c r="BM323" s="146"/>
      <c r="BN323" s="1">
        <f t="shared" si="480"/>
        <v>0</v>
      </c>
      <c r="BO323" s="1">
        <f t="shared" si="481"/>
        <v>0</v>
      </c>
      <c r="BP323" s="1">
        <f t="shared" si="482"/>
        <v>0</v>
      </c>
      <c r="BQ323" s="1">
        <f t="shared" si="483"/>
        <v>0</v>
      </c>
      <c r="BR323" s="167">
        <v>2568.7960000000003</v>
      </c>
      <c r="BS323" s="167">
        <v>2568.7960000000003</v>
      </c>
      <c r="BT323" s="167">
        <v>0</v>
      </c>
      <c r="BU323" s="167">
        <v>0</v>
      </c>
      <c r="BV323" s="146">
        <f t="shared" ref="BV323:BV329" si="486">IF(BS323&gt;O323,BS323-O323,0)</f>
        <v>0</v>
      </c>
      <c r="BW323" s="146">
        <f t="shared" ref="BW323:BW329" si="487">IF(BS323&lt;O323,O323-BS323,0)</f>
        <v>0</v>
      </c>
      <c r="BX323" s="70"/>
      <c r="BZ323" s="113" t="s">
        <v>143</v>
      </c>
      <c r="CA323" s="45" t="s">
        <v>589</v>
      </c>
      <c r="CB323" s="45" t="s">
        <v>591</v>
      </c>
      <c r="CF323" s="175" t="e">
        <f>BW323-#REF!</f>
        <v>#REF!</v>
      </c>
      <c r="CH323" s="291"/>
      <c r="CI323" s="291"/>
    </row>
    <row r="324" spans="1:87" ht="27.95" customHeight="1">
      <c r="A324" s="10">
        <v>3</v>
      </c>
      <c r="B324" s="365" t="s">
        <v>785</v>
      </c>
      <c r="C324" s="129" t="s">
        <v>631</v>
      </c>
      <c r="D324" s="129"/>
      <c r="E324" s="129"/>
      <c r="F324" s="366" t="s">
        <v>30</v>
      </c>
      <c r="G324" s="164"/>
      <c r="H324" s="170"/>
      <c r="I324" s="171" t="s">
        <v>783</v>
      </c>
      <c r="J324" s="208">
        <v>27420</v>
      </c>
      <c r="K324" s="208">
        <v>27420</v>
      </c>
      <c r="L324" s="166"/>
      <c r="M324" s="166"/>
      <c r="N324" s="167">
        <v>15000</v>
      </c>
      <c r="O324" s="167">
        <v>15000</v>
      </c>
      <c r="P324" s="167">
        <v>0</v>
      </c>
      <c r="Q324" s="167">
        <v>0</v>
      </c>
      <c r="R324" s="167">
        <v>15000</v>
      </c>
      <c r="S324" s="167">
        <v>15000</v>
      </c>
      <c r="T324" s="167"/>
      <c r="U324" s="167"/>
      <c r="V324" s="168"/>
      <c r="W324" s="168"/>
      <c r="X324" s="168"/>
      <c r="Y324" s="168"/>
      <c r="Z324" s="167"/>
      <c r="AA324" s="167"/>
      <c r="AB324" s="167"/>
      <c r="AC324" s="167"/>
      <c r="AD324" s="167"/>
      <c r="AE324" s="167"/>
      <c r="AF324" s="167"/>
      <c r="AG324" s="167"/>
      <c r="AH324" s="167"/>
      <c r="AI324" s="167"/>
      <c r="AJ324" s="167"/>
      <c r="AK324" s="167"/>
      <c r="AL324" s="168"/>
      <c r="AM324" s="168"/>
      <c r="AN324" s="168"/>
      <c r="AO324" s="168"/>
      <c r="AP324" s="168"/>
      <c r="AQ324" s="168"/>
      <c r="AR324" s="168"/>
      <c r="AS324" s="168"/>
      <c r="AT324" s="167"/>
      <c r="AU324" s="167"/>
      <c r="AV324" s="167"/>
      <c r="AW324" s="167"/>
      <c r="AX324" s="169"/>
      <c r="AY324" s="167"/>
      <c r="AZ324" s="167"/>
      <c r="BA324" s="167"/>
      <c r="BB324" s="168"/>
      <c r="BC324" s="168"/>
      <c r="BD324" s="168"/>
      <c r="BE324" s="168"/>
      <c r="BF324" s="167"/>
      <c r="BG324" s="167"/>
      <c r="BH324" s="167"/>
      <c r="BI324" s="167"/>
      <c r="BJ324" s="167"/>
      <c r="BK324" s="167"/>
      <c r="BL324" s="167"/>
      <c r="BM324" s="167"/>
      <c r="BN324" s="1">
        <f t="shared" si="480"/>
        <v>15000</v>
      </c>
      <c r="BO324" s="1">
        <f t="shared" si="481"/>
        <v>15000</v>
      </c>
      <c r="BP324" s="1">
        <f t="shared" si="482"/>
        <v>0</v>
      </c>
      <c r="BQ324" s="1">
        <f t="shared" si="483"/>
        <v>0</v>
      </c>
      <c r="BR324" s="167">
        <v>15000</v>
      </c>
      <c r="BS324" s="167">
        <v>15000</v>
      </c>
      <c r="BT324" s="167">
        <v>0</v>
      </c>
      <c r="BU324" s="167">
        <v>0</v>
      </c>
      <c r="BV324" s="146">
        <f t="shared" si="486"/>
        <v>0</v>
      </c>
      <c r="BW324" s="146">
        <f t="shared" si="487"/>
        <v>0</v>
      </c>
      <c r="BX324" s="128"/>
      <c r="BZ324" s="113"/>
      <c r="CF324" s="175"/>
      <c r="CH324" s="291"/>
      <c r="CI324" s="291"/>
    </row>
    <row r="325" spans="1:87" s="210" customFormat="1" ht="41.25" customHeight="1">
      <c r="A325" s="10">
        <v>4</v>
      </c>
      <c r="B325" s="365" t="s">
        <v>848</v>
      </c>
      <c r="C325" s="129" t="s">
        <v>666</v>
      </c>
      <c r="D325" s="129"/>
      <c r="E325" s="129"/>
      <c r="F325" s="366" t="s">
        <v>30</v>
      </c>
      <c r="G325" s="164"/>
      <c r="H325" s="170"/>
      <c r="I325" s="211" t="s">
        <v>849</v>
      </c>
      <c r="J325" s="208">
        <v>60000</v>
      </c>
      <c r="K325" s="208">
        <v>60000</v>
      </c>
      <c r="L325" s="166"/>
      <c r="M325" s="166"/>
      <c r="N325" s="167">
        <v>10000</v>
      </c>
      <c r="O325" s="167">
        <v>10000</v>
      </c>
      <c r="P325" s="167">
        <v>0</v>
      </c>
      <c r="Q325" s="167">
        <v>0</v>
      </c>
      <c r="R325" s="167">
        <v>20000</v>
      </c>
      <c r="S325" s="167">
        <v>20000</v>
      </c>
      <c r="T325" s="167"/>
      <c r="U325" s="167"/>
      <c r="V325" s="168"/>
      <c r="W325" s="168"/>
      <c r="X325" s="168"/>
      <c r="Y325" s="168"/>
      <c r="Z325" s="167"/>
      <c r="AA325" s="167"/>
      <c r="AB325" s="167"/>
      <c r="AC325" s="167"/>
      <c r="AD325" s="167"/>
      <c r="AE325" s="167"/>
      <c r="AF325" s="167"/>
      <c r="AG325" s="167"/>
      <c r="AH325" s="167"/>
      <c r="AI325" s="167"/>
      <c r="AJ325" s="167"/>
      <c r="AK325" s="167"/>
      <c r="AL325" s="168"/>
      <c r="AM325" s="168"/>
      <c r="AN325" s="168"/>
      <c r="AO325" s="168"/>
      <c r="AP325" s="168"/>
      <c r="AQ325" s="168"/>
      <c r="AR325" s="168"/>
      <c r="AS325" s="168"/>
      <c r="AT325" s="167"/>
      <c r="AU325" s="167"/>
      <c r="AV325" s="167"/>
      <c r="AW325" s="167"/>
      <c r="AX325" s="169"/>
      <c r="AY325" s="167"/>
      <c r="AZ325" s="167"/>
      <c r="BA325" s="167"/>
      <c r="BB325" s="168"/>
      <c r="BC325" s="168"/>
      <c r="BD325" s="168"/>
      <c r="BE325" s="168"/>
      <c r="BF325" s="167"/>
      <c r="BG325" s="167"/>
      <c r="BH325" s="167"/>
      <c r="BI325" s="167"/>
      <c r="BJ325" s="167"/>
      <c r="BK325" s="167"/>
      <c r="BL325" s="167"/>
      <c r="BM325" s="167"/>
      <c r="BN325" s="1">
        <f t="shared" si="480"/>
        <v>10000</v>
      </c>
      <c r="BO325" s="1">
        <f t="shared" si="481"/>
        <v>10000</v>
      </c>
      <c r="BP325" s="1">
        <f t="shared" si="482"/>
        <v>0</v>
      </c>
      <c r="BQ325" s="1">
        <f t="shared" si="483"/>
        <v>0</v>
      </c>
      <c r="BR325" s="167"/>
      <c r="BS325" s="167"/>
      <c r="BT325" s="167">
        <v>0</v>
      </c>
      <c r="BU325" s="167">
        <v>0</v>
      </c>
      <c r="BV325" s="146">
        <f t="shared" si="486"/>
        <v>0</v>
      </c>
      <c r="BW325" s="146">
        <f t="shared" si="487"/>
        <v>10000</v>
      </c>
      <c r="BX325" s="41" t="s">
        <v>826</v>
      </c>
      <c r="CD325" s="367"/>
      <c r="CE325" s="367"/>
      <c r="CF325" s="368"/>
      <c r="CH325" s="291"/>
      <c r="CI325" s="291"/>
    </row>
    <row r="326" spans="1:87" s="210" customFormat="1" ht="27.95" customHeight="1">
      <c r="A326" s="10">
        <v>5</v>
      </c>
      <c r="B326" s="360" t="s">
        <v>625</v>
      </c>
      <c r="C326" s="363" t="s">
        <v>183</v>
      </c>
      <c r="D326" s="369"/>
      <c r="E326" s="369"/>
      <c r="F326" s="361" t="s">
        <v>118</v>
      </c>
      <c r="G326" s="361"/>
      <c r="H326" s="360"/>
      <c r="I326" s="296" t="s">
        <v>790</v>
      </c>
      <c r="J326" s="294">
        <v>50000</v>
      </c>
      <c r="K326" s="294">
        <v>50000</v>
      </c>
      <c r="L326" s="6"/>
      <c r="M326" s="6"/>
      <c r="N326" s="167">
        <v>10000</v>
      </c>
      <c r="O326" s="167">
        <v>10000</v>
      </c>
      <c r="P326" s="167">
        <v>0</v>
      </c>
      <c r="Q326" s="167">
        <v>0</v>
      </c>
      <c r="R326" s="146">
        <v>20000</v>
      </c>
      <c r="S326" s="146">
        <v>20000</v>
      </c>
      <c r="T326" s="146"/>
      <c r="U326" s="146"/>
      <c r="V326" s="1"/>
      <c r="W326" s="1"/>
      <c r="X326" s="1"/>
      <c r="Y326" s="1"/>
      <c r="Z326" s="146"/>
      <c r="AA326" s="146"/>
      <c r="AB326" s="146"/>
      <c r="AC326" s="146"/>
      <c r="AD326" s="146"/>
      <c r="AE326" s="146"/>
      <c r="AF326" s="146"/>
      <c r="AG326" s="146"/>
      <c r="AH326" s="146"/>
      <c r="AI326" s="146"/>
      <c r="AJ326" s="146"/>
      <c r="AK326" s="146"/>
      <c r="AL326" s="1"/>
      <c r="AM326" s="1"/>
      <c r="AN326" s="1"/>
      <c r="AO326" s="1"/>
      <c r="AP326" s="1"/>
      <c r="AQ326" s="1"/>
      <c r="AR326" s="1"/>
      <c r="AS326" s="1"/>
      <c r="AT326" s="146"/>
      <c r="AU326" s="146"/>
      <c r="AV326" s="146"/>
      <c r="AW326" s="146"/>
      <c r="AX326" s="148"/>
      <c r="AY326" s="146"/>
      <c r="AZ326" s="146"/>
      <c r="BA326" s="146"/>
      <c r="BB326" s="1"/>
      <c r="BC326" s="1"/>
      <c r="BD326" s="1"/>
      <c r="BE326" s="1"/>
      <c r="BF326" s="146"/>
      <c r="BG326" s="146"/>
      <c r="BH326" s="146"/>
      <c r="BI326" s="146"/>
      <c r="BJ326" s="146"/>
      <c r="BK326" s="146"/>
      <c r="BL326" s="146"/>
      <c r="BM326" s="146"/>
      <c r="BN326" s="1">
        <f t="shared" si="480"/>
        <v>10000</v>
      </c>
      <c r="BO326" s="1">
        <f t="shared" si="481"/>
        <v>10000</v>
      </c>
      <c r="BP326" s="1">
        <f t="shared" si="482"/>
        <v>0</v>
      </c>
      <c r="BQ326" s="1">
        <f t="shared" si="483"/>
        <v>0</v>
      </c>
      <c r="BR326" s="167">
        <f>10000+5989-1977+9660+2700</f>
        <v>26372</v>
      </c>
      <c r="BS326" s="167">
        <f>10000+5989-1977+9660+2700</f>
        <v>26372</v>
      </c>
      <c r="BT326" s="167">
        <v>0</v>
      </c>
      <c r="BU326" s="167">
        <v>0</v>
      </c>
      <c r="BV326" s="146">
        <f t="shared" si="486"/>
        <v>16372</v>
      </c>
      <c r="BW326" s="146">
        <f t="shared" si="487"/>
        <v>0</v>
      </c>
      <c r="BX326" s="41"/>
      <c r="CD326" s="367"/>
      <c r="CE326" s="367"/>
      <c r="CF326" s="368"/>
      <c r="CH326" s="291"/>
      <c r="CI326" s="291"/>
    </row>
    <row r="327" spans="1:87" s="210" customFormat="1" ht="27.95" customHeight="1">
      <c r="A327" s="10">
        <v>6</v>
      </c>
      <c r="B327" s="365" t="s">
        <v>629</v>
      </c>
      <c r="C327" s="129" t="s">
        <v>58</v>
      </c>
      <c r="D327" s="129"/>
      <c r="E327" s="129"/>
      <c r="F327" s="366" t="s">
        <v>30</v>
      </c>
      <c r="G327" s="164"/>
      <c r="H327" s="170"/>
      <c r="I327" s="129" t="s">
        <v>791</v>
      </c>
      <c r="J327" s="208">
        <v>39000</v>
      </c>
      <c r="K327" s="208">
        <v>39000</v>
      </c>
      <c r="L327" s="166"/>
      <c r="M327" s="166"/>
      <c r="N327" s="167">
        <v>10000</v>
      </c>
      <c r="O327" s="167">
        <v>10000</v>
      </c>
      <c r="P327" s="167">
        <v>0</v>
      </c>
      <c r="Q327" s="167">
        <v>0</v>
      </c>
      <c r="R327" s="167">
        <v>10000</v>
      </c>
      <c r="S327" s="167">
        <v>10000</v>
      </c>
      <c r="T327" s="167"/>
      <c r="U327" s="167"/>
      <c r="V327" s="168"/>
      <c r="W327" s="168"/>
      <c r="X327" s="168"/>
      <c r="Y327" s="168"/>
      <c r="Z327" s="167"/>
      <c r="AA327" s="167"/>
      <c r="AB327" s="167"/>
      <c r="AC327" s="167"/>
      <c r="AD327" s="167"/>
      <c r="AE327" s="167"/>
      <c r="AF327" s="167"/>
      <c r="AG327" s="167"/>
      <c r="AH327" s="167"/>
      <c r="AI327" s="167"/>
      <c r="AJ327" s="167"/>
      <c r="AK327" s="167"/>
      <c r="AL327" s="168"/>
      <c r="AM327" s="168"/>
      <c r="AN327" s="168"/>
      <c r="AO327" s="168"/>
      <c r="AP327" s="168"/>
      <c r="AQ327" s="168"/>
      <c r="AR327" s="168"/>
      <c r="AS327" s="168"/>
      <c r="AT327" s="167"/>
      <c r="AU327" s="167"/>
      <c r="AV327" s="167"/>
      <c r="AW327" s="167"/>
      <c r="AX327" s="169"/>
      <c r="AY327" s="167"/>
      <c r="AZ327" s="167"/>
      <c r="BA327" s="167"/>
      <c r="BB327" s="168"/>
      <c r="BC327" s="168"/>
      <c r="BD327" s="168"/>
      <c r="BE327" s="168"/>
      <c r="BF327" s="167"/>
      <c r="BG327" s="167"/>
      <c r="BH327" s="167"/>
      <c r="BI327" s="167"/>
      <c r="BJ327" s="167"/>
      <c r="BK327" s="167"/>
      <c r="BL327" s="167"/>
      <c r="BM327" s="167"/>
      <c r="BN327" s="1">
        <f t="shared" si="480"/>
        <v>10000</v>
      </c>
      <c r="BO327" s="1">
        <f t="shared" si="481"/>
        <v>10000</v>
      </c>
      <c r="BP327" s="1">
        <f t="shared" si="482"/>
        <v>0</v>
      </c>
      <c r="BQ327" s="1">
        <f t="shared" si="483"/>
        <v>0</v>
      </c>
      <c r="BR327" s="167">
        <v>10000</v>
      </c>
      <c r="BS327" s="167">
        <v>10000</v>
      </c>
      <c r="BT327" s="167">
        <v>0</v>
      </c>
      <c r="BU327" s="167">
        <v>0</v>
      </c>
      <c r="BV327" s="146">
        <f t="shared" si="486"/>
        <v>0</v>
      </c>
      <c r="BW327" s="146">
        <f t="shared" si="487"/>
        <v>0</v>
      </c>
      <c r="BX327" s="128"/>
      <c r="CD327" s="367"/>
      <c r="CE327" s="367"/>
      <c r="CF327" s="368"/>
      <c r="CH327" s="291"/>
      <c r="CI327" s="291"/>
    </row>
    <row r="328" spans="1:87" s="210" customFormat="1" ht="27.95" customHeight="1">
      <c r="A328" s="10">
        <v>7</v>
      </c>
      <c r="B328" s="365" t="s">
        <v>630</v>
      </c>
      <c r="C328" s="129" t="s">
        <v>58</v>
      </c>
      <c r="D328" s="129"/>
      <c r="E328" s="129"/>
      <c r="F328" s="366" t="s">
        <v>30</v>
      </c>
      <c r="G328" s="164"/>
      <c r="H328" s="170"/>
      <c r="I328" s="129" t="s">
        <v>791</v>
      </c>
      <c r="J328" s="208">
        <v>39000</v>
      </c>
      <c r="K328" s="208">
        <v>39000</v>
      </c>
      <c r="L328" s="166"/>
      <c r="M328" s="166"/>
      <c r="N328" s="167">
        <v>5000</v>
      </c>
      <c r="O328" s="167">
        <v>5000</v>
      </c>
      <c r="P328" s="167">
        <v>0</v>
      </c>
      <c r="Q328" s="167">
        <v>0</v>
      </c>
      <c r="R328" s="167">
        <v>10000</v>
      </c>
      <c r="S328" s="167">
        <v>10000</v>
      </c>
      <c r="T328" s="167"/>
      <c r="U328" s="167"/>
      <c r="V328" s="168"/>
      <c r="W328" s="168"/>
      <c r="X328" s="168"/>
      <c r="Y328" s="168"/>
      <c r="Z328" s="167"/>
      <c r="AA328" s="167"/>
      <c r="AB328" s="167"/>
      <c r="AC328" s="167"/>
      <c r="AD328" s="167"/>
      <c r="AE328" s="167"/>
      <c r="AF328" s="167"/>
      <c r="AG328" s="167"/>
      <c r="AH328" s="167"/>
      <c r="AI328" s="167"/>
      <c r="AJ328" s="167"/>
      <c r="AK328" s="167"/>
      <c r="AL328" s="168"/>
      <c r="AM328" s="168"/>
      <c r="AN328" s="168"/>
      <c r="AO328" s="168"/>
      <c r="AP328" s="168"/>
      <c r="AQ328" s="168"/>
      <c r="AR328" s="168"/>
      <c r="AS328" s="168"/>
      <c r="AT328" s="167"/>
      <c r="AU328" s="167"/>
      <c r="AV328" s="167"/>
      <c r="AW328" s="167"/>
      <c r="AX328" s="169"/>
      <c r="AY328" s="167"/>
      <c r="AZ328" s="167"/>
      <c r="BA328" s="167"/>
      <c r="BB328" s="168"/>
      <c r="BC328" s="168"/>
      <c r="BD328" s="168"/>
      <c r="BE328" s="168"/>
      <c r="BF328" s="167"/>
      <c r="BG328" s="167"/>
      <c r="BH328" s="167"/>
      <c r="BI328" s="167"/>
      <c r="BJ328" s="167"/>
      <c r="BK328" s="167"/>
      <c r="BL328" s="167"/>
      <c r="BM328" s="167"/>
      <c r="BN328" s="1">
        <f t="shared" si="480"/>
        <v>5000</v>
      </c>
      <c r="BO328" s="1">
        <f t="shared" si="481"/>
        <v>5000</v>
      </c>
      <c r="BP328" s="1">
        <f t="shared" si="482"/>
        <v>0</v>
      </c>
      <c r="BQ328" s="1">
        <f t="shared" si="483"/>
        <v>0</v>
      </c>
      <c r="BR328" s="167">
        <v>5000</v>
      </c>
      <c r="BS328" s="167">
        <v>5000</v>
      </c>
      <c r="BT328" s="167">
        <v>0</v>
      </c>
      <c r="BU328" s="167">
        <v>0</v>
      </c>
      <c r="BV328" s="146">
        <f t="shared" si="486"/>
        <v>0</v>
      </c>
      <c r="BW328" s="146">
        <f t="shared" si="487"/>
        <v>0</v>
      </c>
      <c r="BX328" s="128"/>
      <c r="CD328" s="367"/>
      <c r="CE328" s="367"/>
      <c r="CF328" s="368"/>
      <c r="CH328" s="291"/>
      <c r="CI328" s="291"/>
    </row>
    <row r="329" spans="1:87" s="210" customFormat="1" ht="27.95" customHeight="1">
      <c r="A329" s="10">
        <v>8</v>
      </c>
      <c r="B329" s="9" t="s">
        <v>194</v>
      </c>
      <c r="C329" s="8" t="s">
        <v>31</v>
      </c>
      <c r="D329" s="100"/>
      <c r="E329" s="100"/>
      <c r="F329" s="7" t="s">
        <v>30</v>
      </c>
      <c r="G329" s="5"/>
      <c r="H329" s="53" t="s">
        <v>15</v>
      </c>
      <c r="I329" s="7" t="s">
        <v>193</v>
      </c>
      <c r="J329" s="41">
        <v>85000</v>
      </c>
      <c r="K329" s="6">
        <v>85000</v>
      </c>
      <c r="L329" s="6">
        <v>0</v>
      </c>
      <c r="M329" s="6">
        <v>0</v>
      </c>
      <c r="N329" s="167">
        <v>12370</v>
      </c>
      <c r="O329" s="167">
        <v>10380</v>
      </c>
      <c r="P329" s="167">
        <v>0</v>
      </c>
      <c r="Q329" s="167">
        <v>0</v>
      </c>
      <c r="R329" s="146">
        <v>12370</v>
      </c>
      <c r="S329" s="146">
        <v>10380</v>
      </c>
      <c r="T329" s="146"/>
      <c r="U329" s="146"/>
      <c r="V329" s="1">
        <f>Z329+AH329+AX329</f>
        <v>6707.0950000000003</v>
      </c>
      <c r="W329" s="1">
        <f>AA329+AI329+AY329</f>
        <v>6707.0950000000003</v>
      </c>
      <c r="X329" s="1">
        <f>AB329+AJ329+AZ329</f>
        <v>0</v>
      </c>
      <c r="Y329" s="1">
        <f>AC329+AK329+BA329</f>
        <v>0</v>
      </c>
      <c r="Z329" s="146">
        <v>118.70099999999999</v>
      </c>
      <c r="AA329" s="146">
        <v>118.70099999999999</v>
      </c>
      <c r="AB329" s="146"/>
      <c r="AC329" s="146"/>
      <c r="AD329" s="146">
        <v>118.70099999999999</v>
      </c>
      <c r="AE329" s="146">
        <v>118.70099999999999</v>
      </c>
      <c r="AF329" s="146"/>
      <c r="AG329" s="146"/>
      <c r="AH329" s="146">
        <v>6588.3940000000002</v>
      </c>
      <c r="AI329" s="146">
        <v>6588.3940000000002</v>
      </c>
      <c r="AJ329" s="146"/>
      <c r="AK329" s="146"/>
      <c r="AL329" s="1">
        <f>Z329-AD329</f>
        <v>0</v>
      </c>
      <c r="AM329" s="1">
        <f>AA329-AE329</f>
        <v>0</v>
      </c>
      <c r="AN329" s="1"/>
      <c r="AO329" s="1"/>
      <c r="AP329" s="1"/>
      <c r="AQ329" s="1"/>
      <c r="AR329" s="1"/>
      <c r="AS329" s="1"/>
      <c r="AT329" s="146">
        <v>3443.8121799999999</v>
      </c>
      <c r="AU329" s="146">
        <v>3443.8121799999999</v>
      </c>
      <c r="AV329" s="146"/>
      <c r="AW329" s="146"/>
      <c r="AX329" s="148">
        <f>AY329</f>
        <v>0</v>
      </c>
      <c r="AY329" s="146"/>
      <c r="AZ329" s="146"/>
      <c r="BA329" s="146"/>
      <c r="BB329" s="1">
        <f>AH329-AT329</f>
        <v>3144.5818200000003</v>
      </c>
      <c r="BC329" s="1">
        <f>AI329-AU329</f>
        <v>3144.5818200000003</v>
      </c>
      <c r="BD329" s="1"/>
      <c r="BE329" s="1"/>
      <c r="BF329" s="146">
        <f>BB329</f>
        <v>3144.5818200000003</v>
      </c>
      <c r="BG329" s="146">
        <f>BC329</f>
        <v>3144.5818200000003</v>
      </c>
      <c r="BH329" s="146"/>
      <c r="BI329" s="146"/>
      <c r="BJ329" s="146">
        <f>AX329</f>
        <v>0</v>
      </c>
      <c r="BK329" s="146">
        <f>AY329</f>
        <v>0</v>
      </c>
      <c r="BL329" s="146"/>
      <c r="BM329" s="146"/>
      <c r="BN329" s="1">
        <f t="shared" si="480"/>
        <v>5662.9049999999997</v>
      </c>
      <c r="BO329" s="1">
        <f t="shared" si="481"/>
        <v>3672.9049999999997</v>
      </c>
      <c r="BP329" s="1">
        <f t="shared" si="482"/>
        <v>0</v>
      </c>
      <c r="BQ329" s="1">
        <f t="shared" si="483"/>
        <v>0</v>
      </c>
      <c r="BR329" s="167">
        <v>12370</v>
      </c>
      <c r="BS329" s="167">
        <v>10380</v>
      </c>
      <c r="BT329" s="167">
        <v>0</v>
      </c>
      <c r="BU329" s="167">
        <v>0</v>
      </c>
      <c r="BV329" s="146">
        <f t="shared" si="486"/>
        <v>0</v>
      </c>
      <c r="BW329" s="146">
        <f t="shared" si="487"/>
        <v>0</v>
      </c>
      <c r="BX329" s="41" t="s">
        <v>192</v>
      </c>
      <c r="BZ329" s="210" t="s">
        <v>143</v>
      </c>
      <c r="CA329" s="210" t="s">
        <v>589</v>
      </c>
      <c r="CB329" s="210" t="s">
        <v>594</v>
      </c>
      <c r="CD329" s="367"/>
      <c r="CE329" s="367"/>
      <c r="CF329" s="368" t="e">
        <f>BW329-#REF!</f>
        <v>#REF!</v>
      </c>
      <c r="CH329" s="291"/>
      <c r="CI329" s="291"/>
    </row>
    <row r="330" spans="1:87" ht="27.95" customHeight="1" collapsed="1">
      <c r="A330" s="54" t="s">
        <v>795</v>
      </c>
      <c r="B330" s="76" t="s">
        <v>796</v>
      </c>
      <c r="C330" s="76"/>
      <c r="D330" s="122"/>
      <c r="E330" s="122"/>
      <c r="F330" s="76"/>
      <c r="G330" s="77"/>
      <c r="H330" s="76"/>
      <c r="I330" s="76"/>
      <c r="J330" s="11">
        <f>SUM(J331:J333)</f>
        <v>528013</v>
      </c>
      <c r="K330" s="11">
        <f t="shared" ref="K330:BV330" si="488">SUM(K331:K333)</f>
        <v>528013</v>
      </c>
      <c r="L330" s="11">
        <f t="shared" si="488"/>
        <v>0</v>
      </c>
      <c r="M330" s="11">
        <f t="shared" si="488"/>
        <v>0</v>
      </c>
      <c r="N330" s="144">
        <f t="shared" si="488"/>
        <v>105000</v>
      </c>
      <c r="O330" s="144">
        <f t="shared" si="488"/>
        <v>105000</v>
      </c>
      <c r="P330" s="144">
        <f t="shared" si="488"/>
        <v>0</v>
      </c>
      <c r="Q330" s="144">
        <f t="shared" si="488"/>
        <v>0</v>
      </c>
      <c r="R330" s="144">
        <f t="shared" si="488"/>
        <v>0</v>
      </c>
      <c r="S330" s="144">
        <f t="shared" si="488"/>
        <v>0</v>
      </c>
      <c r="T330" s="144">
        <f t="shared" si="488"/>
        <v>0</v>
      </c>
      <c r="U330" s="144">
        <f t="shared" si="488"/>
        <v>0</v>
      </c>
      <c r="V330" s="144">
        <f t="shared" si="488"/>
        <v>0</v>
      </c>
      <c r="W330" s="144">
        <f t="shared" si="488"/>
        <v>0</v>
      </c>
      <c r="X330" s="144">
        <f t="shared" si="488"/>
        <v>0</v>
      </c>
      <c r="Y330" s="144">
        <f t="shared" si="488"/>
        <v>0</v>
      </c>
      <c r="Z330" s="144">
        <f t="shared" si="488"/>
        <v>0</v>
      </c>
      <c r="AA330" s="144">
        <f t="shared" si="488"/>
        <v>0</v>
      </c>
      <c r="AB330" s="144">
        <f t="shared" si="488"/>
        <v>0</v>
      </c>
      <c r="AC330" s="144">
        <f t="shared" si="488"/>
        <v>0</v>
      </c>
      <c r="AD330" s="144">
        <f t="shared" si="488"/>
        <v>0</v>
      </c>
      <c r="AE330" s="144">
        <f t="shared" si="488"/>
        <v>0</v>
      </c>
      <c r="AF330" s="144">
        <f t="shared" si="488"/>
        <v>0</v>
      </c>
      <c r="AG330" s="144">
        <f t="shared" si="488"/>
        <v>0</v>
      </c>
      <c r="AH330" s="144">
        <f t="shared" si="488"/>
        <v>0</v>
      </c>
      <c r="AI330" s="144">
        <f t="shared" si="488"/>
        <v>0</v>
      </c>
      <c r="AJ330" s="144">
        <f t="shared" si="488"/>
        <v>0</v>
      </c>
      <c r="AK330" s="144">
        <f t="shared" si="488"/>
        <v>0</v>
      </c>
      <c r="AL330" s="144">
        <f t="shared" si="488"/>
        <v>0</v>
      </c>
      <c r="AM330" s="144">
        <f t="shared" si="488"/>
        <v>0</v>
      </c>
      <c r="AN330" s="144">
        <f t="shared" si="488"/>
        <v>0</v>
      </c>
      <c r="AO330" s="144">
        <f t="shared" si="488"/>
        <v>0</v>
      </c>
      <c r="AP330" s="144">
        <f t="shared" si="488"/>
        <v>0</v>
      </c>
      <c r="AQ330" s="144">
        <f t="shared" si="488"/>
        <v>0</v>
      </c>
      <c r="AR330" s="144">
        <f t="shared" si="488"/>
        <v>0</v>
      </c>
      <c r="AS330" s="144">
        <f t="shared" si="488"/>
        <v>0</v>
      </c>
      <c r="AT330" s="144">
        <f t="shared" si="488"/>
        <v>0</v>
      </c>
      <c r="AU330" s="144">
        <f t="shared" si="488"/>
        <v>0</v>
      </c>
      <c r="AV330" s="144">
        <f t="shared" si="488"/>
        <v>0</v>
      </c>
      <c r="AW330" s="144">
        <f t="shared" si="488"/>
        <v>0</v>
      </c>
      <c r="AX330" s="144">
        <f t="shared" si="488"/>
        <v>0</v>
      </c>
      <c r="AY330" s="144">
        <f t="shared" si="488"/>
        <v>0</v>
      </c>
      <c r="AZ330" s="144">
        <f t="shared" si="488"/>
        <v>0</v>
      </c>
      <c r="BA330" s="144">
        <f t="shared" si="488"/>
        <v>0</v>
      </c>
      <c r="BB330" s="144">
        <f t="shared" si="488"/>
        <v>0</v>
      </c>
      <c r="BC330" s="144">
        <f t="shared" si="488"/>
        <v>0</v>
      </c>
      <c r="BD330" s="144">
        <f t="shared" si="488"/>
        <v>0</v>
      </c>
      <c r="BE330" s="144">
        <f t="shared" si="488"/>
        <v>0</v>
      </c>
      <c r="BF330" s="144">
        <f t="shared" si="488"/>
        <v>0</v>
      </c>
      <c r="BG330" s="144">
        <f t="shared" si="488"/>
        <v>0</v>
      </c>
      <c r="BH330" s="144">
        <f t="shared" si="488"/>
        <v>0</v>
      </c>
      <c r="BI330" s="144">
        <f t="shared" si="488"/>
        <v>0</v>
      </c>
      <c r="BJ330" s="144">
        <f t="shared" si="488"/>
        <v>0</v>
      </c>
      <c r="BK330" s="144">
        <f t="shared" si="488"/>
        <v>0</v>
      </c>
      <c r="BL330" s="144">
        <f t="shared" si="488"/>
        <v>0</v>
      </c>
      <c r="BM330" s="144">
        <f t="shared" si="488"/>
        <v>0</v>
      </c>
      <c r="BN330" s="144">
        <f t="shared" si="488"/>
        <v>105000</v>
      </c>
      <c r="BO330" s="144">
        <f t="shared" si="488"/>
        <v>105000</v>
      </c>
      <c r="BP330" s="144">
        <f t="shared" si="488"/>
        <v>0</v>
      </c>
      <c r="BQ330" s="144">
        <f t="shared" si="488"/>
        <v>0</v>
      </c>
      <c r="BR330" s="144">
        <f t="shared" si="488"/>
        <v>110000</v>
      </c>
      <c r="BS330" s="144">
        <f t="shared" si="488"/>
        <v>110000</v>
      </c>
      <c r="BT330" s="144">
        <f t="shared" si="488"/>
        <v>0</v>
      </c>
      <c r="BU330" s="144">
        <f t="shared" si="488"/>
        <v>0</v>
      </c>
      <c r="BV330" s="144">
        <f t="shared" si="488"/>
        <v>5000</v>
      </c>
      <c r="BW330" s="11">
        <f t="shared" ref="BW330" si="489">SUM(BW331:BW333)</f>
        <v>0</v>
      </c>
      <c r="BX330" s="11"/>
      <c r="CF330" s="175"/>
      <c r="CH330" s="291"/>
      <c r="CI330" s="291"/>
    </row>
    <row r="331" spans="1:87" ht="43.5" customHeight="1">
      <c r="A331" s="10">
        <v>1</v>
      </c>
      <c r="B331" s="370" t="s">
        <v>738</v>
      </c>
      <c r="C331" s="299" t="s">
        <v>778</v>
      </c>
      <c r="D331" s="300"/>
      <c r="E331" s="300"/>
      <c r="F331" s="301" t="s">
        <v>30</v>
      </c>
      <c r="G331" s="164"/>
      <c r="H331" s="171"/>
      <c r="I331" s="302" t="s">
        <v>784</v>
      </c>
      <c r="J331" s="303">
        <v>108937</v>
      </c>
      <c r="K331" s="303">
        <v>108937</v>
      </c>
      <c r="L331" s="166"/>
      <c r="M331" s="166"/>
      <c r="N331" s="167">
        <v>40000</v>
      </c>
      <c r="O331" s="167">
        <v>40000</v>
      </c>
      <c r="P331" s="167"/>
      <c r="Q331" s="167"/>
      <c r="R331" s="167"/>
      <c r="S331" s="167"/>
      <c r="T331" s="167"/>
      <c r="U331" s="167"/>
      <c r="V331" s="168"/>
      <c r="W331" s="168"/>
      <c r="X331" s="168"/>
      <c r="Y331" s="168"/>
      <c r="Z331" s="167"/>
      <c r="AA331" s="167"/>
      <c r="AB331" s="167"/>
      <c r="AC331" s="167"/>
      <c r="AD331" s="167"/>
      <c r="AE331" s="167"/>
      <c r="AF331" s="167"/>
      <c r="AG331" s="167"/>
      <c r="AH331" s="167"/>
      <c r="AI331" s="167"/>
      <c r="AJ331" s="167"/>
      <c r="AK331" s="167"/>
      <c r="AL331" s="168"/>
      <c r="AM331" s="168"/>
      <c r="AN331" s="168"/>
      <c r="AO331" s="168"/>
      <c r="AP331" s="168"/>
      <c r="AQ331" s="168"/>
      <c r="AR331" s="168"/>
      <c r="AS331" s="168"/>
      <c r="AT331" s="167"/>
      <c r="AU331" s="167"/>
      <c r="AV331" s="167"/>
      <c r="AW331" s="167"/>
      <c r="AX331" s="169"/>
      <c r="AY331" s="167"/>
      <c r="AZ331" s="167"/>
      <c r="BA331" s="167"/>
      <c r="BB331" s="168"/>
      <c r="BC331" s="168"/>
      <c r="BD331" s="168"/>
      <c r="BE331" s="168"/>
      <c r="BF331" s="167"/>
      <c r="BG331" s="167"/>
      <c r="BH331" s="167"/>
      <c r="BI331" s="167"/>
      <c r="BJ331" s="167"/>
      <c r="BK331" s="167"/>
      <c r="BL331" s="167"/>
      <c r="BM331" s="167"/>
      <c r="BN331" s="1">
        <f t="shared" ref="BN331:BN333" si="490">N331-V331</f>
        <v>40000</v>
      </c>
      <c r="BO331" s="1">
        <f t="shared" ref="BO331:BO333" si="491">O331-W331</f>
        <v>40000</v>
      </c>
      <c r="BP331" s="1">
        <f t="shared" ref="BP331:BP333" si="492">P331-X331</f>
        <v>0</v>
      </c>
      <c r="BQ331" s="1">
        <f t="shared" ref="BQ331:BQ333" si="493">Q331-Y331</f>
        <v>0</v>
      </c>
      <c r="BR331" s="167">
        <v>40000</v>
      </c>
      <c r="BS331" s="167">
        <v>40000</v>
      </c>
      <c r="BT331" s="167"/>
      <c r="BU331" s="167"/>
      <c r="BV331" s="146">
        <f t="shared" ref="BV331:BV333" si="494">IF(BS331&gt;O331,BS331-O331,0)</f>
        <v>0</v>
      </c>
      <c r="BW331" s="146">
        <f t="shared" ref="BW331:BW333" si="495">IF(BS331&lt;O331,O331-BS331,0)</f>
        <v>0</v>
      </c>
      <c r="BX331" s="166" t="s">
        <v>797</v>
      </c>
      <c r="CF331" s="175"/>
      <c r="CH331" s="291"/>
      <c r="CI331" s="291"/>
    </row>
    <row r="332" spans="1:87" ht="56.25" customHeight="1">
      <c r="A332" s="10">
        <v>2</v>
      </c>
      <c r="B332" s="370" t="s">
        <v>739</v>
      </c>
      <c r="C332" s="299" t="s">
        <v>778</v>
      </c>
      <c r="D332" s="300"/>
      <c r="E332" s="300"/>
      <c r="F332" s="301" t="s">
        <v>30</v>
      </c>
      <c r="G332" s="164"/>
      <c r="H332" s="171"/>
      <c r="I332" s="302" t="s">
        <v>784</v>
      </c>
      <c r="J332" s="303">
        <v>383993</v>
      </c>
      <c r="K332" s="303">
        <v>383993</v>
      </c>
      <c r="L332" s="166"/>
      <c r="M332" s="166"/>
      <c r="N332" s="167">
        <v>50000</v>
      </c>
      <c r="O332" s="167">
        <v>50000</v>
      </c>
      <c r="P332" s="167"/>
      <c r="Q332" s="167"/>
      <c r="R332" s="167"/>
      <c r="S332" s="167"/>
      <c r="T332" s="167"/>
      <c r="U332" s="167"/>
      <c r="V332" s="168"/>
      <c r="W332" s="168"/>
      <c r="X332" s="168"/>
      <c r="Y332" s="168"/>
      <c r="Z332" s="167"/>
      <c r="AA332" s="167"/>
      <c r="AB332" s="167"/>
      <c r="AC332" s="167"/>
      <c r="AD332" s="167"/>
      <c r="AE332" s="167"/>
      <c r="AF332" s="167"/>
      <c r="AG332" s="167"/>
      <c r="AH332" s="167"/>
      <c r="AI332" s="167"/>
      <c r="AJ332" s="167"/>
      <c r="AK332" s="167"/>
      <c r="AL332" s="168"/>
      <c r="AM332" s="168"/>
      <c r="AN332" s="168"/>
      <c r="AO332" s="168"/>
      <c r="AP332" s="168"/>
      <c r="AQ332" s="168"/>
      <c r="AR332" s="168"/>
      <c r="AS332" s="168"/>
      <c r="AT332" s="167"/>
      <c r="AU332" s="167"/>
      <c r="AV332" s="167"/>
      <c r="AW332" s="167"/>
      <c r="AX332" s="169"/>
      <c r="AY332" s="167"/>
      <c r="AZ332" s="167"/>
      <c r="BA332" s="167"/>
      <c r="BB332" s="168"/>
      <c r="BC332" s="168"/>
      <c r="BD332" s="168"/>
      <c r="BE332" s="168"/>
      <c r="BF332" s="167"/>
      <c r="BG332" s="167"/>
      <c r="BH332" s="167"/>
      <c r="BI332" s="167"/>
      <c r="BJ332" s="167"/>
      <c r="BK332" s="167"/>
      <c r="BL332" s="167"/>
      <c r="BM332" s="167"/>
      <c r="BN332" s="1">
        <f t="shared" si="490"/>
        <v>50000</v>
      </c>
      <c r="BO332" s="1">
        <f t="shared" si="491"/>
        <v>50000</v>
      </c>
      <c r="BP332" s="1">
        <f t="shared" si="492"/>
        <v>0</v>
      </c>
      <c r="BQ332" s="1">
        <f t="shared" si="493"/>
        <v>0</v>
      </c>
      <c r="BR332" s="167">
        <v>50000</v>
      </c>
      <c r="BS332" s="167">
        <v>50000</v>
      </c>
      <c r="BT332" s="167"/>
      <c r="BU332" s="167"/>
      <c r="BV332" s="146">
        <f t="shared" si="494"/>
        <v>0</v>
      </c>
      <c r="BW332" s="146">
        <f t="shared" si="495"/>
        <v>0</v>
      </c>
      <c r="BX332" s="166" t="s">
        <v>797</v>
      </c>
      <c r="CF332" s="175"/>
      <c r="CH332" s="291"/>
      <c r="CI332" s="291"/>
    </row>
    <row r="333" spans="1:87" ht="57" customHeight="1">
      <c r="A333" s="10">
        <v>3</v>
      </c>
      <c r="B333" s="370" t="s">
        <v>740</v>
      </c>
      <c r="C333" s="299" t="s">
        <v>778</v>
      </c>
      <c r="D333" s="300"/>
      <c r="E333" s="300"/>
      <c r="F333" s="301" t="s">
        <v>30</v>
      </c>
      <c r="G333" s="164"/>
      <c r="H333" s="171"/>
      <c r="I333" s="302" t="s">
        <v>784</v>
      </c>
      <c r="J333" s="303">
        <v>35083</v>
      </c>
      <c r="K333" s="303">
        <v>35083</v>
      </c>
      <c r="L333" s="166"/>
      <c r="M333" s="166"/>
      <c r="N333" s="167">
        <v>15000</v>
      </c>
      <c r="O333" s="167">
        <v>15000</v>
      </c>
      <c r="P333" s="167"/>
      <c r="Q333" s="167"/>
      <c r="R333" s="167"/>
      <c r="S333" s="167"/>
      <c r="T333" s="167"/>
      <c r="U333" s="167"/>
      <c r="V333" s="168"/>
      <c r="W333" s="168"/>
      <c r="X333" s="168"/>
      <c r="Y333" s="168"/>
      <c r="Z333" s="167"/>
      <c r="AA333" s="167"/>
      <c r="AB333" s="167"/>
      <c r="AC333" s="167"/>
      <c r="AD333" s="167"/>
      <c r="AE333" s="167"/>
      <c r="AF333" s="167"/>
      <c r="AG333" s="167"/>
      <c r="AH333" s="167"/>
      <c r="AI333" s="167"/>
      <c r="AJ333" s="167"/>
      <c r="AK333" s="167"/>
      <c r="AL333" s="168"/>
      <c r="AM333" s="168"/>
      <c r="AN333" s="168"/>
      <c r="AO333" s="168"/>
      <c r="AP333" s="168"/>
      <c r="AQ333" s="168"/>
      <c r="AR333" s="168"/>
      <c r="AS333" s="168"/>
      <c r="AT333" s="167"/>
      <c r="AU333" s="167"/>
      <c r="AV333" s="167"/>
      <c r="AW333" s="167"/>
      <c r="AX333" s="169"/>
      <c r="AY333" s="167"/>
      <c r="AZ333" s="167"/>
      <c r="BA333" s="167"/>
      <c r="BB333" s="168"/>
      <c r="BC333" s="168"/>
      <c r="BD333" s="168"/>
      <c r="BE333" s="168"/>
      <c r="BF333" s="167"/>
      <c r="BG333" s="167"/>
      <c r="BH333" s="167"/>
      <c r="BI333" s="167"/>
      <c r="BJ333" s="167"/>
      <c r="BK333" s="167"/>
      <c r="BL333" s="167"/>
      <c r="BM333" s="167"/>
      <c r="BN333" s="1">
        <f t="shared" si="490"/>
        <v>15000</v>
      </c>
      <c r="BO333" s="1">
        <f t="shared" si="491"/>
        <v>15000</v>
      </c>
      <c r="BP333" s="1">
        <f t="shared" si="492"/>
        <v>0</v>
      </c>
      <c r="BQ333" s="1">
        <f t="shared" si="493"/>
        <v>0</v>
      </c>
      <c r="BR333" s="167">
        <v>20000</v>
      </c>
      <c r="BS333" s="167">
        <v>20000</v>
      </c>
      <c r="BT333" s="167"/>
      <c r="BU333" s="167"/>
      <c r="BV333" s="146">
        <f t="shared" si="494"/>
        <v>5000</v>
      </c>
      <c r="BW333" s="146">
        <f t="shared" si="495"/>
        <v>0</v>
      </c>
      <c r="BX333" s="166" t="s">
        <v>797</v>
      </c>
      <c r="CF333" s="175"/>
      <c r="CH333" s="291"/>
      <c r="CI333" s="291"/>
    </row>
    <row r="334" spans="1:87" ht="33" customHeight="1">
      <c r="A334" s="52" t="s">
        <v>191</v>
      </c>
      <c r="B334" s="371" t="s">
        <v>741</v>
      </c>
      <c r="C334" s="372"/>
      <c r="D334" s="373"/>
      <c r="E334" s="373"/>
      <c r="F334" s="372"/>
      <c r="G334" s="374"/>
      <c r="H334" s="372"/>
      <c r="I334" s="372"/>
      <c r="J334" s="375">
        <f t="shared" ref="J334:M334" si="496">SUM(J335:J336)</f>
        <v>2464</v>
      </c>
      <c r="K334" s="375">
        <f t="shared" si="496"/>
        <v>2464</v>
      </c>
      <c r="L334" s="376">
        <f t="shared" si="496"/>
        <v>0</v>
      </c>
      <c r="M334" s="376">
        <f t="shared" si="496"/>
        <v>0</v>
      </c>
      <c r="N334" s="376">
        <f t="shared" ref="N334:BR334" si="497">SUM(N335:N336)</f>
        <v>3464</v>
      </c>
      <c r="O334" s="376">
        <f t="shared" si="497"/>
        <v>3464</v>
      </c>
      <c r="P334" s="376">
        <f t="shared" si="497"/>
        <v>0</v>
      </c>
      <c r="Q334" s="376">
        <f t="shared" si="497"/>
        <v>0</v>
      </c>
      <c r="R334" s="376">
        <f t="shared" si="497"/>
        <v>3464</v>
      </c>
      <c r="S334" s="376">
        <f t="shared" si="497"/>
        <v>3464</v>
      </c>
      <c r="T334" s="376">
        <f t="shared" si="497"/>
        <v>0</v>
      </c>
      <c r="U334" s="376">
        <f t="shared" si="497"/>
        <v>0</v>
      </c>
      <c r="V334" s="376">
        <f t="shared" si="497"/>
        <v>3464</v>
      </c>
      <c r="W334" s="376">
        <f t="shared" si="497"/>
        <v>3464</v>
      </c>
      <c r="X334" s="376">
        <f t="shared" si="497"/>
        <v>0</v>
      </c>
      <c r="Y334" s="376">
        <f t="shared" si="497"/>
        <v>0</v>
      </c>
      <c r="Z334" s="376">
        <f t="shared" si="497"/>
        <v>1000</v>
      </c>
      <c r="AA334" s="376">
        <f t="shared" si="497"/>
        <v>1000</v>
      </c>
      <c r="AB334" s="376">
        <f t="shared" si="497"/>
        <v>0</v>
      </c>
      <c r="AC334" s="376">
        <f t="shared" si="497"/>
        <v>0</v>
      </c>
      <c r="AD334" s="376">
        <f t="shared" si="497"/>
        <v>1000</v>
      </c>
      <c r="AE334" s="376">
        <f t="shared" si="497"/>
        <v>1000</v>
      </c>
      <c r="AF334" s="376">
        <f t="shared" si="497"/>
        <v>0</v>
      </c>
      <c r="AG334" s="376">
        <f t="shared" si="497"/>
        <v>0</v>
      </c>
      <c r="AH334" s="376">
        <f t="shared" si="497"/>
        <v>2464</v>
      </c>
      <c r="AI334" s="376">
        <f t="shared" si="497"/>
        <v>2464</v>
      </c>
      <c r="AJ334" s="376">
        <f t="shared" si="497"/>
        <v>0</v>
      </c>
      <c r="AK334" s="376">
        <f t="shared" si="497"/>
        <v>0</v>
      </c>
      <c r="AL334" s="376">
        <f t="shared" si="497"/>
        <v>0</v>
      </c>
      <c r="AM334" s="376">
        <f t="shared" si="497"/>
        <v>0</v>
      </c>
      <c r="AN334" s="376">
        <f t="shared" si="497"/>
        <v>0</v>
      </c>
      <c r="AO334" s="376">
        <f t="shared" si="497"/>
        <v>0</v>
      </c>
      <c r="AP334" s="376">
        <f t="shared" si="497"/>
        <v>0</v>
      </c>
      <c r="AQ334" s="376">
        <f t="shared" si="497"/>
        <v>0</v>
      </c>
      <c r="AR334" s="376">
        <f t="shared" si="497"/>
        <v>0</v>
      </c>
      <c r="AS334" s="376">
        <f t="shared" si="497"/>
        <v>0</v>
      </c>
      <c r="AT334" s="376">
        <f t="shared" si="497"/>
        <v>2259.9259999999999</v>
      </c>
      <c r="AU334" s="376">
        <f t="shared" si="497"/>
        <v>2259.9259999999999</v>
      </c>
      <c r="AV334" s="376">
        <f t="shared" si="497"/>
        <v>0</v>
      </c>
      <c r="AW334" s="376">
        <f t="shared" si="497"/>
        <v>0</v>
      </c>
      <c r="AX334" s="376">
        <f t="shared" si="497"/>
        <v>0</v>
      </c>
      <c r="AY334" s="376">
        <f t="shared" si="497"/>
        <v>0</v>
      </c>
      <c r="AZ334" s="376">
        <f t="shared" si="497"/>
        <v>0</v>
      </c>
      <c r="BA334" s="376">
        <f t="shared" si="497"/>
        <v>0</v>
      </c>
      <c r="BB334" s="376">
        <f t="shared" si="497"/>
        <v>204.07400000000007</v>
      </c>
      <c r="BC334" s="376">
        <f t="shared" si="497"/>
        <v>204.07400000000007</v>
      </c>
      <c r="BD334" s="376">
        <f t="shared" si="497"/>
        <v>0</v>
      </c>
      <c r="BE334" s="376">
        <f t="shared" si="497"/>
        <v>0</v>
      </c>
      <c r="BF334" s="376">
        <f t="shared" si="497"/>
        <v>204.07400000000007</v>
      </c>
      <c r="BG334" s="376">
        <f t="shared" si="497"/>
        <v>204.07400000000007</v>
      </c>
      <c r="BH334" s="376">
        <f t="shared" si="497"/>
        <v>0</v>
      </c>
      <c r="BI334" s="376">
        <f t="shared" si="497"/>
        <v>0</v>
      </c>
      <c r="BJ334" s="376">
        <f t="shared" si="497"/>
        <v>0</v>
      </c>
      <c r="BK334" s="376">
        <f t="shared" si="497"/>
        <v>0</v>
      </c>
      <c r="BL334" s="376">
        <f t="shared" si="497"/>
        <v>0</v>
      </c>
      <c r="BM334" s="376">
        <f t="shared" si="497"/>
        <v>0</v>
      </c>
      <c r="BN334" s="376">
        <f t="shared" si="497"/>
        <v>0</v>
      </c>
      <c r="BO334" s="376">
        <f t="shared" si="497"/>
        <v>0</v>
      </c>
      <c r="BP334" s="376">
        <f t="shared" si="497"/>
        <v>0</v>
      </c>
      <c r="BQ334" s="376">
        <f t="shared" si="497"/>
        <v>0</v>
      </c>
      <c r="BR334" s="376">
        <f t="shared" si="497"/>
        <v>3464</v>
      </c>
      <c r="BS334" s="376">
        <f t="shared" ref="BS334:BW334" si="498">SUM(BS335:BS336)</f>
        <v>3464</v>
      </c>
      <c r="BT334" s="376">
        <f t="shared" si="498"/>
        <v>0</v>
      </c>
      <c r="BU334" s="376">
        <f t="shared" si="498"/>
        <v>0</v>
      </c>
      <c r="BV334" s="376">
        <f t="shared" si="498"/>
        <v>0</v>
      </c>
      <c r="BW334" s="376">
        <f t="shared" si="498"/>
        <v>0</v>
      </c>
      <c r="BX334" s="375"/>
      <c r="CF334" s="175" t="e">
        <f>BW334-#REF!</f>
        <v>#REF!</v>
      </c>
      <c r="CH334" s="291">
        <f>BV334-BW334</f>
        <v>0</v>
      </c>
      <c r="CI334" s="291"/>
    </row>
    <row r="335" spans="1:87" ht="27.95" customHeight="1">
      <c r="A335" s="10" t="s">
        <v>10</v>
      </c>
      <c r="B335" s="9" t="s">
        <v>166</v>
      </c>
      <c r="C335" s="8" t="s">
        <v>779</v>
      </c>
      <c r="D335" s="107"/>
      <c r="E335" s="107"/>
      <c r="F335" s="7" t="s">
        <v>98</v>
      </c>
      <c r="G335" s="5"/>
      <c r="H335" s="7"/>
      <c r="I335" s="7"/>
      <c r="J335" s="6"/>
      <c r="K335" s="6">
        <v>0</v>
      </c>
      <c r="L335" s="6">
        <v>0</v>
      </c>
      <c r="M335" s="6">
        <v>0</v>
      </c>
      <c r="N335" s="167">
        <v>1000</v>
      </c>
      <c r="O335" s="167">
        <v>1000</v>
      </c>
      <c r="P335" s="167">
        <v>0</v>
      </c>
      <c r="Q335" s="167">
        <v>0</v>
      </c>
      <c r="R335" s="146">
        <v>1000</v>
      </c>
      <c r="S335" s="146">
        <v>1000</v>
      </c>
      <c r="T335" s="146"/>
      <c r="U335" s="146"/>
      <c r="V335" s="1">
        <f t="shared" ref="V335:V350" si="499">Z335+AH335+AX335</f>
        <v>1000</v>
      </c>
      <c r="W335" s="1">
        <f t="shared" ref="W335:W350" si="500">AA335+AI335+AY335</f>
        <v>1000</v>
      </c>
      <c r="X335" s="1">
        <f t="shared" ref="X335:X350" si="501">AB335+AJ335+AZ335</f>
        <v>0</v>
      </c>
      <c r="Y335" s="1">
        <f t="shared" ref="Y335:Y350" si="502">AC335+AK335+BA335</f>
        <v>0</v>
      </c>
      <c r="Z335" s="146">
        <v>1000</v>
      </c>
      <c r="AA335" s="146">
        <v>1000</v>
      </c>
      <c r="AB335" s="146"/>
      <c r="AC335" s="146"/>
      <c r="AD335" s="146">
        <v>1000</v>
      </c>
      <c r="AE335" s="146">
        <v>1000</v>
      </c>
      <c r="AF335" s="146"/>
      <c r="AG335" s="146"/>
      <c r="AH335" s="146"/>
      <c r="AI335" s="146"/>
      <c r="AJ335" s="146"/>
      <c r="AK335" s="146"/>
      <c r="AL335" s="1">
        <f>Z335-AD335</f>
        <v>0</v>
      </c>
      <c r="AM335" s="1">
        <f>AA335-AE335</f>
        <v>0</v>
      </c>
      <c r="AN335" s="1"/>
      <c r="AO335" s="1"/>
      <c r="AP335" s="1"/>
      <c r="AQ335" s="1"/>
      <c r="AR335" s="1"/>
      <c r="AS335" s="1"/>
      <c r="AT335" s="146">
        <f>AH335+AL335</f>
        <v>0</v>
      </c>
      <c r="AU335" s="146">
        <f>AI335+AM335</f>
        <v>0</v>
      </c>
      <c r="AV335" s="146"/>
      <c r="AW335" s="146"/>
      <c r="AX335" s="148">
        <f>AY335</f>
        <v>0</v>
      </c>
      <c r="AY335" s="146"/>
      <c r="AZ335" s="146"/>
      <c r="BA335" s="146"/>
      <c r="BB335" s="1">
        <f>AH335-AT335</f>
        <v>0</v>
      </c>
      <c r="BC335" s="1">
        <f>AI335-AU335</f>
        <v>0</v>
      </c>
      <c r="BD335" s="1"/>
      <c r="BE335" s="1"/>
      <c r="BF335" s="146">
        <f t="shared" si="476"/>
        <v>0</v>
      </c>
      <c r="BG335" s="146">
        <f t="shared" si="477"/>
        <v>0</v>
      </c>
      <c r="BH335" s="146"/>
      <c r="BI335" s="146"/>
      <c r="BJ335" s="146">
        <f t="shared" si="478"/>
        <v>0</v>
      </c>
      <c r="BK335" s="146">
        <f t="shared" si="479"/>
        <v>0</v>
      </c>
      <c r="BL335" s="146"/>
      <c r="BM335" s="146"/>
      <c r="BN335" s="1">
        <f t="shared" ref="BN335:BN336" si="503">N335-V335</f>
        <v>0</v>
      </c>
      <c r="BO335" s="1">
        <f t="shared" ref="BO335:BO336" si="504">O335-W335</f>
        <v>0</v>
      </c>
      <c r="BP335" s="1">
        <f t="shared" ref="BP335:BP336" si="505">P335-X335</f>
        <v>0</v>
      </c>
      <c r="BQ335" s="1">
        <f t="shared" ref="BQ335:BQ336" si="506">Q335-Y335</f>
        <v>0</v>
      </c>
      <c r="BR335" s="167">
        <v>1000</v>
      </c>
      <c r="BS335" s="167">
        <v>1000</v>
      </c>
      <c r="BT335" s="167">
        <v>0</v>
      </c>
      <c r="BU335" s="167">
        <v>0</v>
      </c>
      <c r="BV335" s="146">
        <f t="shared" si="484"/>
        <v>0</v>
      </c>
      <c r="BW335" s="146">
        <f t="shared" si="485"/>
        <v>0</v>
      </c>
      <c r="BX335" s="6"/>
      <c r="BZ335" s="45" t="s">
        <v>602</v>
      </c>
      <c r="CA335" s="45" t="s">
        <v>591</v>
      </c>
      <c r="CB335" s="45" t="s">
        <v>591</v>
      </c>
      <c r="CF335" s="175" t="e">
        <f>BW335-#REF!</f>
        <v>#REF!</v>
      </c>
      <c r="CH335" s="291"/>
      <c r="CI335" s="291"/>
    </row>
    <row r="336" spans="1:87" ht="38.25">
      <c r="A336" s="10" t="s">
        <v>10</v>
      </c>
      <c r="B336" s="9" t="s">
        <v>22</v>
      </c>
      <c r="C336" s="8" t="s">
        <v>21</v>
      </c>
      <c r="D336" s="100"/>
      <c r="E336" s="100"/>
      <c r="F336" s="7" t="s">
        <v>8</v>
      </c>
      <c r="G336" s="5"/>
      <c r="H336" s="7" t="s">
        <v>20</v>
      </c>
      <c r="I336" s="7" t="s">
        <v>19</v>
      </c>
      <c r="J336" s="6">
        <v>2464</v>
      </c>
      <c r="K336" s="6">
        <v>2464</v>
      </c>
      <c r="L336" s="6"/>
      <c r="M336" s="6"/>
      <c r="N336" s="167">
        <v>2464</v>
      </c>
      <c r="O336" s="167">
        <v>2464</v>
      </c>
      <c r="P336" s="167">
        <v>0</v>
      </c>
      <c r="Q336" s="167">
        <v>0</v>
      </c>
      <c r="R336" s="146">
        <v>2464</v>
      </c>
      <c r="S336" s="146">
        <v>2464</v>
      </c>
      <c r="T336" s="146"/>
      <c r="U336" s="146"/>
      <c r="V336" s="1">
        <f>Z336+AH336+AX336</f>
        <v>2464</v>
      </c>
      <c r="W336" s="1">
        <f>AA336+AI336+AY336</f>
        <v>2464</v>
      </c>
      <c r="X336" s="1">
        <f>AB336+AJ336+AZ336</f>
        <v>0</v>
      </c>
      <c r="Y336" s="1">
        <f>AC336+AK336+BA336</f>
        <v>0</v>
      </c>
      <c r="Z336" s="146"/>
      <c r="AA336" s="146"/>
      <c r="AB336" s="146"/>
      <c r="AC336" s="146"/>
      <c r="AD336" s="146"/>
      <c r="AE336" s="146"/>
      <c r="AF336" s="146"/>
      <c r="AG336" s="146"/>
      <c r="AH336" s="146">
        <v>2464</v>
      </c>
      <c r="AI336" s="146">
        <v>2464</v>
      </c>
      <c r="AJ336" s="146"/>
      <c r="AK336" s="146"/>
      <c r="AL336" s="1">
        <f>Z336-AD336</f>
        <v>0</v>
      </c>
      <c r="AM336" s="1">
        <f>AA336-AE336</f>
        <v>0</v>
      </c>
      <c r="AN336" s="1"/>
      <c r="AO336" s="1"/>
      <c r="AP336" s="146"/>
      <c r="AQ336" s="146"/>
      <c r="AR336" s="146"/>
      <c r="AS336" s="146"/>
      <c r="AT336" s="146">
        <v>2259.9259999999999</v>
      </c>
      <c r="AU336" s="146">
        <v>2259.9259999999999</v>
      </c>
      <c r="AV336" s="146"/>
      <c r="AW336" s="146"/>
      <c r="AX336" s="148"/>
      <c r="AY336" s="146"/>
      <c r="AZ336" s="146"/>
      <c r="BA336" s="146"/>
      <c r="BB336" s="1">
        <f>AH336-AT336</f>
        <v>204.07400000000007</v>
      </c>
      <c r="BC336" s="1">
        <f>AI336-AU336</f>
        <v>204.07400000000007</v>
      </c>
      <c r="BD336" s="1"/>
      <c r="BE336" s="1"/>
      <c r="BF336" s="146">
        <f t="shared" ref="BF336" si="507">BB336</f>
        <v>204.07400000000007</v>
      </c>
      <c r="BG336" s="146">
        <f t="shared" ref="BG336" si="508">BC336</f>
        <v>204.07400000000007</v>
      </c>
      <c r="BH336" s="146"/>
      <c r="BI336" s="146"/>
      <c r="BJ336" s="146">
        <f t="shared" ref="BJ336" si="509">AX336</f>
        <v>0</v>
      </c>
      <c r="BK336" s="146">
        <f t="shared" ref="BK336" si="510">AY336</f>
        <v>0</v>
      </c>
      <c r="BL336" s="146"/>
      <c r="BM336" s="146"/>
      <c r="BN336" s="1">
        <f t="shared" si="503"/>
        <v>0</v>
      </c>
      <c r="BO336" s="1">
        <f t="shared" si="504"/>
        <v>0</v>
      </c>
      <c r="BP336" s="1">
        <f t="shared" si="505"/>
        <v>0</v>
      </c>
      <c r="BQ336" s="1">
        <f t="shared" si="506"/>
        <v>0</v>
      </c>
      <c r="BR336" s="167">
        <v>2464</v>
      </c>
      <c r="BS336" s="167">
        <v>2464</v>
      </c>
      <c r="BT336" s="167">
        <v>0</v>
      </c>
      <c r="BU336" s="167">
        <v>0</v>
      </c>
      <c r="BV336" s="146">
        <f t="shared" ref="BV336" si="511">IF(BS336&gt;O336,BS336-O336,0)</f>
        <v>0</v>
      </c>
      <c r="BW336" s="146">
        <f t="shared" ref="BW336" si="512">IF(BS336&lt;O336,O336-BS336,0)</f>
        <v>0</v>
      </c>
      <c r="BX336" s="4"/>
      <c r="CF336" s="175" t="e">
        <f>BW336-#REF!</f>
        <v>#REF!</v>
      </c>
      <c r="CH336" s="291"/>
      <c r="CI336" s="291"/>
    </row>
    <row r="337" spans="1:87" ht="27.95" customHeight="1">
      <c r="A337" s="52" t="s">
        <v>637</v>
      </c>
      <c r="B337" s="372" t="s">
        <v>164</v>
      </c>
      <c r="C337" s="372"/>
      <c r="D337" s="373"/>
      <c r="E337" s="373"/>
      <c r="F337" s="372"/>
      <c r="G337" s="374"/>
      <c r="H337" s="372"/>
      <c r="I337" s="377">
        <f>SUM(I338:I351)</f>
        <v>0</v>
      </c>
      <c r="J337" s="375">
        <f t="shared" ref="J337:BR337" si="513">J338+J349+J350+J351</f>
        <v>5385460</v>
      </c>
      <c r="K337" s="375">
        <f t="shared" si="513"/>
        <v>5378398</v>
      </c>
      <c r="L337" s="375">
        <f t="shared" si="513"/>
        <v>96196</v>
      </c>
      <c r="M337" s="375">
        <f t="shared" si="513"/>
        <v>96196</v>
      </c>
      <c r="N337" s="376">
        <f t="shared" si="513"/>
        <v>2429904</v>
      </c>
      <c r="O337" s="376">
        <f t="shared" si="513"/>
        <v>2401324</v>
      </c>
      <c r="P337" s="376">
        <f t="shared" si="513"/>
        <v>0</v>
      </c>
      <c r="Q337" s="376">
        <f t="shared" si="513"/>
        <v>0</v>
      </c>
      <c r="R337" s="376">
        <f t="shared" si="513"/>
        <v>912080</v>
      </c>
      <c r="S337" s="376">
        <f t="shared" si="513"/>
        <v>905830</v>
      </c>
      <c r="T337" s="376">
        <f t="shared" si="513"/>
        <v>0</v>
      </c>
      <c r="U337" s="376">
        <f t="shared" si="513"/>
        <v>0</v>
      </c>
      <c r="V337" s="376">
        <f t="shared" si="513"/>
        <v>629313.4219190001</v>
      </c>
      <c r="W337" s="376">
        <f t="shared" si="513"/>
        <v>623476.46232099994</v>
      </c>
      <c r="X337" s="376">
        <f t="shared" si="513"/>
        <v>0</v>
      </c>
      <c r="Y337" s="376">
        <f t="shared" si="513"/>
        <v>0</v>
      </c>
      <c r="Z337" s="376">
        <f t="shared" si="513"/>
        <v>239799.72999999998</v>
      </c>
      <c r="AA337" s="376">
        <f t="shared" si="513"/>
        <v>239799.72999999998</v>
      </c>
      <c r="AB337" s="376">
        <f t="shared" si="513"/>
        <v>0</v>
      </c>
      <c r="AC337" s="376">
        <f t="shared" si="513"/>
        <v>0</v>
      </c>
      <c r="AD337" s="376">
        <f t="shared" si="513"/>
        <v>205006.72999999998</v>
      </c>
      <c r="AE337" s="376">
        <f t="shared" si="513"/>
        <v>205006.72999999998</v>
      </c>
      <c r="AF337" s="376">
        <f t="shared" si="513"/>
        <v>0</v>
      </c>
      <c r="AG337" s="376">
        <f t="shared" si="513"/>
        <v>0</v>
      </c>
      <c r="AH337" s="376">
        <f t="shared" si="513"/>
        <v>208257.69191900006</v>
      </c>
      <c r="AI337" s="376">
        <f t="shared" si="513"/>
        <v>202420.73232100002</v>
      </c>
      <c r="AJ337" s="376">
        <f t="shared" si="513"/>
        <v>0</v>
      </c>
      <c r="AK337" s="376">
        <f t="shared" si="513"/>
        <v>0</v>
      </c>
      <c r="AL337" s="376">
        <f t="shared" si="513"/>
        <v>34793</v>
      </c>
      <c r="AM337" s="376">
        <f t="shared" si="513"/>
        <v>34793</v>
      </c>
      <c r="AN337" s="376">
        <f t="shared" si="513"/>
        <v>0</v>
      </c>
      <c r="AO337" s="376">
        <f t="shared" si="513"/>
        <v>0</v>
      </c>
      <c r="AP337" s="376">
        <f t="shared" si="513"/>
        <v>34793</v>
      </c>
      <c r="AQ337" s="376">
        <f t="shared" si="513"/>
        <v>34793</v>
      </c>
      <c r="AR337" s="376">
        <f t="shared" si="513"/>
        <v>0</v>
      </c>
      <c r="AS337" s="376">
        <f t="shared" si="513"/>
        <v>0</v>
      </c>
      <c r="AT337" s="376">
        <f t="shared" si="513"/>
        <v>191964.300709</v>
      </c>
      <c r="AU337" s="376">
        <f t="shared" si="513"/>
        <v>191964.300709</v>
      </c>
      <c r="AV337" s="376">
        <f t="shared" si="513"/>
        <v>0</v>
      </c>
      <c r="AW337" s="376">
        <f t="shared" si="513"/>
        <v>0</v>
      </c>
      <c r="AX337" s="376">
        <f t="shared" si="513"/>
        <v>181256</v>
      </c>
      <c r="AY337" s="376">
        <f t="shared" si="513"/>
        <v>181256</v>
      </c>
      <c r="AZ337" s="376">
        <f t="shared" si="513"/>
        <v>0</v>
      </c>
      <c r="BA337" s="376">
        <f t="shared" si="513"/>
        <v>0</v>
      </c>
      <c r="BB337" s="376">
        <f t="shared" si="513"/>
        <v>9511.6212100000357</v>
      </c>
      <c r="BC337" s="376">
        <f t="shared" si="513"/>
        <v>3674.6616120000053</v>
      </c>
      <c r="BD337" s="376">
        <f t="shared" si="513"/>
        <v>0</v>
      </c>
      <c r="BE337" s="376">
        <f t="shared" si="513"/>
        <v>0</v>
      </c>
      <c r="BF337" s="376">
        <f t="shared" si="513"/>
        <v>9511.6212100000357</v>
      </c>
      <c r="BG337" s="376">
        <f t="shared" si="513"/>
        <v>3674.6616120000053</v>
      </c>
      <c r="BH337" s="376">
        <f t="shared" si="513"/>
        <v>0</v>
      </c>
      <c r="BI337" s="376">
        <f t="shared" si="513"/>
        <v>0</v>
      </c>
      <c r="BJ337" s="376">
        <f t="shared" si="513"/>
        <v>181256</v>
      </c>
      <c r="BK337" s="376">
        <f t="shared" si="513"/>
        <v>181256</v>
      </c>
      <c r="BL337" s="376">
        <f t="shared" si="513"/>
        <v>0</v>
      </c>
      <c r="BM337" s="376">
        <f t="shared" si="513"/>
        <v>0</v>
      </c>
      <c r="BN337" s="376">
        <f t="shared" si="513"/>
        <v>1406033.5780809999</v>
      </c>
      <c r="BO337" s="376">
        <f t="shared" si="513"/>
        <v>1383290.5376790001</v>
      </c>
      <c r="BP337" s="376">
        <f t="shared" si="513"/>
        <v>0</v>
      </c>
      <c r="BQ337" s="376">
        <f t="shared" si="513"/>
        <v>0</v>
      </c>
      <c r="BR337" s="376">
        <f t="shared" si="513"/>
        <v>2429904</v>
      </c>
      <c r="BS337" s="376">
        <f t="shared" ref="BS337:BW337" si="514">BS338+BS349+BS350+BS351</f>
        <v>2401324</v>
      </c>
      <c r="BT337" s="376">
        <f t="shared" si="514"/>
        <v>0</v>
      </c>
      <c r="BU337" s="376">
        <f t="shared" si="514"/>
        <v>0</v>
      </c>
      <c r="BV337" s="376">
        <f t="shared" si="514"/>
        <v>18000</v>
      </c>
      <c r="BW337" s="376">
        <f t="shared" si="514"/>
        <v>18000</v>
      </c>
      <c r="BX337" s="375"/>
      <c r="BZ337" s="45" t="s">
        <v>591</v>
      </c>
      <c r="CA337" s="45" t="s">
        <v>597</v>
      </c>
      <c r="CB337" s="45" t="s">
        <v>591</v>
      </c>
      <c r="CF337" s="175" t="e">
        <f>BW337-#REF!</f>
        <v>#REF!</v>
      </c>
      <c r="CH337" s="291"/>
      <c r="CI337" s="291"/>
    </row>
    <row r="338" spans="1:87" ht="39.75" customHeight="1">
      <c r="A338" s="10">
        <v>1</v>
      </c>
      <c r="B338" s="9" t="s">
        <v>163</v>
      </c>
      <c r="C338" s="7"/>
      <c r="D338" s="107"/>
      <c r="E338" s="107"/>
      <c r="F338" s="7"/>
      <c r="G338" s="5"/>
      <c r="H338" s="7"/>
      <c r="I338" s="7"/>
      <c r="J338" s="6"/>
      <c r="K338" s="6"/>
      <c r="L338" s="6"/>
      <c r="M338" s="6"/>
      <c r="N338" s="146">
        <f t="shared" ref="N338:BR338" si="515">SUM(N339:N348)</f>
        <v>449300</v>
      </c>
      <c r="O338" s="146">
        <f t="shared" si="515"/>
        <v>449300</v>
      </c>
      <c r="P338" s="146">
        <f t="shared" si="515"/>
        <v>0</v>
      </c>
      <c r="Q338" s="146">
        <f t="shared" si="515"/>
        <v>0</v>
      </c>
      <c r="R338" s="146">
        <f t="shared" si="515"/>
        <v>280000</v>
      </c>
      <c r="S338" s="146">
        <f t="shared" si="515"/>
        <v>280000</v>
      </c>
      <c r="T338" s="146">
        <f t="shared" si="515"/>
        <v>0</v>
      </c>
      <c r="U338" s="146">
        <f t="shared" si="515"/>
        <v>0</v>
      </c>
      <c r="V338" s="146">
        <f t="shared" si="515"/>
        <v>316012.962321</v>
      </c>
      <c r="W338" s="146">
        <f t="shared" si="515"/>
        <v>316012.962321</v>
      </c>
      <c r="X338" s="146">
        <f t="shared" si="515"/>
        <v>0</v>
      </c>
      <c r="Y338" s="146">
        <f t="shared" si="515"/>
        <v>0</v>
      </c>
      <c r="Z338" s="146">
        <f t="shared" si="515"/>
        <v>130054</v>
      </c>
      <c r="AA338" s="146">
        <f t="shared" si="515"/>
        <v>130054</v>
      </c>
      <c r="AB338" s="146">
        <f t="shared" si="515"/>
        <v>0</v>
      </c>
      <c r="AC338" s="146">
        <f t="shared" si="515"/>
        <v>0</v>
      </c>
      <c r="AD338" s="146">
        <f t="shared" si="515"/>
        <v>129910</v>
      </c>
      <c r="AE338" s="146">
        <f t="shared" si="515"/>
        <v>129910</v>
      </c>
      <c r="AF338" s="146">
        <f t="shared" si="515"/>
        <v>0</v>
      </c>
      <c r="AG338" s="146">
        <f t="shared" si="515"/>
        <v>0</v>
      </c>
      <c r="AH338" s="146">
        <f t="shared" si="515"/>
        <v>131638.962321</v>
      </c>
      <c r="AI338" s="146">
        <f t="shared" si="515"/>
        <v>131638.962321</v>
      </c>
      <c r="AJ338" s="146">
        <f t="shared" si="515"/>
        <v>0</v>
      </c>
      <c r="AK338" s="146">
        <f t="shared" si="515"/>
        <v>0</v>
      </c>
      <c r="AL338" s="146">
        <f t="shared" si="515"/>
        <v>144</v>
      </c>
      <c r="AM338" s="146">
        <f t="shared" si="515"/>
        <v>144</v>
      </c>
      <c r="AN338" s="146">
        <f t="shared" si="515"/>
        <v>0</v>
      </c>
      <c r="AO338" s="146">
        <f t="shared" si="515"/>
        <v>0</v>
      </c>
      <c r="AP338" s="146">
        <f t="shared" si="515"/>
        <v>144</v>
      </c>
      <c r="AQ338" s="146">
        <f t="shared" si="515"/>
        <v>144</v>
      </c>
      <c r="AR338" s="146">
        <f t="shared" si="515"/>
        <v>0</v>
      </c>
      <c r="AS338" s="146">
        <f t="shared" si="515"/>
        <v>0</v>
      </c>
      <c r="AT338" s="146">
        <f t="shared" si="515"/>
        <v>128650.62370899999</v>
      </c>
      <c r="AU338" s="146">
        <f t="shared" si="515"/>
        <v>128650.62370899999</v>
      </c>
      <c r="AV338" s="146">
        <f t="shared" si="515"/>
        <v>0</v>
      </c>
      <c r="AW338" s="146">
        <f t="shared" si="515"/>
        <v>0</v>
      </c>
      <c r="AX338" s="146">
        <f t="shared" si="515"/>
        <v>54320</v>
      </c>
      <c r="AY338" s="146">
        <f t="shared" si="515"/>
        <v>54320</v>
      </c>
      <c r="AZ338" s="146">
        <f t="shared" si="515"/>
        <v>0</v>
      </c>
      <c r="BA338" s="146">
        <f t="shared" si="515"/>
        <v>0</v>
      </c>
      <c r="BB338" s="146">
        <f t="shared" si="515"/>
        <v>2988.338612000005</v>
      </c>
      <c r="BC338" s="146">
        <f t="shared" si="515"/>
        <v>2988.338612000005</v>
      </c>
      <c r="BD338" s="146">
        <f t="shared" si="515"/>
        <v>0</v>
      </c>
      <c r="BE338" s="146">
        <f t="shared" si="515"/>
        <v>0</v>
      </c>
      <c r="BF338" s="146">
        <f t="shared" si="515"/>
        <v>2988.338612000005</v>
      </c>
      <c r="BG338" s="146">
        <f t="shared" si="515"/>
        <v>2988.338612000005</v>
      </c>
      <c r="BH338" s="146">
        <f t="shared" si="515"/>
        <v>0</v>
      </c>
      <c r="BI338" s="146">
        <f t="shared" si="515"/>
        <v>0</v>
      </c>
      <c r="BJ338" s="146">
        <f t="shared" si="515"/>
        <v>54320</v>
      </c>
      <c r="BK338" s="146">
        <f t="shared" si="515"/>
        <v>54320</v>
      </c>
      <c r="BL338" s="146">
        <f t="shared" si="515"/>
        <v>0</v>
      </c>
      <c r="BM338" s="146">
        <f t="shared" si="515"/>
        <v>0</v>
      </c>
      <c r="BN338" s="146">
        <f t="shared" si="515"/>
        <v>133287.037679</v>
      </c>
      <c r="BO338" s="146">
        <f t="shared" si="515"/>
        <v>133287.037679</v>
      </c>
      <c r="BP338" s="146">
        <f t="shared" si="515"/>
        <v>0</v>
      </c>
      <c r="BQ338" s="146">
        <f t="shared" si="515"/>
        <v>0</v>
      </c>
      <c r="BR338" s="146">
        <f t="shared" si="515"/>
        <v>449300</v>
      </c>
      <c r="BS338" s="146">
        <f t="shared" ref="BS338:BW338" si="516">SUM(BS339:BS348)</f>
        <v>449300</v>
      </c>
      <c r="BT338" s="146">
        <f t="shared" si="516"/>
        <v>0</v>
      </c>
      <c r="BU338" s="146">
        <f t="shared" si="516"/>
        <v>0</v>
      </c>
      <c r="BV338" s="146">
        <f t="shared" si="516"/>
        <v>0</v>
      </c>
      <c r="BW338" s="146">
        <f t="shared" si="516"/>
        <v>0</v>
      </c>
      <c r="BX338" s="70" t="s">
        <v>764</v>
      </c>
      <c r="CF338" s="175" t="e">
        <f>BW338-#REF!</f>
        <v>#REF!</v>
      </c>
      <c r="CH338" s="291"/>
      <c r="CI338" s="291"/>
    </row>
    <row r="339" spans="1:87" s="379" customFormat="1" ht="27.95" hidden="1" customHeight="1" outlineLevel="1">
      <c r="A339" s="27" t="s">
        <v>10</v>
      </c>
      <c r="B339" s="26" t="s">
        <v>135</v>
      </c>
      <c r="C339" s="25" t="s">
        <v>31</v>
      </c>
      <c r="D339" s="124"/>
      <c r="E339" s="124"/>
      <c r="F339" s="23" t="s">
        <v>30</v>
      </c>
      <c r="G339" s="24"/>
      <c r="H339" s="7"/>
      <c r="I339" s="7"/>
      <c r="J339" s="6"/>
      <c r="K339" s="6"/>
      <c r="L339" s="6"/>
      <c r="M339" s="6"/>
      <c r="N339" s="167">
        <v>177750</v>
      </c>
      <c r="O339" s="167">
        <v>177750</v>
      </c>
      <c r="P339" s="167">
        <v>0</v>
      </c>
      <c r="Q339" s="167">
        <v>0</v>
      </c>
      <c r="R339" s="146">
        <f>151200*0.8</f>
        <v>120960</v>
      </c>
      <c r="S339" s="146">
        <f>151200*0.8</f>
        <v>120960</v>
      </c>
      <c r="T339" s="146"/>
      <c r="U339" s="154"/>
      <c r="V339" s="1">
        <f t="shared" si="499"/>
        <v>119092.616908</v>
      </c>
      <c r="W339" s="1">
        <f t="shared" si="500"/>
        <v>119092.616908</v>
      </c>
      <c r="X339" s="1">
        <f t="shared" si="501"/>
        <v>0</v>
      </c>
      <c r="Y339" s="1">
        <f t="shared" si="502"/>
        <v>0</v>
      </c>
      <c r="Z339" s="271">
        <v>49029</v>
      </c>
      <c r="AA339" s="271">
        <v>49029</v>
      </c>
      <c r="AB339" s="271"/>
      <c r="AC339" s="271"/>
      <c r="AD339" s="271">
        <v>49029</v>
      </c>
      <c r="AE339" s="271">
        <v>49029</v>
      </c>
      <c r="AF339" s="271"/>
      <c r="AG339" s="271"/>
      <c r="AH339" s="271">
        <v>42063.616908000004</v>
      </c>
      <c r="AI339" s="271">
        <v>42063.616908000004</v>
      </c>
      <c r="AJ339" s="271"/>
      <c r="AK339" s="271"/>
      <c r="AL339" s="1">
        <f t="shared" ref="AL339:AL350" si="517">Z339-AD339</f>
        <v>0</v>
      </c>
      <c r="AM339" s="1">
        <f t="shared" ref="AM339:AM350" si="518">AA339-AE339</f>
        <v>0</v>
      </c>
      <c r="AN339" s="1"/>
      <c r="AO339" s="1"/>
      <c r="AP339" s="1"/>
      <c r="AQ339" s="1"/>
      <c r="AR339" s="1"/>
      <c r="AS339" s="1"/>
      <c r="AT339" s="271">
        <v>45281.4</v>
      </c>
      <c r="AU339" s="271">
        <v>45281.4</v>
      </c>
      <c r="AV339" s="271"/>
      <c r="AW339" s="271"/>
      <c r="AX339" s="271">
        <v>28000</v>
      </c>
      <c r="AY339" s="271">
        <v>28000</v>
      </c>
      <c r="AZ339" s="271"/>
      <c r="BA339" s="271"/>
      <c r="BB339" s="1">
        <f t="shared" ref="BB339:BB350" si="519">AH339-AT339</f>
        <v>-3217.7830919999979</v>
      </c>
      <c r="BC339" s="1">
        <f t="shared" ref="BC339:BC350" si="520">AI339-AU339</f>
        <v>-3217.7830919999979</v>
      </c>
      <c r="BD339" s="1"/>
      <c r="BE339" s="1"/>
      <c r="BF339" s="146">
        <f t="shared" si="476"/>
        <v>-3217.7830919999979</v>
      </c>
      <c r="BG339" s="146">
        <f t="shared" si="477"/>
        <v>-3217.7830919999979</v>
      </c>
      <c r="BH339" s="146"/>
      <c r="BI339" s="146"/>
      <c r="BJ339" s="146">
        <f t="shared" si="478"/>
        <v>28000</v>
      </c>
      <c r="BK339" s="146">
        <f t="shared" si="479"/>
        <v>28000</v>
      </c>
      <c r="BL339" s="271"/>
      <c r="BM339" s="271"/>
      <c r="BN339" s="1">
        <f t="shared" ref="BN339:BN350" si="521">N339-V339</f>
        <v>58657.383092000004</v>
      </c>
      <c r="BO339" s="1">
        <f t="shared" ref="BO339:BO350" si="522">O339-W339</f>
        <v>58657.383092000004</v>
      </c>
      <c r="BP339" s="1">
        <f t="shared" ref="BP339:BP350" si="523">P339-X339</f>
        <v>0</v>
      </c>
      <c r="BQ339" s="1">
        <f t="shared" ref="BQ339:BQ350" si="524">Q339-Y339</f>
        <v>0</v>
      </c>
      <c r="BR339" s="167">
        <v>177750</v>
      </c>
      <c r="BS339" s="167">
        <v>177750</v>
      </c>
      <c r="BT339" s="167">
        <v>0</v>
      </c>
      <c r="BU339" s="167">
        <v>0</v>
      </c>
      <c r="BV339" s="146">
        <f t="shared" si="484"/>
        <v>0</v>
      </c>
      <c r="BW339" s="146">
        <f t="shared" si="485"/>
        <v>0</v>
      </c>
      <c r="BX339" s="378"/>
      <c r="BY339" s="379">
        <v>30000</v>
      </c>
      <c r="CD339" s="380"/>
      <c r="CE339" s="380"/>
      <c r="CF339" s="175" t="e">
        <f>BW339-#REF!</f>
        <v>#REF!</v>
      </c>
      <c r="CH339" s="291"/>
      <c r="CI339" s="291"/>
    </row>
    <row r="340" spans="1:87" s="379" customFormat="1" ht="27.95" hidden="1" customHeight="1" outlineLevel="1">
      <c r="A340" s="27" t="s">
        <v>10</v>
      </c>
      <c r="B340" s="26" t="s">
        <v>41</v>
      </c>
      <c r="C340" s="25" t="s">
        <v>40</v>
      </c>
      <c r="D340" s="124"/>
      <c r="E340" s="124"/>
      <c r="F340" s="23" t="s">
        <v>39</v>
      </c>
      <c r="G340" s="24"/>
      <c r="H340" s="7"/>
      <c r="I340" s="7"/>
      <c r="J340" s="6"/>
      <c r="K340" s="6"/>
      <c r="L340" s="6"/>
      <c r="M340" s="6"/>
      <c r="N340" s="167">
        <v>19750</v>
      </c>
      <c r="O340" s="167">
        <v>19750</v>
      </c>
      <c r="P340" s="167">
        <v>0</v>
      </c>
      <c r="Q340" s="167">
        <v>0</v>
      </c>
      <c r="R340" s="146">
        <f>15280*0.8</f>
        <v>12224</v>
      </c>
      <c r="S340" s="146">
        <f>15280*0.8</f>
        <v>12224</v>
      </c>
      <c r="T340" s="146"/>
      <c r="U340" s="154"/>
      <c r="V340" s="1">
        <f t="shared" si="499"/>
        <v>14209.830893</v>
      </c>
      <c r="W340" s="1">
        <f t="shared" si="500"/>
        <v>14209.830893</v>
      </c>
      <c r="X340" s="1">
        <f t="shared" si="501"/>
        <v>0</v>
      </c>
      <c r="Y340" s="1">
        <f t="shared" si="502"/>
        <v>0</v>
      </c>
      <c r="Z340" s="271">
        <v>4186</v>
      </c>
      <c r="AA340" s="271">
        <v>4186</v>
      </c>
      <c r="AB340" s="271"/>
      <c r="AC340" s="271"/>
      <c r="AD340" s="271">
        <v>4186</v>
      </c>
      <c r="AE340" s="271">
        <v>4186</v>
      </c>
      <c r="AF340" s="271"/>
      <c r="AG340" s="271"/>
      <c r="AH340" s="271">
        <v>7623.8308930000003</v>
      </c>
      <c r="AI340" s="271">
        <v>7623.8308930000003</v>
      </c>
      <c r="AJ340" s="271"/>
      <c r="AK340" s="271"/>
      <c r="AL340" s="1">
        <f t="shared" si="517"/>
        <v>0</v>
      </c>
      <c r="AM340" s="1">
        <f t="shared" si="518"/>
        <v>0</v>
      </c>
      <c r="AN340" s="1"/>
      <c r="AO340" s="1"/>
      <c r="AP340" s="1"/>
      <c r="AQ340" s="1"/>
      <c r="AR340" s="1"/>
      <c r="AS340" s="1"/>
      <c r="AT340" s="271">
        <v>7623.8308930000003</v>
      </c>
      <c r="AU340" s="271">
        <v>7623.8308930000003</v>
      </c>
      <c r="AV340" s="271"/>
      <c r="AW340" s="271"/>
      <c r="AX340" s="271">
        <v>2400</v>
      </c>
      <c r="AY340" s="271">
        <v>2400</v>
      </c>
      <c r="AZ340" s="271"/>
      <c r="BA340" s="271"/>
      <c r="BB340" s="1">
        <f t="shared" si="519"/>
        <v>0</v>
      </c>
      <c r="BC340" s="1">
        <f t="shared" si="520"/>
        <v>0</v>
      </c>
      <c r="BD340" s="1"/>
      <c r="BE340" s="1"/>
      <c r="BF340" s="146">
        <f t="shared" si="476"/>
        <v>0</v>
      </c>
      <c r="BG340" s="146">
        <f t="shared" si="477"/>
        <v>0</v>
      </c>
      <c r="BH340" s="146"/>
      <c r="BI340" s="146"/>
      <c r="BJ340" s="146">
        <f t="shared" si="478"/>
        <v>2400</v>
      </c>
      <c r="BK340" s="146">
        <f t="shared" si="479"/>
        <v>2400</v>
      </c>
      <c r="BL340" s="271"/>
      <c r="BM340" s="271"/>
      <c r="BN340" s="1">
        <f t="shared" si="521"/>
        <v>5540.1691069999997</v>
      </c>
      <c r="BO340" s="1">
        <f t="shared" si="522"/>
        <v>5540.1691069999997</v>
      </c>
      <c r="BP340" s="1">
        <f t="shared" si="523"/>
        <v>0</v>
      </c>
      <c r="BQ340" s="1">
        <f t="shared" si="524"/>
        <v>0</v>
      </c>
      <c r="BR340" s="167">
        <v>19750</v>
      </c>
      <c r="BS340" s="167">
        <v>19750</v>
      </c>
      <c r="BT340" s="167">
        <v>0</v>
      </c>
      <c r="BU340" s="167">
        <v>0</v>
      </c>
      <c r="BV340" s="146">
        <f t="shared" si="484"/>
        <v>0</v>
      </c>
      <c r="BW340" s="146">
        <f t="shared" si="485"/>
        <v>0</v>
      </c>
      <c r="BX340" s="378"/>
      <c r="BY340" s="379">
        <v>3000</v>
      </c>
      <c r="CD340" s="380"/>
      <c r="CE340" s="380"/>
      <c r="CF340" s="175" t="e">
        <f>BW340-#REF!</f>
        <v>#REF!</v>
      </c>
      <c r="CH340" s="291"/>
      <c r="CI340" s="291"/>
    </row>
    <row r="341" spans="1:87" s="379" customFormat="1" ht="27.95" hidden="1" customHeight="1" outlineLevel="1">
      <c r="A341" s="27" t="s">
        <v>10</v>
      </c>
      <c r="B341" s="26" t="s">
        <v>134</v>
      </c>
      <c r="C341" s="25" t="s">
        <v>133</v>
      </c>
      <c r="D341" s="124"/>
      <c r="E341" s="124"/>
      <c r="F341" s="23" t="s">
        <v>98</v>
      </c>
      <c r="G341" s="24"/>
      <c r="H341" s="7"/>
      <c r="I341" s="7"/>
      <c r="J341" s="6"/>
      <c r="K341" s="6"/>
      <c r="L341" s="6"/>
      <c r="M341" s="6"/>
      <c r="N341" s="167">
        <v>20400</v>
      </c>
      <c r="O341" s="167">
        <v>20400</v>
      </c>
      <c r="P341" s="167">
        <v>0</v>
      </c>
      <c r="Q341" s="167">
        <v>0</v>
      </c>
      <c r="R341" s="146">
        <f>11520*0.8</f>
        <v>9216</v>
      </c>
      <c r="S341" s="146">
        <f>11520*0.8</f>
        <v>9216</v>
      </c>
      <c r="T341" s="146"/>
      <c r="U341" s="154"/>
      <c r="V341" s="1">
        <f t="shared" si="499"/>
        <v>16703.186384000001</v>
      </c>
      <c r="W341" s="1">
        <f t="shared" si="500"/>
        <v>16703.186384000001</v>
      </c>
      <c r="X341" s="1">
        <f t="shared" si="501"/>
        <v>0</v>
      </c>
      <c r="Y341" s="1">
        <f t="shared" si="502"/>
        <v>0</v>
      </c>
      <c r="Z341" s="271">
        <v>9553</v>
      </c>
      <c r="AA341" s="271">
        <v>9553</v>
      </c>
      <c r="AB341" s="271"/>
      <c r="AC341" s="271"/>
      <c r="AD341" s="271">
        <v>9553</v>
      </c>
      <c r="AE341" s="271">
        <v>9553</v>
      </c>
      <c r="AF341" s="271"/>
      <c r="AG341" s="271"/>
      <c r="AH341" s="271">
        <v>5950.1863839999996</v>
      </c>
      <c r="AI341" s="271">
        <v>5950.1863839999996</v>
      </c>
      <c r="AJ341" s="271"/>
      <c r="AK341" s="271"/>
      <c r="AL341" s="1">
        <f t="shared" si="517"/>
        <v>0</v>
      </c>
      <c r="AM341" s="1">
        <f t="shared" si="518"/>
        <v>0</v>
      </c>
      <c r="AN341" s="1"/>
      <c r="AO341" s="1"/>
      <c r="AP341" s="1"/>
      <c r="AQ341" s="1"/>
      <c r="AR341" s="1"/>
      <c r="AS341" s="1"/>
      <c r="AT341" s="271">
        <v>5950.1863839999996</v>
      </c>
      <c r="AU341" s="271">
        <v>5950.1863839999996</v>
      </c>
      <c r="AV341" s="271"/>
      <c r="AW341" s="271"/>
      <c r="AX341" s="271">
        <v>1200</v>
      </c>
      <c r="AY341" s="271">
        <v>1200</v>
      </c>
      <c r="AZ341" s="271"/>
      <c r="BA341" s="271"/>
      <c r="BB341" s="1">
        <f t="shared" si="519"/>
        <v>0</v>
      </c>
      <c r="BC341" s="1">
        <f t="shared" si="520"/>
        <v>0</v>
      </c>
      <c r="BD341" s="1"/>
      <c r="BE341" s="1"/>
      <c r="BF341" s="146">
        <f t="shared" si="476"/>
        <v>0</v>
      </c>
      <c r="BG341" s="146">
        <f t="shared" si="477"/>
        <v>0</v>
      </c>
      <c r="BH341" s="146"/>
      <c r="BI341" s="146"/>
      <c r="BJ341" s="146">
        <f t="shared" si="478"/>
        <v>1200</v>
      </c>
      <c r="BK341" s="146">
        <f t="shared" si="479"/>
        <v>1200</v>
      </c>
      <c r="BL341" s="271"/>
      <c r="BM341" s="271"/>
      <c r="BN341" s="1">
        <f t="shared" si="521"/>
        <v>3696.8136159999995</v>
      </c>
      <c r="BO341" s="1">
        <f t="shared" si="522"/>
        <v>3696.8136159999995</v>
      </c>
      <c r="BP341" s="1">
        <f t="shared" si="523"/>
        <v>0</v>
      </c>
      <c r="BQ341" s="1">
        <f t="shared" si="524"/>
        <v>0</v>
      </c>
      <c r="BR341" s="167">
        <v>20400</v>
      </c>
      <c r="BS341" s="167">
        <v>20400</v>
      </c>
      <c r="BT341" s="167">
        <v>0</v>
      </c>
      <c r="BU341" s="167">
        <v>0</v>
      </c>
      <c r="BV341" s="146">
        <f t="shared" si="484"/>
        <v>0</v>
      </c>
      <c r="BW341" s="146">
        <f t="shared" si="485"/>
        <v>0</v>
      </c>
      <c r="BX341" s="378"/>
      <c r="BY341" s="379">
        <v>2000</v>
      </c>
      <c r="CD341" s="380"/>
      <c r="CE341" s="380"/>
      <c r="CF341" s="175" t="e">
        <f>BW341-#REF!</f>
        <v>#REF!</v>
      </c>
      <c r="CH341" s="291"/>
      <c r="CI341" s="291"/>
    </row>
    <row r="342" spans="1:87" s="379" customFormat="1" ht="27.95" hidden="1" customHeight="1" outlineLevel="1">
      <c r="A342" s="27" t="s">
        <v>10</v>
      </c>
      <c r="B342" s="26" t="s">
        <v>132</v>
      </c>
      <c r="C342" s="25" t="s">
        <v>131</v>
      </c>
      <c r="D342" s="124"/>
      <c r="E342" s="124"/>
      <c r="F342" s="23" t="s">
        <v>81</v>
      </c>
      <c r="G342" s="24"/>
      <c r="H342" s="7"/>
      <c r="I342" s="7"/>
      <c r="J342" s="6"/>
      <c r="K342" s="6"/>
      <c r="L342" s="6"/>
      <c r="M342" s="6"/>
      <c r="N342" s="167">
        <v>5900</v>
      </c>
      <c r="O342" s="167">
        <v>5900</v>
      </c>
      <c r="P342" s="167">
        <v>0</v>
      </c>
      <c r="Q342" s="167">
        <v>0</v>
      </c>
      <c r="R342" s="146">
        <f>8540*0.8</f>
        <v>6832</v>
      </c>
      <c r="S342" s="146">
        <f>8540*0.8</f>
        <v>6832</v>
      </c>
      <c r="T342" s="146"/>
      <c r="U342" s="154"/>
      <c r="V342" s="1">
        <f t="shared" si="499"/>
        <v>4064.4263999999998</v>
      </c>
      <c r="W342" s="1">
        <f t="shared" si="500"/>
        <v>4064.4263999999998</v>
      </c>
      <c r="X342" s="1">
        <f t="shared" si="501"/>
        <v>0</v>
      </c>
      <c r="Y342" s="1">
        <f t="shared" si="502"/>
        <v>0</v>
      </c>
      <c r="Z342" s="271">
        <v>2718</v>
      </c>
      <c r="AA342" s="271">
        <v>2718</v>
      </c>
      <c r="AB342" s="271"/>
      <c r="AC342" s="271"/>
      <c r="AD342" s="271">
        <v>2718</v>
      </c>
      <c r="AE342" s="271">
        <v>2718</v>
      </c>
      <c r="AF342" s="271"/>
      <c r="AG342" s="271"/>
      <c r="AH342" s="271">
        <v>146.4264</v>
      </c>
      <c r="AI342" s="271">
        <v>146.4264</v>
      </c>
      <c r="AJ342" s="271"/>
      <c r="AK342" s="271"/>
      <c r="AL342" s="1">
        <f t="shared" si="517"/>
        <v>0</v>
      </c>
      <c r="AM342" s="1">
        <f t="shared" si="518"/>
        <v>0</v>
      </c>
      <c r="AN342" s="1"/>
      <c r="AO342" s="1"/>
      <c r="AP342" s="1"/>
      <c r="AQ342" s="1"/>
      <c r="AR342" s="1"/>
      <c r="AS342" s="1"/>
      <c r="AT342" s="271">
        <v>146.4264</v>
      </c>
      <c r="AU342" s="271">
        <v>146.4264</v>
      </c>
      <c r="AV342" s="271"/>
      <c r="AW342" s="271"/>
      <c r="AX342" s="271">
        <v>1200</v>
      </c>
      <c r="AY342" s="271">
        <v>1200</v>
      </c>
      <c r="AZ342" s="271"/>
      <c r="BA342" s="271"/>
      <c r="BB342" s="1">
        <f t="shared" si="519"/>
        <v>0</v>
      </c>
      <c r="BC342" s="1">
        <f t="shared" si="520"/>
        <v>0</v>
      </c>
      <c r="BD342" s="1"/>
      <c r="BE342" s="1"/>
      <c r="BF342" s="146">
        <f t="shared" si="476"/>
        <v>0</v>
      </c>
      <c r="BG342" s="146">
        <f t="shared" si="477"/>
        <v>0</v>
      </c>
      <c r="BH342" s="146"/>
      <c r="BI342" s="146"/>
      <c r="BJ342" s="146">
        <f t="shared" si="478"/>
        <v>1200</v>
      </c>
      <c r="BK342" s="146">
        <f t="shared" si="479"/>
        <v>1200</v>
      </c>
      <c r="BL342" s="271"/>
      <c r="BM342" s="271"/>
      <c r="BN342" s="1">
        <f t="shared" si="521"/>
        <v>1835.5736000000002</v>
      </c>
      <c r="BO342" s="1">
        <f t="shared" si="522"/>
        <v>1835.5736000000002</v>
      </c>
      <c r="BP342" s="1">
        <f t="shared" si="523"/>
        <v>0</v>
      </c>
      <c r="BQ342" s="1">
        <f t="shared" si="524"/>
        <v>0</v>
      </c>
      <c r="BR342" s="167">
        <v>5900</v>
      </c>
      <c r="BS342" s="167">
        <v>5900</v>
      </c>
      <c r="BT342" s="167">
        <v>0</v>
      </c>
      <c r="BU342" s="167">
        <v>0</v>
      </c>
      <c r="BV342" s="146">
        <f t="shared" si="484"/>
        <v>0</v>
      </c>
      <c r="BW342" s="146">
        <f t="shared" si="485"/>
        <v>0</v>
      </c>
      <c r="BX342" s="378"/>
      <c r="BY342" s="381">
        <v>100</v>
      </c>
      <c r="CD342" s="380"/>
      <c r="CE342" s="380"/>
      <c r="CF342" s="175" t="e">
        <f>BW342-#REF!</f>
        <v>#REF!</v>
      </c>
      <c r="CH342" s="291"/>
      <c r="CI342" s="291"/>
    </row>
    <row r="343" spans="1:87" s="379" customFormat="1" ht="27.95" hidden="1" customHeight="1" outlineLevel="1">
      <c r="A343" s="27" t="s">
        <v>10</v>
      </c>
      <c r="B343" s="26" t="s">
        <v>25</v>
      </c>
      <c r="C343" s="25" t="s">
        <v>24</v>
      </c>
      <c r="D343" s="124"/>
      <c r="E343" s="124"/>
      <c r="F343" s="23" t="s">
        <v>23</v>
      </c>
      <c r="G343" s="24"/>
      <c r="H343" s="7"/>
      <c r="I343" s="7"/>
      <c r="J343" s="6"/>
      <c r="K343" s="6"/>
      <c r="L343" s="6"/>
      <c r="M343" s="6"/>
      <c r="N343" s="167">
        <v>80600</v>
      </c>
      <c r="O343" s="167">
        <v>80600</v>
      </c>
      <c r="P343" s="167">
        <v>0</v>
      </c>
      <c r="Q343" s="167">
        <v>0</v>
      </c>
      <c r="R343" s="146">
        <f>51300*0.8</f>
        <v>41040</v>
      </c>
      <c r="S343" s="146">
        <f>51300*0.8</f>
        <v>41040</v>
      </c>
      <c r="T343" s="146"/>
      <c r="U343" s="154"/>
      <c r="V343" s="1">
        <f t="shared" si="499"/>
        <v>51965.148912000004</v>
      </c>
      <c r="W343" s="1">
        <f t="shared" si="500"/>
        <v>51965.148912000004</v>
      </c>
      <c r="X343" s="1">
        <f t="shared" si="501"/>
        <v>0</v>
      </c>
      <c r="Y343" s="1">
        <f t="shared" si="502"/>
        <v>0</v>
      </c>
      <c r="Z343" s="271">
        <v>28003</v>
      </c>
      <c r="AA343" s="271">
        <v>28003</v>
      </c>
      <c r="AB343" s="271"/>
      <c r="AC343" s="271"/>
      <c r="AD343" s="271">
        <v>28003</v>
      </c>
      <c r="AE343" s="271">
        <v>28003</v>
      </c>
      <c r="AF343" s="271"/>
      <c r="AG343" s="271"/>
      <c r="AH343" s="271">
        <v>15962.148912000001</v>
      </c>
      <c r="AI343" s="271">
        <v>15962.148912000001</v>
      </c>
      <c r="AJ343" s="271"/>
      <c r="AK343" s="271"/>
      <c r="AL343" s="1">
        <f t="shared" si="517"/>
        <v>0</v>
      </c>
      <c r="AM343" s="1">
        <f t="shared" si="518"/>
        <v>0</v>
      </c>
      <c r="AN343" s="1"/>
      <c r="AO343" s="1"/>
      <c r="AP343" s="1"/>
      <c r="AQ343" s="1"/>
      <c r="AR343" s="1"/>
      <c r="AS343" s="1"/>
      <c r="AT343" s="271">
        <v>15962.148912000001</v>
      </c>
      <c r="AU343" s="271">
        <v>15962.148912000001</v>
      </c>
      <c r="AV343" s="271"/>
      <c r="AW343" s="271"/>
      <c r="AX343" s="271">
        <v>8000</v>
      </c>
      <c r="AY343" s="271">
        <v>8000</v>
      </c>
      <c r="AZ343" s="271"/>
      <c r="BA343" s="271"/>
      <c r="BB343" s="1">
        <f t="shared" si="519"/>
        <v>0</v>
      </c>
      <c r="BC343" s="1">
        <f t="shared" si="520"/>
        <v>0</v>
      </c>
      <c r="BD343" s="1"/>
      <c r="BE343" s="1"/>
      <c r="BF343" s="146">
        <f t="shared" si="476"/>
        <v>0</v>
      </c>
      <c r="BG343" s="146">
        <f t="shared" si="477"/>
        <v>0</v>
      </c>
      <c r="BH343" s="146"/>
      <c r="BI343" s="146"/>
      <c r="BJ343" s="146">
        <f t="shared" si="478"/>
        <v>8000</v>
      </c>
      <c r="BK343" s="146">
        <f t="shared" si="479"/>
        <v>8000</v>
      </c>
      <c r="BL343" s="271"/>
      <c r="BM343" s="271"/>
      <c r="BN343" s="1">
        <f t="shared" si="521"/>
        <v>28634.851087999996</v>
      </c>
      <c r="BO343" s="1">
        <f t="shared" si="522"/>
        <v>28634.851087999996</v>
      </c>
      <c r="BP343" s="1">
        <f t="shared" si="523"/>
        <v>0</v>
      </c>
      <c r="BQ343" s="1">
        <f t="shared" si="524"/>
        <v>0</v>
      </c>
      <c r="BR343" s="167">
        <v>80600</v>
      </c>
      <c r="BS343" s="167">
        <v>80600</v>
      </c>
      <c r="BT343" s="167">
        <v>0</v>
      </c>
      <c r="BU343" s="167">
        <v>0</v>
      </c>
      <c r="BV343" s="146">
        <f t="shared" si="484"/>
        <v>0</v>
      </c>
      <c r="BW343" s="146">
        <f t="shared" si="485"/>
        <v>0</v>
      </c>
      <c r="BX343" s="378"/>
      <c r="BY343" s="379">
        <v>15500</v>
      </c>
      <c r="CD343" s="380"/>
      <c r="CE343" s="380"/>
      <c r="CF343" s="175" t="e">
        <f>BW343-#REF!</f>
        <v>#REF!</v>
      </c>
      <c r="CH343" s="291"/>
      <c r="CI343" s="291"/>
    </row>
    <row r="344" spans="1:87" s="379" customFormat="1" ht="27.95" hidden="1" customHeight="1" outlineLevel="1">
      <c r="A344" s="27" t="s">
        <v>10</v>
      </c>
      <c r="B344" s="26" t="s">
        <v>38</v>
      </c>
      <c r="C344" s="25" t="s">
        <v>37</v>
      </c>
      <c r="D344" s="124"/>
      <c r="E344" s="124"/>
      <c r="F344" s="23" t="s">
        <v>36</v>
      </c>
      <c r="G344" s="24"/>
      <c r="H344" s="7"/>
      <c r="I344" s="7"/>
      <c r="J344" s="6"/>
      <c r="K344" s="6"/>
      <c r="L344" s="6"/>
      <c r="M344" s="6"/>
      <c r="N344" s="167">
        <v>7500</v>
      </c>
      <c r="O344" s="167">
        <v>7500</v>
      </c>
      <c r="P344" s="167">
        <v>0</v>
      </c>
      <c r="Q344" s="167">
        <v>0</v>
      </c>
      <c r="R344" s="146">
        <f>5220*0.8</f>
        <v>4176</v>
      </c>
      <c r="S344" s="146">
        <f>5220*0.8</f>
        <v>4176</v>
      </c>
      <c r="T344" s="146"/>
      <c r="U344" s="154"/>
      <c r="V344" s="1">
        <f t="shared" si="499"/>
        <v>3828.6148800000001</v>
      </c>
      <c r="W344" s="1">
        <f t="shared" si="500"/>
        <v>3828.6148800000001</v>
      </c>
      <c r="X344" s="1">
        <f t="shared" si="501"/>
        <v>0</v>
      </c>
      <c r="Y344" s="1">
        <f t="shared" si="502"/>
        <v>0</v>
      </c>
      <c r="Z344" s="271">
        <v>1190</v>
      </c>
      <c r="AA344" s="271">
        <v>1190</v>
      </c>
      <c r="AB344" s="271"/>
      <c r="AC344" s="271"/>
      <c r="AD344" s="271">
        <v>1190</v>
      </c>
      <c r="AE344" s="271">
        <v>1190</v>
      </c>
      <c r="AF344" s="271"/>
      <c r="AG344" s="271"/>
      <c r="AH344" s="271">
        <v>1678.6148800000001</v>
      </c>
      <c r="AI344" s="271">
        <v>1678.6148800000001</v>
      </c>
      <c r="AJ344" s="271"/>
      <c r="AK344" s="271"/>
      <c r="AL344" s="1">
        <f t="shared" si="517"/>
        <v>0</v>
      </c>
      <c r="AM344" s="1">
        <f t="shared" si="518"/>
        <v>0</v>
      </c>
      <c r="AN344" s="1"/>
      <c r="AO344" s="1"/>
      <c r="AP344" s="1"/>
      <c r="AQ344" s="1"/>
      <c r="AR344" s="1"/>
      <c r="AS344" s="1"/>
      <c r="AT344" s="271">
        <v>1678.6148800000001</v>
      </c>
      <c r="AU344" s="271">
        <v>1678.6148800000001</v>
      </c>
      <c r="AV344" s="271"/>
      <c r="AW344" s="271"/>
      <c r="AX344" s="271">
        <v>960</v>
      </c>
      <c r="AY344" s="271">
        <v>960</v>
      </c>
      <c r="AZ344" s="271"/>
      <c r="BA344" s="271"/>
      <c r="BB344" s="1">
        <f t="shared" si="519"/>
        <v>0</v>
      </c>
      <c r="BC344" s="1">
        <f t="shared" si="520"/>
        <v>0</v>
      </c>
      <c r="BD344" s="1"/>
      <c r="BE344" s="1"/>
      <c r="BF344" s="146">
        <f t="shared" si="476"/>
        <v>0</v>
      </c>
      <c r="BG344" s="146">
        <f t="shared" si="477"/>
        <v>0</v>
      </c>
      <c r="BH344" s="146"/>
      <c r="BI344" s="146"/>
      <c r="BJ344" s="146">
        <f t="shared" si="478"/>
        <v>960</v>
      </c>
      <c r="BK344" s="146">
        <f t="shared" si="479"/>
        <v>960</v>
      </c>
      <c r="BL344" s="271"/>
      <c r="BM344" s="271"/>
      <c r="BN344" s="1">
        <f t="shared" si="521"/>
        <v>3671.3851199999999</v>
      </c>
      <c r="BO344" s="1">
        <f t="shared" si="522"/>
        <v>3671.3851199999999</v>
      </c>
      <c r="BP344" s="1">
        <f t="shared" si="523"/>
        <v>0</v>
      </c>
      <c r="BQ344" s="1">
        <f t="shared" si="524"/>
        <v>0</v>
      </c>
      <c r="BR344" s="167">
        <v>7500</v>
      </c>
      <c r="BS344" s="167">
        <v>7500</v>
      </c>
      <c r="BT344" s="167">
        <v>0</v>
      </c>
      <c r="BU344" s="167">
        <v>0</v>
      </c>
      <c r="BV344" s="146">
        <f t="shared" si="484"/>
        <v>0</v>
      </c>
      <c r="BW344" s="146">
        <f t="shared" si="485"/>
        <v>0</v>
      </c>
      <c r="BX344" s="378"/>
      <c r="BY344" s="379">
        <v>2000</v>
      </c>
      <c r="CD344" s="380"/>
      <c r="CE344" s="380"/>
      <c r="CF344" s="175" t="e">
        <f>BW344-#REF!</f>
        <v>#REF!</v>
      </c>
      <c r="CH344" s="291"/>
      <c r="CI344" s="291"/>
    </row>
    <row r="345" spans="1:87" s="379" customFormat="1" ht="27.95" hidden="1" customHeight="1" outlineLevel="1">
      <c r="A345" s="27" t="s">
        <v>10</v>
      </c>
      <c r="B345" s="26" t="s">
        <v>29</v>
      </c>
      <c r="C345" s="25" t="s">
        <v>6</v>
      </c>
      <c r="D345" s="124"/>
      <c r="E345" s="124"/>
      <c r="F345" s="23" t="s">
        <v>28</v>
      </c>
      <c r="G345" s="24"/>
      <c r="H345" s="7"/>
      <c r="I345" s="7"/>
      <c r="J345" s="6"/>
      <c r="K345" s="6"/>
      <c r="L345" s="6"/>
      <c r="M345" s="6"/>
      <c r="N345" s="167">
        <v>23300</v>
      </c>
      <c r="O345" s="167">
        <v>23300</v>
      </c>
      <c r="P345" s="167">
        <v>0</v>
      </c>
      <c r="Q345" s="167">
        <v>0</v>
      </c>
      <c r="R345" s="146">
        <f>6120*0.8</f>
        <v>4896</v>
      </c>
      <c r="S345" s="146">
        <f>6120*0.8</f>
        <v>4896</v>
      </c>
      <c r="T345" s="146"/>
      <c r="U345" s="154"/>
      <c r="V345" s="1">
        <f t="shared" si="499"/>
        <v>32017.992960000003</v>
      </c>
      <c r="W345" s="1">
        <f t="shared" si="500"/>
        <v>32017.992960000003</v>
      </c>
      <c r="X345" s="1">
        <f t="shared" si="501"/>
        <v>0</v>
      </c>
      <c r="Y345" s="1">
        <f t="shared" si="502"/>
        <v>0</v>
      </c>
      <c r="Z345" s="271">
        <v>8086</v>
      </c>
      <c r="AA345" s="271">
        <v>8086</v>
      </c>
      <c r="AB345" s="271"/>
      <c r="AC345" s="271"/>
      <c r="AD345" s="271">
        <v>8086</v>
      </c>
      <c r="AE345" s="271">
        <v>8086</v>
      </c>
      <c r="AF345" s="271"/>
      <c r="AG345" s="271"/>
      <c r="AH345" s="271">
        <v>23131.992960000003</v>
      </c>
      <c r="AI345" s="271">
        <v>23131.992960000003</v>
      </c>
      <c r="AJ345" s="271"/>
      <c r="AK345" s="271"/>
      <c r="AL345" s="1">
        <f t="shared" si="517"/>
        <v>0</v>
      </c>
      <c r="AM345" s="1">
        <f t="shared" si="518"/>
        <v>0</v>
      </c>
      <c r="AN345" s="1"/>
      <c r="AO345" s="1"/>
      <c r="AP345" s="1"/>
      <c r="AQ345" s="1"/>
      <c r="AR345" s="1"/>
      <c r="AS345" s="1"/>
      <c r="AT345" s="271">
        <v>7949.2029599999996</v>
      </c>
      <c r="AU345" s="271">
        <v>7949.2029599999996</v>
      </c>
      <c r="AV345" s="271"/>
      <c r="AW345" s="271"/>
      <c r="AX345" s="271">
        <v>800</v>
      </c>
      <c r="AY345" s="271">
        <v>800</v>
      </c>
      <c r="AZ345" s="271"/>
      <c r="BA345" s="271"/>
      <c r="BB345" s="1">
        <f t="shared" si="519"/>
        <v>15182.790000000005</v>
      </c>
      <c r="BC345" s="1">
        <f t="shared" si="520"/>
        <v>15182.790000000005</v>
      </c>
      <c r="BD345" s="1"/>
      <c r="BE345" s="1"/>
      <c r="BF345" s="146">
        <f t="shared" si="476"/>
        <v>15182.790000000005</v>
      </c>
      <c r="BG345" s="146">
        <f t="shared" si="477"/>
        <v>15182.790000000005</v>
      </c>
      <c r="BH345" s="146"/>
      <c r="BI345" s="146"/>
      <c r="BJ345" s="146">
        <f t="shared" si="478"/>
        <v>800</v>
      </c>
      <c r="BK345" s="146">
        <f t="shared" si="479"/>
        <v>800</v>
      </c>
      <c r="BL345" s="271"/>
      <c r="BM345" s="271"/>
      <c r="BN345" s="1">
        <f t="shared" si="521"/>
        <v>-8717.9929600000032</v>
      </c>
      <c r="BO345" s="1">
        <f t="shared" si="522"/>
        <v>-8717.9929600000032</v>
      </c>
      <c r="BP345" s="1">
        <f t="shared" si="523"/>
        <v>0</v>
      </c>
      <c r="BQ345" s="1">
        <f t="shared" si="524"/>
        <v>0</v>
      </c>
      <c r="BR345" s="167">
        <v>23300</v>
      </c>
      <c r="BS345" s="167">
        <v>23300</v>
      </c>
      <c r="BT345" s="167">
        <v>0</v>
      </c>
      <c r="BU345" s="167">
        <v>0</v>
      </c>
      <c r="BV345" s="146">
        <f t="shared" si="484"/>
        <v>0</v>
      </c>
      <c r="BW345" s="146">
        <f t="shared" si="485"/>
        <v>0</v>
      </c>
      <c r="BX345" s="378"/>
      <c r="BY345" s="379">
        <v>3000</v>
      </c>
      <c r="CD345" s="380"/>
      <c r="CE345" s="380"/>
      <c r="CF345" s="175" t="e">
        <f>BW345-#REF!</f>
        <v>#REF!</v>
      </c>
      <c r="CH345" s="291"/>
      <c r="CI345" s="291"/>
    </row>
    <row r="346" spans="1:87" s="379" customFormat="1" ht="27.95" hidden="1" customHeight="1" outlineLevel="1">
      <c r="A346" s="27" t="s">
        <v>10</v>
      </c>
      <c r="B346" s="26" t="s">
        <v>130</v>
      </c>
      <c r="C346" s="25" t="s">
        <v>16</v>
      </c>
      <c r="D346" s="124"/>
      <c r="E346" s="124"/>
      <c r="F346" s="23" t="s">
        <v>8</v>
      </c>
      <c r="G346" s="24"/>
      <c r="H346" s="7"/>
      <c r="I346" s="7"/>
      <c r="J346" s="6"/>
      <c r="K346" s="6"/>
      <c r="L346" s="6"/>
      <c r="M346" s="6"/>
      <c r="N346" s="167">
        <v>44300</v>
      </c>
      <c r="O346" s="167">
        <v>44300</v>
      </c>
      <c r="P346" s="167">
        <v>0</v>
      </c>
      <c r="Q346" s="167">
        <v>0</v>
      </c>
      <c r="R346" s="146">
        <f>13000*0.8</f>
        <v>10400</v>
      </c>
      <c r="S346" s="146">
        <f>13000*0.8</f>
        <v>10400</v>
      </c>
      <c r="T346" s="146"/>
      <c r="U346" s="154"/>
      <c r="V346" s="1">
        <f t="shared" si="499"/>
        <v>38224.474304000003</v>
      </c>
      <c r="W346" s="1">
        <f t="shared" si="500"/>
        <v>38224.474304000003</v>
      </c>
      <c r="X346" s="1">
        <f t="shared" si="501"/>
        <v>0</v>
      </c>
      <c r="Y346" s="1">
        <f t="shared" si="502"/>
        <v>0</v>
      </c>
      <c r="Z346" s="271">
        <v>3126</v>
      </c>
      <c r="AA346" s="271">
        <v>3126</v>
      </c>
      <c r="AB346" s="271"/>
      <c r="AC346" s="271"/>
      <c r="AD346" s="271">
        <v>3126</v>
      </c>
      <c r="AE346" s="271">
        <v>3126</v>
      </c>
      <c r="AF346" s="271"/>
      <c r="AG346" s="271"/>
      <c r="AH346" s="271">
        <v>31338.474303999999</v>
      </c>
      <c r="AI346" s="271">
        <v>31338.474303999999</v>
      </c>
      <c r="AJ346" s="271"/>
      <c r="AK346" s="271"/>
      <c r="AL346" s="1">
        <f t="shared" si="517"/>
        <v>0</v>
      </c>
      <c r="AM346" s="1">
        <f t="shared" si="518"/>
        <v>0</v>
      </c>
      <c r="AN346" s="1"/>
      <c r="AO346" s="1"/>
      <c r="AP346" s="1"/>
      <c r="AQ346" s="1"/>
      <c r="AR346" s="1"/>
      <c r="AS346" s="1"/>
      <c r="AT346" s="271">
        <v>31951.7</v>
      </c>
      <c r="AU346" s="271">
        <v>31951.7</v>
      </c>
      <c r="AV346" s="271"/>
      <c r="AW346" s="271"/>
      <c r="AX346" s="271">
        <v>3760</v>
      </c>
      <c r="AY346" s="271">
        <v>3760</v>
      </c>
      <c r="AZ346" s="271"/>
      <c r="BA346" s="271"/>
      <c r="BB346" s="1">
        <f t="shared" si="519"/>
        <v>-613.22569600000134</v>
      </c>
      <c r="BC346" s="1">
        <f t="shared" si="520"/>
        <v>-613.22569600000134</v>
      </c>
      <c r="BD346" s="1"/>
      <c r="BE346" s="1"/>
      <c r="BF346" s="146">
        <f t="shared" si="476"/>
        <v>-613.22569600000134</v>
      </c>
      <c r="BG346" s="146">
        <f t="shared" si="477"/>
        <v>-613.22569600000134</v>
      </c>
      <c r="BH346" s="146"/>
      <c r="BI346" s="146"/>
      <c r="BJ346" s="146">
        <f t="shared" si="478"/>
        <v>3760</v>
      </c>
      <c r="BK346" s="146">
        <f t="shared" si="479"/>
        <v>3760</v>
      </c>
      <c r="BL346" s="271"/>
      <c r="BM346" s="271"/>
      <c r="BN346" s="1">
        <f t="shared" si="521"/>
        <v>6075.525695999997</v>
      </c>
      <c r="BO346" s="1">
        <f t="shared" si="522"/>
        <v>6075.525695999997</v>
      </c>
      <c r="BP346" s="1">
        <f t="shared" si="523"/>
        <v>0</v>
      </c>
      <c r="BQ346" s="1">
        <f t="shared" si="524"/>
        <v>0</v>
      </c>
      <c r="BR346" s="167">
        <v>44300</v>
      </c>
      <c r="BS346" s="167">
        <v>44300</v>
      </c>
      <c r="BT346" s="167">
        <v>0</v>
      </c>
      <c r="BU346" s="167">
        <v>0</v>
      </c>
      <c r="BV346" s="146">
        <f t="shared" si="484"/>
        <v>0</v>
      </c>
      <c r="BW346" s="146">
        <f t="shared" si="485"/>
        <v>0</v>
      </c>
      <c r="BX346" s="378"/>
      <c r="BY346" s="379">
        <v>3000</v>
      </c>
      <c r="CD346" s="380"/>
      <c r="CE346" s="380"/>
      <c r="CF346" s="175" t="e">
        <f>BW346-#REF!</f>
        <v>#REF!</v>
      </c>
      <c r="CH346" s="291"/>
      <c r="CI346" s="291"/>
    </row>
    <row r="347" spans="1:87" s="379" customFormat="1" ht="27.95" hidden="1" customHeight="1" outlineLevel="1">
      <c r="A347" s="27" t="s">
        <v>10</v>
      </c>
      <c r="B347" s="26" t="s">
        <v>27</v>
      </c>
      <c r="C347" s="25" t="s">
        <v>26</v>
      </c>
      <c r="D347" s="124"/>
      <c r="E347" s="124"/>
      <c r="F347" s="23" t="s">
        <v>35</v>
      </c>
      <c r="G347" s="24"/>
      <c r="H347" s="7"/>
      <c r="I347" s="7"/>
      <c r="J347" s="6"/>
      <c r="K347" s="6"/>
      <c r="L347" s="6"/>
      <c r="M347" s="6"/>
      <c r="N347" s="167">
        <v>1200</v>
      </c>
      <c r="O347" s="167">
        <v>1200</v>
      </c>
      <c r="P347" s="167">
        <v>0</v>
      </c>
      <c r="Q347" s="167">
        <v>0</v>
      </c>
      <c r="R347" s="146">
        <f>5220*0.8</f>
        <v>4176</v>
      </c>
      <c r="S347" s="146">
        <f>5220*0.8</f>
        <v>4176</v>
      </c>
      <c r="T347" s="146"/>
      <c r="U347" s="154"/>
      <c r="V347" s="1">
        <f t="shared" si="499"/>
        <v>592.11328000000003</v>
      </c>
      <c r="W347" s="1">
        <f t="shared" si="500"/>
        <v>592.11328000000003</v>
      </c>
      <c r="X347" s="1">
        <f t="shared" si="501"/>
        <v>0</v>
      </c>
      <c r="Y347" s="1">
        <f t="shared" si="502"/>
        <v>0</v>
      </c>
      <c r="Z347" s="271">
        <v>273</v>
      </c>
      <c r="AA347" s="271">
        <v>273</v>
      </c>
      <c r="AB347" s="271"/>
      <c r="AC347" s="271"/>
      <c r="AD347" s="271">
        <v>273</v>
      </c>
      <c r="AE347" s="271">
        <v>273</v>
      </c>
      <c r="AF347" s="271"/>
      <c r="AG347" s="271"/>
      <c r="AH347" s="271">
        <v>319.11327999999997</v>
      </c>
      <c r="AI347" s="271">
        <v>319.11327999999997</v>
      </c>
      <c r="AJ347" s="271"/>
      <c r="AK347" s="271"/>
      <c r="AL347" s="1">
        <f t="shared" si="517"/>
        <v>0</v>
      </c>
      <c r="AM347" s="1">
        <f t="shared" si="518"/>
        <v>0</v>
      </c>
      <c r="AN347" s="1"/>
      <c r="AO347" s="1"/>
      <c r="AP347" s="1"/>
      <c r="AQ347" s="1"/>
      <c r="AR347" s="1"/>
      <c r="AS347" s="1"/>
      <c r="AT347" s="271">
        <v>319.11327999999997</v>
      </c>
      <c r="AU347" s="271">
        <v>319.11327999999997</v>
      </c>
      <c r="AV347" s="271"/>
      <c r="AW347" s="271"/>
      <c r="AX347" s="271"/>
      <c r="AY347" s="271"/>
      <c r="AZ347" s="271"/>
      <c r="BA347" s="271"/>
      <c r="BB347" s="1">
        <f t="shared" si="519"/>
        <v>0</v>
      </c>
      <c r="BC347" s="1">
        <f t="shared" si="520"/>
        <v>0</v>
      </c>
      <c r="BD347" s="1"/>
      <c r="BE347" s="1"/>
      <c r="BF347" s="146">
        <f t="shared" si="476"/>
        <v>0</v>
      </c>
      <c r="BG347" s="146">
        <f t="shared" si="477"/>
        <v>0</v>
      </c>
      <c r="BH347" s="146"/>
      <c r="BI347" s="146"/>
      <c r="BJ347" s="146">
        <f t="shared" si="478"/>
        <v>0</v>
      </c>
      <c r="BK347" s="146">
        <f t="shared" si="479"/>
        <v>0</v>
      </c>
      <c r="BL347" s="271"/>
      <c r="BM347" s="271"/>
      <c r="BN347" s="1">
        <f t="shared" si="521"/>
        <v>607.88671999999997</v>
      </c>
      <c r="BO347" s="1">
        <f t="shared" si="522"/>
        <v>607.88671999999997</v>
      </c>
      <c r="BP347" s="1">
        <f t="shared" si="523"/>
        <v>0</v>
      </c>
      <c r="BQ347" s="1">
        <f t="shared" si="524"/>
        <v>0</v>
      </c>
      <c r="BR347" s="167">
        <v>1200</v>
      </c>
      <c r="BS347" s="167">
        <v>1200</v>
      </c>
      <c r="BT347" s="167">
        <v>0</v>
      </c>
      <c r="BU347" s="167">
        <v>0</v>
      </c>
      <c r="BV347" s="146">
        <f t="shared" si="484"/>
        <v>0</v>
      </c>
      <c r="BW347" s="146">
        <f t="shared" si="485"/>
        <v>0</v>
      </c>
      <c r="BX347" s="378"/>
      <c r="BY347" s="379">
        <v>300</v>
      </c>
      <c r="CD347" s="380"/>
      <c r="CE347" s="380"/>
      <c r="CF347" s="175" t="e">
        <f>BW347-#REF!</f>
        <v>#REF!</v>
      </c>
      <c r="CH347" s="291"/>
      <c r="CI347" s="291"/>
    </row>
    <row r="348" spans="1:87" s="379" customFormat="1" ht="27.95" hidden="1" customHeight="1" outlineLevel="1">
      <c r="A348" s="27" t="s">
        <v>10</v>
      </c>
      <c r="B348" s="26" t="s">
        <v>129</v>
      </c>
      <c r="C348" s="25" t="s">
        <v>12</v>
      </c>
      <c r="D348" s="124"/>
      <c r="E348" s="124"/>
      <c r="F348" s="23" t="s">
        <v>11</v>
      </c>
      <c r="G348" s="24"/>
      <c r="H348" s="7"/>
      <c r="I348" s="7"/>
      <c r="J348" s="6"/>
      <c r="K348" s="6"/>
      <c r="L348" s="6"/>
      <c r="M348" s="6"/>
      <c r="N348" s="167">
        <v>68600</v>
      </c>
      <c r="O348" s="167">
        <v>68600</v>
      </c>
      <c r="P348" s="167">
        <v>0</v>
      </c>
      <c r="Q348" s="167">
        <v>0</v>
      </c>
      <c r="R348" s="146">
        <f>82600*0.8</f>
        <v>66080</v>
      </c>
      <c r="S348" s="146">
        <f>82600*0.8</f>
        <v>66080</v>
      </c>
      <c r="T348" s="146"/>
      <c r="U348" s="154"/>
      <c r="V348" s="1">
        <f t="shared" si="499"/>
        <v>35314.557399999998</v>
      </c>
      <c r="W348" s="1">
        <f t="shared" si="500"/>
        <v>35314.557399999998</v>
      </c>
      <c r="X348" s="1">
        <f t="shared" si="501"/>
        <v>0</v>
      </c>
      <c r="Y348" s="1">
        <f t="shared" si="502"/>
        <v>0</v>
      </c>
      <c r="Z348" s="271">
        <v>23890</v>
      </c>
      <c r="AA348" s="271">
        <v>23890</v>
      </c>
      <c r="AB348" s="271"/>
      <c r="AC348" s="271"/>
      <c r="AD348" s="271">
        <v>23746</v>
      </c>
      <c r="AE348" s="271">
        <v>23746</v>
      </c>
      <c r="AF348" s="271"/>
      <c r="AG348" s="271"/>
      <c r="AH348" s="271">
        <v>3424.5573999999997</v>
      </c>
      <c r="AI348" s="271">
        <v>3424.5573999999997</v>
      </c>
      <c r="AJ348" s="271"/>
      <c r="AK348" s="271"/>
      <c r="AL348" s="1">
        <f t="shared" si="517"/>
        <v>144</v>
      </c>
      <c r="AM348" s="1">
        <f t="shared" si="518"/>
        <v>144</v>
      </c>
      <c r="AN348" s="1"/>
      <c r="AO348" s="1"/>
      <c r="AP348" s="146">
        <v>144</v>
      </c>
      <c r="AQ348" s="146">
        <v>144</v>
      </c>
      <c r="AR348" s="146"/>
      <c r="AS348" s="146"/>
      <c r="AT348" s="271">
        <v>11788</v>
      </c>
      <c r="AU348" s="271">
        <v>11788</v>
      </c>
      <c r="AV348" s="271"/>
      <c r="AW348" s="271"/>
      <c r="AX348" s="271">
        <v>8000</v>
      </c>
      <c r="AY348" s="271">
        <v>8000</v>
      </c>
      <c r="AZ348" s="271"/>
      <c r="BA348" s="271"/>
      <c r="BB348" s="1">
        <f t="shared" si="519"/>
        <v>-8363.4426000000003</v>
      </c>
      <c r="BC348" s="1">
        <f t="shared" si="520"/>
        <v>-8363.4426000000003</v>
      </c>
      <c r="BD348" s="1"/>
      <c r="BE348" s="1"/>
      <c r="BF348" s="146">
        <f t="shared" si="476"/>
        <v>-8363.4426000000003</v>
      </c>
      <c r="BG348" s="146">
        <f t="shared" si="477"/>
        <v>-8363.4426000000003</v>
      </c>
      <c r="BH348" s="146"/>
      <c r="BI348" s="146"/>
      <c r="BJ348" s="146">
        <f t="shared" si="478"/>
        <v>8000</v>
      </c>
      <c r="BK348" s="146">
        <f t="shared" si="479"/>
        <v>8000</v>
      </c>
      <c r="BL348" s="271"/>
      <c r="BM348" s="271"/>
      <c r="BN348" s="1">
        <f t="shared" si="521"/>
        <v>33285.442600000002</v>
      </c>
      <c r="BO348" s="1">
        <f t="shared" si="522"/>
        <v>33285.442600000002</v>
      </c>
      <c r="BP348" s="1">
        <f t="shared" si="523"/>
        <v>0</v>
      </c>
      <c r="BQ348" s="1">
        <f t="shared" si="524"/>
        <v>0</v>
      </c>
      <c r="BR348" s="167">
        <v>68600</v>
      </c>
      <c r="BS348" s="167">
        <v>68600</v>
      </c>
      <c r="BT348" s="167">
        <v>0</v>
      </c>
      <c r="BU348" s="167">
        <v>0</v>
      </c>
      <c r="BV348" s="146">
        <f t="shared" si="484"/>
        <v>0</v>
      </c>
      <c r="BW348" s="146">
        <f t="shared" si="485"/>
        <v>0</v>
      </c>
      <c r="BX348" s="378"/>
      <c r="BY348" s="379">
        <v>20000</v>
      </c>
      <c r="CD348" s="380"/>
      <c r="CE348" s="380"/>
      <c r="CF348" s="175" t="e">
        <f>BW348-#REF!</f>
        <v>#REF!</v>
      </c>
      <c r="CH348" s="291"/>
      <c r="CI348" s="291"/>
    </row>
    <row r="349" spans="1:87" ht="27.95" customHeight="1" collapsed="1">
      <c r="A349" s="10">
        <v>2</v>
      </c>
      <c r="B349" s="9" t="s">
        <v>162</v>
      </c>
      <c r="C349" s="7" t="s">
        <v>165</v>
      </c>
      <c r="D349" s="107"/>
      <c r="E349" s="107"/>
      <c r="F349" s="7" t="s">
        <v>118</v>
      </c>
      <c r="G349" s="5"/>
      <c r="H349" s="7"/>
      <c r="I349" s="7"/>
      <c r="J349" s="6"/>
      <c r="K349" s="6"/>
      <c r="L349" s="6"/>
      <c r="M349" s="6"/>
      <c r="N349" s="167">
        <v>47000</v>
      </c>
      <c r="O349" s="167">
        <v>47000</v>
      </c>
      <c r="P349" s="167">
        <v>0</v>
      </c>
      <c r="Q349" s="167">
        <v>0</v>
      </c>
      <c r="R349" s="146">
        <f>350000*0.1</f>
        <v>35000</v>
      </c>
      <c r="S349" s="146">
        <f>350000*0.1</f>
        <v>35000</v>
      </c>
      <c r="T349" s="146"/>
      <c r="U349" s="146"/>
      <c r="V349" s="1">
        <f>Z349+AH349+AX349</f>
        <v>30874.479799000015</v>
      </c>
      <c r="W349" s="1">
        <f t="shared" si="500"/>
        <v>27956</v>
      </c>
      <c r="X349" s="1">
        <f t="shared" si="501"/>
        <v>0</v>
      </c>
      <c r="Y349" s="1">
        <f t="shared" si="502"/>
        <v>0</v>
      </c>
      <c r="Z349" s="146">
        <v>14166</v>
      </c>
      <c r="AA349" s="146">
        <v>14166</v>
      </c>
      <c r="AB349" s="146"/>
      <c r="AC349" s="146"/>
      <c r="AD349" s="146">
        <v>5503</v>
      </c>
      <c r="AE349" s="146">
        <v>5503</v>
      </c>
      <c r="AF349" s="146"/>
      <c r="AG349" s="146"/>
      <c r="AH349" s="146">
        <v>9918.4797990000152</v>
      </c>
      <c r="AI349" s="146">
        <v>7000</v>
      </c>
      <c r="AJ349" s="146"/>
      <c r="AK349" s="146"/>
      <c r="AL349" s="1">
        <f t="shared" si="517"/>
        <v>8663</v>
      </c>
      <c r="AM349" s="1">
        <f t="shared" si="518"/>
        <v>8663</v>
      </c>
      <c r="AN349" s="1"/>
      <c r="AO349" s="1"/>
      <c r="AP349" s="146">
        <v>8663</v>
      </c>
      <c r="AQ349" s="146">
        <v>8663</v>
      </c>
      <c r="AR349" s="146"/>
      <c r="AS349" s="146"/>
      <c r="AT349" s="146">
        <v>7000</v>
      </c>
      <c r="AU349" s="146">
        <v>7000</v>
      </c>
      <c r="AV349" s="146"/>
      <c r="AW349" s="146"/>
      <c r="AX349" s="148">
        <v>6790</v>
      </c>
      <c r="AY349" s="146">
        <v>6790</v>
      </c>
      <c r="AZ349" s="146"/>
      <c r="BA349" s="146"/>
      <c r="BB349" s="1">
        <f t="shared" si="519"/>
        <v>2918.4797990000152</v>
      </c>
      <c r="BC349" s="1">
        <f t="shared" si="520"/>
        <v>0</v>
      </c>
      <c r="BD349" s="1"/>
      <c r="BE349" s="1"/>
      <c r="BF349" s="146">
        <f t="shared" si="476"/>
        <v>2918.4797990000152</v>
      </c>
      <c r="BG349" s="146">
        <f t="shared" si="477"/>
        <v>0</v>
      </c>
      <c r="BH349" s="146"/>
      <c r="BI349" s="146"/>
      <c r="BJ349" s="146">
        <f t="shared" si="478"/>
        <v>6790</v>
      </c>
      <c r="BK349" s="146">
        <f t="shared" si="479"/>
        <v>6790</v>
      </c>
      <c r="BL349" s="146"/>
      <c r="BM349" s="146"/>
      <c r="BN349" s="1">
        <f t="shared" si="521"/>
        <v>16125.520200999985</v>
      </c>
      <c r="BO349" s="1">
        <f t="shared" si="522"/>
        <v>19044</v>
      </c>
      <c r="BP349" s="1">
        <f t="shared" si="523"/>
        <v>0</v>
      </c>
      <c r="BQ349" s="1">
        <f t="shared" si="524"/>
        <v>0</v>
      </c>
      <c r="BR349" s="167">
        <v>47000</v>
      </c>
      <c r="BS349" s="167">
        <v>47000</v>
      </c>
      <c r="BT349" s="167">
        <v>0</v>
      </c>
      <c r="BU349" s="167">
        <v>0</v>
      </c>
      <c r="BV349" s="146">
        <f t="shared" si="484"/>
        <v>0</v>
      </c>
      <c r="BW349" s="146">
        <f t="shared" si="485"/>
        <v>0</v>
      </c>
      <c r="BX349" s="4"/>
      <c r="CF349" s="175" t="e">
        <f>BW349-#REF!</f>
        <v>#REF!</v>
      </c>
      <c r="CH349" s="291"/>
      <c r="CI349" s="291"/>
    </row>
    <row r="350" spans="1:87" ht="27.95" customHeight="1">
      <c r="A350" s="10">
        <v>3</v>
      </c>
      <c r="B350" s="9" t="s">
        <v>161</v>
      </c>
      <c r="C350" s="129" t="s">
        <v>792</v>
      </c>
      <c r="D350" s="107"/>
      <c r="E350" s="107"/>
      <c r="F350" s="7" t="s">
        <v>30</v>
      </c>
      <c r="G350" s="5"/>
      <c r="H350" s="7"/>
      <c r="I350" s="7"/>
      <c r="J350" s="6"/>
      <c r="K350" s="6"/>
      <c r="L350" s="6"/>
      <c r="M350" s="6"/>
      <c r="N350" s="167">
        <v>62500</v>
      </c>
      <c r="O350" s="167">
        <v>62500</v>
      </c>
      <c r="P350" s="167">
        <v>0</v>
      </c>
      <c r="Q350" s="167">
        <v>0</v>
      </c>
      <c r="R350" s="146">
        <f>350000*0.1</f>
        <v>35000</v>
      </c>
      <c r="S350" s="146">
        <f>350000*0.1</f>
        <v>35000</v>
      </c>
      <c r="T350" s="146"/>
      <c r="U350" s="146"/>
      <c r="V350" s="1">
        <f t="shared" si="499"/>
        <v>59206.479799000015</v>
      </c>
      <c r="W350" s="1">
        <f t="shared" si="500"/>
        <v>56288</v>
      </c>
      <c r="X350" s="1">
        <f t="shared" si="501"/>
        <v>0</v>
      </c>
      <c r="Y350" s="1">
        <f t="shared" si="502"/>
        <v>0</v>
      </c>
      <c r="Z350" s="146">
        <v>42498</v>
      </c>
      <c r="AA350" s="146">
        <v>42498</v>
      </c>
      <c r="AB350" s="146"/>
      <c r="AC350" s="146"/>
      <c r="AD350" s="146">
        <v>16512</v>
      </c>
      <c r="AE350" s="146">
        <v>16512</v>
      </c>
      <c r="AF350" s="146"/>
      <c r="AG350" s="146"/>
      <c r="AH350" s="146">
        <v>9918.4797990000152</v>
      </c>
      <c r="AI350" s="146">
        <v>7000</v>
      </c>
      <c r="AJ350" s="146"/>
      <c r="AK350" s="146"/>
      <c r="AL350" s="1">
        <f t="shared" si="517"/>
        <v>25986</v>
      </c>
      <c r="AM350" s="1">
        <f t="shared" si="518"/>
        <v>25986</v>
      </c>
      <c r="AN350" s="1"/>
      <c r="AO350" s="1"/>
      <c r="AP350" s="146">
        <v>25986</v>
      </c>
      <c r="AQ350" s="146">
        <v>25986</v>
      </c>
      <c r="AR350" s="146"/>
      <c r="AS350" s="146"/>
      <c r="AT350" s="146">
        <v>7000</v>
      </c>
      <c r="AU350" s="146">
        <v>7000</v>
      </c>
      <c r="AV350" s="146"/>
      <c r="AW350" s="146"/>
      <c r="AX350" s="148">
        <v>6790</v>
      </c>
      <c r="AY350" s="146">
        <v>6790</v>
      </c>
      <c r="AZ350" s="146"/>
      <c r="BA350" s="146"/>
      <c r="BB350" s="1">
        <f t="shared" si="519"/>
        <v>2918.4797990000152</v>
      </c>
      <c r="BC350" s="1">
        <f t="shared" si="520"/>
        <v>0</v>
      </c>
      <c r="BD350" s="1"/>
      <c r="BE350" s="1"/>
      <c r="BF350" s="146">
        <f t="shared" si="476"/>
        <v>2918.4797990000152</v>
      </c>
      <c r="BG350" s="146">
        <f t="shared" si="477"/>
        <v>0</v>
      </c>
      <c r="BH350" s="146"/>
      <c r="BI350" s="146"/>
      <c r="BJ350" s="146">
        <f t="shared" si="478"/>
        <v>6790</v>
      </c>
      <c r="BK350" s="146">
        <f t="shared" si="479"/>
        <v>6790</v>
      </c>
      <c r="BL350" s="146"/>
      <c r="BM350" s="146"/>
      <c r="BN350" s="1">
        <f t="shared" si="521"/>
        <v>3293.5202009999848</v>
      </c>
      <c r="BO350" s="1">
        <f t="shared" si="522"/>
        <v>6212</v>
      </c>
      <c r="BP350" s="1">
        <f t="shared" si="523"/>
        <v>0</v>
      </c>
      <c r="BQ350" s="1">
        <f t="shared" si="524"/>
        <v>0</v>
      </c>
      <c r="BR350" s="167">
        <v>62500</v>
      </c>
      <c r="BS350" s="167">
        <v>62500</v>
      </c>
      <c r="BT350" s="167">
        <v>0</v>
      </c>
      <c r="BU350" s="167">
        <v>0</v>
      </c>
      <c r="BV350" s="146">
        <f t="shared" si="484"/>
        <v>0</v>
      </c>
      <c r="BW350" s="146">
        <f t="shared" si="485"/>
        <v>0</v>
      </c>
      <c r="BX350" s="4"/>
      <c r="CF350" s="175" t="e">
        <f>BW350-#REF!</f>
        <v>#REF!</v>
      </c>
      <c r="CH350" s="291"/>
      <c r="CI350" s="291"/>
    </row>
    <row r="351" spans="1:87" ht="27.95" customHeight="1">
      <c r="A351" s="270">
        <v>4</v>
      </c>
      <c r="B351" s="193" t="s">
        <v>160</v>
      </c>
      <c r="C351" s="171"/>
      <c r="D351" s="171"/>
      <c r="E351" s="171"/>
      <c r="F351" s="171"/>
      <c r="G351" s="164"/>
      <c r="H351" s="171"/>
      <c r="I351" s="171"/>
      <c r="J351" s="166">
        <f>J352+J355</f>
        <v>5385460</v>
      </c>
      <c r="K351" s="166">
        <f t="shared" ref="K351:BV351" si="525">K352+K355</f>
        <v>5378398</v>
      </c>
      <c r="L351" s="166">
        <f t="shared" si="525"/>
        <v>96196</v>
      </c>
      <c r="M351" s="166">
        <f t="shared" si="525"/>
        <v>96196</v>
      </c>
      <c r="N351" s="167">
        <f t="shared" si="525"/>
        <v>1871104</v>
      </c>
      <c r="O351" s="167">
        <f t="shared" si="525"/>
        <v>1842524</v>
      </c>
      <c r="P351" s="167">
        <f t="shared" si="525"/>
        <v>0</v>
      </c>
      <c r="Q351" s="167">
        <f t="shared" si="525"/>
        <v>0</v>
      </c>
      <c r="R351" s="167">
        <f t="shared" si="525"/>
        <v>562080</v>
      </c>
      <c r="S351" s="167">
        <f t="shared" si="525"/>
        <v>555830</v>
      </c>
      <c r="T351" s="167">
        <f t="shared" si="525"/>
        <v>0</v>
      </c>
      <c r="U351" s="167">
        <f t="shared" si="525"/>
        <v>0</v>
      </c>
      <c r="V351" s="167">
        <f t="shared" si="525"/>
        <v>223219.5</v>
      </c>
      <c r="W351" s="167">
        <f t="shared" si="525"/>
        <v>223219.5</v>
      </c>
      <c r="X351" s="167">
        <f t="shared" si="525"/>
        <v>0</v>
      </c>
      <c r="Y351" s="167">
        <f t="shared" si="525"/>
        <v>0</v>
      </c>
      <c r="Z351" s="167">
        <f t="shared" si="525"/>
        <v>53081.729999999996</v>
      </c>
      <c r="AA351" s="167">
        <f t="shared" si="525"/>
        <v>53081.729999999996</v>
      </c>
      <c r="AB351" s="167">
        <f t="shared" si="525"/>
        <v>0</v>
      </c>
      <c r="AC351" s="167">
        <f t="shared" si="525"/>
        <v>0</v>
      </c>
      <c r="AD351" s="167">
        <f t="shared" si="525"/>
        <v>53081.729999999996</v>
      </c>
      <c r="AE351" s="167">
        <f t="shared" si="525"/>
        <v>53081.729999999996</v>
      </c>
      <c r="AF351" s="167">
        <f t="shared" si="525"/>
        <v>0</v>
      </c>
      <c r="AG351" s="167">
        <f t="shared" si="525"/>
        <v>0</v>
      </c>
      <c r="AH351" s="167">
        <f t="shared" si="525"/>
        <v>56781.770000000004</v>
      </c>
      <c r="AI351" s="167">
        <f t="shared" si="525"/>
        <v>56781.770000000004</v>
      </c>
      <c r="AJ351" s="167">
        <f t="shared" si="525"/>
        <v>0</v>
      </c>
      <c r="AK351" s="167">
        <f t="shared" si="525"/>
        <v>0</v>
      </c>
      <c r="AL351" s="167">
        <f t="shared" si="525"/>
        <v>0</v>
      </c>
      <c r="AM351" s="167">
        <f t="shared" si="525"/>
        <v>0</v>
      </c>
      <c r="AN351" s="167">
        <f t="shared" si="525"/>
        <v>0</v>
      </c>
      <c r="AO351" s="167">
        <f t="shared" si="525"/>
        <v>0</v>
      </c>
      <c r="AP351" s="167">
        <f t="shared" si="525"/>
        <v>0</v>
      </c>
      <c r="AQ351" s="167">
        <f t="shared" si="525"/>
        <v>0</v>
      </c>
      <c r="AR351" s="167">
        <f t="shared" si="525"/>
        <v>0</v>
      </c>
      <c r="AS351" s="167">
        <f t="shared" si="525"/>
        <v>0</v>
      </c>
      <c r="AT351" s="167">
        <f t="shared" si="525"/>
        <v>49313.676999999996</v>
      </c>
      <c r="AU351" s="167">
        <f t="shared" si="525"/>
        <v>49313.676999999996</v>
      </c>
      <c r="AV351" s="167">
        <f t="shared" si="525"/>
        <v>0</v>
      </c>
      <c r="AW351" s="167">
        <f t="shared" si="525"/>
        <v>0</v>
      </c>
      <c r="AX351" s="167">
        <f t="shared" si="525"/>
        <v>113356</v>
      </c>
      <c r="AY351" s="167">
        <f t="shared" si="525"/>
        <v>113356</v>
      </c>
      <c r="AZ351" s="167">
        <f t="shared" si="525"/>
        <v>0</v>
      </c>
      <c r="BA351" s="167">
        <f t="shared" si="525"/>
        <v>0</v>
      </c>
      <c r="BB351" s="167">
        <f t="shared" si="525"/>
        <v>686.32300000000032</v>
      </c>
      <c r="BC351" s="167">
        <f t="shared" si="525"/>
        <v>686.32300000000032</v>
      </c>
      <c r="BD351" s="167">
        <f t="shared" si="525"/>
        <v>0</v>
      </c>
      <c r="BE351" s="167">
        <f t="shared" si="525"/>
        <v>0</v>
      </c>
      <c r="BF351" s="167">
        <f t="shared" si="525"/>
        <v>686.32300000000032</v>
      </c>
      <c r="BG351" s="167">
        <f t="shared" si="525"/>
        <v>686.32300000000032</v>
      </c>
      <c r="BH351" s="167">
        <f t="shared" si="525"/>
        <v>0</v>
      </c>
      <c r="BI351" s="167">
        <f t="shared" si="525"/>
        <v>0</v>
      </c>
      <c r="BJ351" s="167">
        <f t="shared" si="525"/>
        <v>113356</v>
      </c>
      <c r="BK351" s="167">
        <f t="shared" si="525"/>
        <v>113356</v>
      </c>
      <c r="BL351" s="167">
        <f t="shared" si="525"/>
        <v>0</v>
      </c>
      <c r="BM351" s="167">
        <f t="shared" si="525"/>
        <v>0</v>
      </c>
      <c r="BN351" s="167">
        <f t="shared" si="525"/>
        <v>1253327.5</v>
      </c>
      <c r="BO351" s="167">
        <f t="shared" si="525"/>
        <v>1224747.5</v>
      </c>
      <c r="BP351" s="167">
        <f t="shared" si="525"/>
        <v>0</v>
      </c>
      <c r="BQ351" s="167">
        <f t="shared" si="525"/>
        <v>0</v>
      </c>
      <c r="BR351" s="167">
        <f t="shared" si="525"/>
        <v>1871104</v>
      </c>
      <c r="BS351" s="167">
        <f t="shared" si="525"/>
        <v>1842524</v>
      </c>
      <c r="BT351" s="167">
        <f t="shared" si="525"/>
        <v>0</v>
      </c>
      <c r="BU351" s="167">
        <f t="shared" si="525"/>
        <v>0</v>
      </c>
      <c r="BV351" s="167">
        <f t="shared" si="525"/>
        <v>18000</v>
      </c>
      <c r="BW351" s="167">
        <f t="shared" ref="BW351" si="526">BW352+BW355</f>
        <v>18000</v>
      </c>
      <c r="BX351" s="166"/>
      <c r="CF351" s="175" t="e">
        <f>BW351-#REF!</f>
        <v>#REF!</v>
      </c>
    </row>
    <row r="352" spans="1:87" s="339" customFormat="1" ht="27.95" customHeight="1">
      <c r="A352" s="308" t="s">
        <v>144</v>
      </c>
      <c r="B352" s="202" t="s">
        <v>68</v>
      </c>
      <c r="C352" s="309"/>
      <c r="D352" s="309"/>
      <c r="E352" s="309"/>
      <c r="F352" s="309"/>
      <c r="G352" s="310"/>
      <c r="H352" s="309"/>
      <c r="I352" s="309"/>
      <c r="J352" s="311">
        <f>J353</f>
        <v>803516</v>
      </c>
      <c r="K352" s="311">
        <f t="shared" ref="K352:BS353" si="527">K353</f>
        <v>803516</v>
      </c>
      <c r="L352" s="311">
        <f t="shared" si="527"/>
        <v>96196</v>
      </c>
      <c r="M352" s="311">
        <f t="shared" si="527"/>
        <v>96196</v>
      </c>
      <c r="N352" s="192">
        <f t="shared" si="527"/>
        <v>642473</v>
      </c>
      <c r="O352" s="192">
        <f t="shared" si="527"/>
        <v>642473</v>
      </c>
      <c r="P352" s="192">
        <f t="shared" si="527"/>
        <v>0</v>
      </c>
      <c r="Q352" s="192">
        <f t="shared" si="527"/>
        <v>0</v>
      </c>
      <c r="R352" s="192">
        <f t="shared" si="527"/>
        <v>272100</v>
      </c>
      <c r="S352" s="192">
        <f t="shared" si="527"/>
        <v>272100</v>
      </c>
      <c r="T352" s="192">
        <f t="shared" si="527"/>
        <v>0</v>
      </c>
      <c r="U352" s="192">
        <f t="shared" si="527"/>
        <v>0</v>
      </c>
      <c r="V352" s="192">
        <f t="shared" si="527"/>
        <v>162100</v>
      </c>
      <c r="W352" s="192">
        <f t="shared" si="527"/>
        <v>162100</v>
      </c>
      <c r="X352" s="192">
        <f t="shared" si="527"/>
        <v>0</v>
      </c>
      <c r="Y352" s="192">
        <f t="shared" si="527"/>
        <v>0</v>
      </c>
      <c r="Z352" s="192">
        <f t="shared" si="527"/>
        <v>10000</v>
      </c>
      <c r="AA352" s="192">
        <f t="shared" si="527"/>
        <v>10000</v>
      </c>
      <c r="AB352" s="192">
        <f t="shared" si="527"/>
        <v>0</v>
      </c>
      <c r="AC352" s="192">
        <f t="shared" si="527"/>
        <v>0</v>
      </c>
      <c r="AD352" s="192">
        <f t="shared" si="527"/>
        <v>10000</v>
      </c>
      <c r="AE352" s="192">
        <f t="shared" si="527"/>
        <v>10000</v>
      </c>
      <c r="AF352" s="192">
        <f t="shared" si="527"/>
        <v>0</v>
      </c>
      <c r="AG352" s="192">
        <f t="shared" si="527"/>
        <v>0</v>
      </c>
      <c r="AH352" s="192">
        <f t="shared" si="527"/>
        <v>40000</v>
      </c>
      <c r="AI352" s="192">
        <f t="shared" si="527"/>
        <v>40000</v>
      </c>
      <c r="AJ352" s="192">
        <f t="shared" si="527"/>
        <v>0</v>
      </c>
      <c r="AK352" s="192">
        <f t="shared" si="527"/>
        <v>0</v>
      </c>
      <c r="AL352" s="192">
        <f t="shared" si="527"/>
        <v>0</v>
      </c>
      <c r="AM352" s="192">
        <f t="shared" si="527"/>
        <v>0</v>
      </c>
      <c r="AN352" s="192">
        <f t="shared" si="527"/>
        <v>0</v>
      </c>
      <c r="AO352" s="192">
        <f t="shared" si="527"/>
        <v>0</v>
      </c>
      <c r="AP352" s="192">
        <f t="shared" si="527"/>
        <v>0</v>
      </c>
      <c r="AQ352" s="192">
        <f t="shared" si="527"/>
        <v>0</v>
      </c>
      <c r="AR352" s="192">
        <f t="shared" si="527"/>
        <v>0</v>
      </c>
      <c r="AS352" s="192">
        <f t="shared" si="527"/>
        <v>0</v>
      </c>
      <c r="AT352" s="192">
        <f t="shared" si="527"/>
        <v>40943</v>
      </c>
      <c r="AU352" s="192">
        <f t="shared" si="527"/>
        <v>40943</v>
      </c>
      <c r="AV352" s="192">
        <f t="shared" si="527"/>
        <v>0</v>
      </c>
      <c r="AW352" s="192">
        <f t="shared" si="527"/>
        <v>0</v>
      </c>
      <c r="AX352" s="192">
        <f t="shared" si="527"/>
        <v>112100</v>
      </c>
      <c r="AY352" s="192">
        <f t="shared" si="527"/>
        <v>112100</v>
      </c>
      <c r="AZ352" s="192">
        <f t="shared" si="527"/>
        <v>0</v>
      </c>
      <c r="BA352" s="192">
        <f t="shared" si="527"/>
        <v>0</v>
      </c>
      <c r="BB352" s="192">
        <f t="shared" si="527"/>
        <v>-943</v>
      </c>
      <c r="BC352" s="192">
        <f t="shared" si="527"/>
        <v>-943</v>
      </c>
      <c r="BD352" s="192">
        <f t="shared" si="527"/>
        <v>0</v>
      </c>
      <c r="BE352" s="192">
        <f t="shared" si="527"/>
        <v>0</v>
      </c>
      <c r="BF352" s="192">
        <f t="shared" si="527"/>
        <v>-943</v>
      </c>
      <c r="BG352" s="192">
        <f t="shared" si="527"/>
        <v>-943</v>
      </c>
      <c r="BH352" s="192">
        <f t="shared" si="527"/>
        <v>0</v>
      </c>
      <c r="BI352" s="192">
        <f t="shared" si="527"/>
        <v>0</v>
      </c>
      <c r="BJ352" s="192">
        <f t="shared" si="527"/>
        <v>112100</v>
      </c>
      <c r="BK352" s="192">
        <f t="shared" si="527"/>
        <v>112100</v>
      </c>
      <c r="BL352" s="192">
        <f t="shared" si="527"/>
        <v>0</v>
      </c>
      <c r="BM352" s="192">
        <f t="shared" si="527"/>
        <v>0</v>
      </c>
      <c r="BN352" s="192">
        <f t="shared" si="527"/>
        <v>480373</v>
      </c>
      <c r="BO352" s="192">
        <f t="shared" si="527"/>
        <v>480373</v>
      </c>
      <c r="BP352" s="192">
        <f t="shared" si="527"/>
        <v>0</v>
      </c>
      <c r="BQ352" s="192">
        <f t="shared" si="527"/>
        <v>0</v>
      </c>
      <c r="BR352" s="192">
        <f t="shared" si="527"/>
        <v>642473</v>
      </c>
      <c r="BS352" s="192">
        <f t="shared" si="527"/>
        <v>642473</v>
      </c>
      <c r="BT352" s="192">
        <f t="shared" ref="BT352:BW353" si="528">BT353</f>
        <v>0</v>
      </c>
      <c r="BU352" s="192">
        <f t="shared" si="528"/>
        <v>0</v>
      </c>
      <c r="BV352" s="192">
        <f t="shared" si="528"/>
        <v>0</v>
      </c>
      <c r="BW352" s="192">
        <f t="shared" si="528"/>
        <v>0</v>
      </c>
      <c r="BX352" s="311"/>
      <c r="CD352" s="340"/>
      <c r="CE352" s="340"/>
      <c r="CF352" s="341"/>
    </row>
    <row r="353" spans="1:87" ht="27.95" customHeight="1">
      <c r="A353" s="178" t="s">
        <v>54</v>
      </c>
      <c r="B353" s="197" t="s">
        <v>53</v>
      </c>
      <c r="C353" s="197"/>
      <c r="D353" s="197"/>
      <c r="E353" s="197"/>
      <c r="F353" s="197"/>
      <c r="G353" s="196"/>
      <c r="H353" s="197"/>
      <c r="I353" s="197"/>
      <c r="J353" s="181">
        <f>J354</f>
        <v>803516</v>
      </c>
      <c r="K353" s="181">
        <f t="shared" si="527"/>
        <v>803516</v>
      </c>
      <c r="L353" s="181">
        <f t="shared" si="527"/>
        <v>96196</v>
      </c>
      <c r="M353" s="181">
        <f t="shared" si="527"/>
        <v>96196</v>
      </c>
      <c r="N353" s="182">
        <f t="shared" si="527"/>
        <v>642473</v>
      </c>
      <c r="O353" s="182">
        <f t="shared" si="527"/>
        <v>642473</v>
      </c>
      <c r="P353" s="182">
        <f t="shared" si="527"/>
        <v>0</v>
      </c>
      <c r="Q353" s="182">
        <f t="shared" si="527"/>
        <v>0</v>
      </c>
      <c r="R353" s="182">
        <f t="shared" si="527"/>
        <v>272100</v>
      </c>
      <c r="S353" s="182">
        <f t="shared" si="527"/>
        <v>272100</v>
      </c>
      <c r="T353" s="182">
        <f t="shared" si="527"/>
        <v>0</v>
      </c>
      <c r="U353" s="182">
        <f t="shared" si="527"/>
        <v>0</v>
      </c>
      <c r="V353" s="182">
        <f t="shared" si="527"/>
        <v>162100</v>
      </c>
      <c r="W353" s="182">
        <f t="shared" si="527"/>
        <v>162100</v>
      </c>
      <c r="X353" s="182">
        <f t="shared" si="527"/>
        <v>0</v>
      </c>
      <c r="Y353" s="182">
        <f t="shared" si="527"/>
        <v>0</v>
      </c>
      <c r="Z353" s="182">
        <f t="shared" si="527"/>
        <v>10000</v>
      </c>
      <c r="AA353" s="182">
        <f t="shared" si="527"/>
        <v>10000</v>
      </c>
      <c r="AB353" s="182">
        <f t="shared" si="527"/>
        <v>0</v>
      </c>
      <c r="AC353" s="182">
        <f t="shared" si="527"/>
        <v>0</v>
      </c>
      <c r="AD353" s="182">
        <f t="shared" si="527"/>
        <v>10000</v>
      </c>
      <c r="AE353" s="182">
        <f t="shared" si="527"/>
        <v>10000</v>
      </c>
      <c r="AF353" s="182">
        <f t="shared" si="527"/>
        <v>0</v>
      </c>
      <c r="AG353" s="182">
        <f t="shared" si="527"/>
        <v>0</v>
      </c>
      <c r="AH353" s="182">
        <f t="shared" si="527"/>
        <v>40000</v>
      </c>
      <c r="AI353" s="182">
        <f t="shared" si="527"/>
        <v>40000</v>
      </c>
      <c r="AJ353" s="182">
        <f t="shared" si="527"/>
        <v>0</v>
      </c>
      <c r="AK353" s="182">
        <f t="shared" si="527"/>
        <v>0</v>
      </c>
      <c r="AL353" s="182">
        <f t="shared" si="527"/>
        <v>0</v>
      </c>
      <c r="AM353" s="182">
        <f t="shared" si="527"/>
        <v>0</v>
      </c>
      <c r="AN353" s="182">
        <f t="shared" si="527"/>
        <v>0</v>
      </c>
      <c r="AO353" s="182">
        <f t="shared" si="527"/>
        <v>0</v>
      </c>
      <c r="AP353" s="182">
        <f t="shared" si="527"/>
        <v>0</v>
      </c>
      <c r="AQ353" s="182">
        <f t="shared" si="527"/>
        <v>0</v>
      </c>
      <c r="AR353" s="182">
        <f t="shared" si="527"/>
        <v>0</v>
      </c>
      <c r="AS353" s="182">
        <f t="shared" si="527"/>
        <v>0</v>
      </c>
      <c r="AT353" s="182">
        <f t="shared" si="527"/>
        <v>40943</v>
      </c>
      <c r="AU353" s="182">
        <f t="shared" si="527"/>
        <v>40943</v>
      </c>
      <c r="AV353" s="182">
        <f t="shared" si="527"/>
        <v>0</v>
      </c>
      <c r="AW353" s="182">
        <f t="shared" si="527"/>
        <v>0</v>
      </c>
      <c r="AX353" s="182">
        <f t="shared" si="527"/>
        <v>112100</v>
      </c>
      <c r="AY353" s="182">
        <f t="shared" si="527"/>
        <v>112100</v>
      </c>
      <c r="AZ353" s="182">
        <f t="shared" si="527"/>
        <v>0</v>
      </c>
      <c r="BA353" s="182">
        <f t="shared" si="527"/>
        <v>0</v>
      </c>
      <c r="BB353" s="182">
        <f t="shared" si="527"/>
        <v>-943</v>
      </c>
      <c r="BC353" s="182">
        <f t="shared" si="527"/>
        <v>-943</v>
      </c>
      <c r="BD353" s="182">
        <f t="shared" si="527"/>
        <v>0</v>
      </c>
      <c r="BE353" s="182">
        <f t="shared" si="527"/>
        <v>0</v>
      </c>
      <c r="BF353" s="182">
        <f t="shared" si="527"/>
        <v>-943</v>
      </c>
      <c r="BG353" s="182">
        <f t="shared" si="527"/>
        <v>-943</v>
      </c>
      <c r="BH353" s="182">
        <f t="shared" si="527"/>
        <v>0</v>
      </c>
      <c r="BI353" s="182">
        <f t="shared" si="527"/>
        <v>0</v>
      </c>
      <c r="BJ353" s="182">
        <f t="shared" si="527"/>
        <v>112100</v>
      </c>
      <c r="BK353" s="182">
        <f t="shared" si="527"/>
        <v>112100</v>
      </c>
      <c r="BL353" s="182">
        <f t="shared" si="527"/>
        <v>0</v>
      </c>
      <c r="BM353" s="182">
        <f t="shared" si="527"/>
        <v>0</v>
      </c>
      <c r="BN353" s="182">
        <f t="shared" si="527"/>
        <v>480373</v>
      </c>
      <c r="BO353" s="182">
        <f t="shared" si="527"/>
        <v>480373</v>
      </c>
      <c r="BP353" s="182">
        <f t="shared" si="527"/>
        <v>0</v>
      </c>
      <c r="BQ353" s="182">
        <f t="shared" si="527"/>
        <v>0</v>
      </c>
      <c r="BR353" s="182">
        <f t="shared" si="527"/>
        <v>642473</v>
      </c>
      <c r="BS353" s="182">
        <f t="shared" si="527"/>
        <v>642473</v>
      </c>
      <c r="BT353" s="182">
        <f t="shared" si="528"/>
        <v>0</v>
      </c>
      <c r="BU353" s="182">
        <f t="shared" si="528"/>
        <v>0</v>
      </c>
      <c r="BV353" s="182">
        <f t="shared" si="528"/>
        <v>0</v>
      </c>
      <c r="BW353" s="182">
        <f t="shared" si="528"/>
        <v>0</v>
      </c>
      <c r="BX353" s="181"/>
      <c r="CF353" s="175" t="e">
        <f>BW353-#REF!</f>
        <v>#REF!</v>
      </c>
    </row>
    <row r="354" spans="1:87" ht="27.95" customHeight="1">
      <c r="A354" s="270" t="s">
        <v>10</v>
      </c>
      <c r="B354" s="382" t="s">
        <v>159</v>
      </c>
      <c r="C354" s="213" t="s">
        <v>148</v>
      </c>
      <c r="D354" s="213"/>
      <c r="E354" s="213"/>
      <c r="F354" s="171" t="s">
        <v>30</v>
      </c>
      <c r="G354" s="164"/>
      <c r="H354" s="171" t="s">
        <v>117</v>
      </c>
      <c r="I354" s="301" t="s">
        <v>158</v>
      </c>
      <c r="J354" s="314">
        <v>803516</v>
      </c>
      <c r="K354" s="314">
        <v>803516</v>
      </c>
      <c r="L354" s="166">
        <v>96196</v>
      </c>
      <c r="M354" s="166">
        <v>96196</v>
      </c>
      <c r="N354" s="167">
        <f>574100+68373</f>
        <v>642473</v>
      </c>
      <c r="O354" s="167">
        <f>574100+68373</f>
        <v>642473</v>
      </c>
      <c r="P354" s="167">
        <v>0</v>
      </c>
      <c r="Q354" s="167">
        <v>0</v>
      </c>
      <c r="R354" s="167">
        <v>272100</v>
      </c>
      <c r="S354" s="167">
        <v>272100</v>
      </c>
      <c r="T354" s="167"/>
      <c r="U354" s="167"/>
      <c r="V354" s="168">
        <f t="shared" ref="V354:Y354" si="529">Z354+AH354+AX354</f>
        <v>162100</v>
      </c>
      <c r="W354" s="168">
        <f t="shared" si="529"/>
        <v>162100</v>
      </c>
      <c r="X354" s="168">
        <f t="shared" si="529"/>
        <v>0</v>
      </c>
      <c r="Y354" s="168">
        <f t="shared" si="529"/>
        <v>0</v>
      </c>
      <c r="Z354" s="167">
        <v>10000</v>
      </c>
      <c r="AA354" s="167">
        <v>10000</v>
      </c>
      <c r="AB354" s="167"/>
      <c r="AC354" s="167"/>
      <c r="AD354" s="167">
        <v>10000</v>
      </c>
      <c r="AE354" s="167">
        <v>10000</v>
      </c>
      <c r="AF354" s="167"/>
      <c r="AG354" s="167"/>
      <c r="AH354" s="167">
        <v>40000</v>
      </c>
      <c r="AI354" s="167">
        <v>40000</v>
      </c>
      <c r="AJ354" s="167"/>
      <c r="AK354" s="167"/>
      <c r="AL354" s="168">
        <f t="shared" ref="AL354:AM354" si="530">Z354-AD354</f>
        <v>0</v>
      </c>
      <c r="AM354" s="168">
        <f t="shared" si="530"/>
        <v>0</v>
      </c>
      <c r="AN354" s="168"/>
      <c r="AO354" s="168"/>
      <c r="AP354" s="168"/>
      <c r="AQ354" s="168"/>
      <c r="AR354" s="168"/>
      <c r="AS354" s="168"/>
      <c r="AT354" s="167">
        <v>40943</v>
      </c>
      <c r="AU354" s="167">
        <v>40943</v>
      </c>
      <c r="AV354" s="167"/>
      <c r="AW354" s="167"/>
      <c r="AX354" s="169">
        <v>112100</v>
      </c>
      <c r="AY354" s="167">
        <v>112100</v>
      </c>
      <c r="AZ354" s="167"/>
      <c r="BA354" s="167"/>
      <c r="BB354" s="168">
        <f t="shared" ref="BB354:BC354" si="531">AH354-AT354</f>
        <v>-943</v>
      </c>
      <c r="BC354" s="168">
        <f t="shared" si="531"/>
        <v>-943</v>
      </c>
      <c r="BD354" s="168"/>
      <c r="BE354" s="168"/>
      <c r="BF354" s="167">
        <f t="shared" ref="BF354:BG354" si="532">BB354</f>
        <v>-943</v>
      </c>
      <c r="BG354" s="167">
        <f t="shared" si="532"/>
        <v>-943</v>
      </c>
      <c r="BH354" s="167"/>
      <c r="BI354" s="167"/>
      <c r="BJ354" s="167">
        <f t="shared" ref="BJ354:BK354" si="533">AX354</f>
        <v>112100</v>
      </c>
      <c r="BK354" s="167">
        <f t="shared" si="533"/>
        <v>112100</v>
      </c>
      <c r="BL354" s="167"/>
      <c r="BM354" s="167"/>
      <c r="BN354" s="168">
        <f t="shared" ref="BN354:BQ354" si="534">N354-V354</f>
        <v>480373</v>
      </c>
      <c r="BO354" s="168">
        <f t="shared" si="534"/>
        <v>480373</v>
      </c>
      <c r="BP354" s="168">
        <f t="shared" si="534"/>
        <v>0</v>
      </c>
      <c r="BQ354" s="168">
        <f t="shared" si="534"/>
        <v>0</v>
      </c>
      <c r="BR354" s="167">
        <f>574100+68373</f>
        <v>642473</v>
      </c>
      <c r="BS354" s="167">
        <f>574100+68373</f>
        <v>642473</v>
      </c>
      <c r="BT354" s="167">
        <v>0</v>
      </c>
      <c r="BU354" s="167">
        <v>0</v>
      </c>
      <c r="BV354" s="167">
        <f t="shared" ref="BV354" si="535">IF(BS354&gt;O354,BS354-O354,0)</f>
        <v>0</v>
      </c>
      <c r="BW354" s="167">
        <f t="shared" ref="BW354" si="536">IF(BS354&lt;O354,O354-BS354,0)</f>
        <v>0</v>
      </c>
      <c r="BX354" s="166"/>
      <c r="CF354" s="175" t="e">
        <f>BW354-#REF!</f>
        <v>#REF!</v>
      </c>
    </row>
    <row r="355" spans="1:87" s="339" customFormat="1" ht="27.95" customHeight="1">
      <c r="A355" s="308" t="s">
        <v>143</v>
      </c>
      <c r="B355" s="201" t="s">
        <v>292</v>
      </c>
      <c r="C355" s="309"/>
      <c r="D355" s="309"/>
      <c r="E355" s="309"/>
      <c r="F355" s="309"/>
      <c r="G355" s="310"/>
      <c r="H355" s="309"/>
      <c r="I355" s="309"/>
      <c r="J355" s="311">
        <f t="shared" ref="J355:BR355" si="537">J356+J365</f>
        <v>4581944</v>
      </c>
      <c r="K355" s="311">
        <f t="shared" si="537"/>
        <v>4574882</v>
      </c>
      <c r="L355" s="311">
        <f t="shared" si="537"/>
        <v>0</v>
      </c>
      <c r="M355" s="311">
        <f t="shared" si="537"/>
        <v>0</v>
      </c>
      <c r="N355" s="192">
        <f t="shared" si="537"/>
        <v>1228631</v>
      </c>
      <c r="O355" s="192">
        <f t="shared" si="537"/>
        <v>1200051</v>
      </c>
      <c r="P355" s="192">
        <f t="shared" si="537"/>
        <v>0</v>
      </c>
      <c r="Q355" s="192">
        <f t="shared" si="537"/>
        <v>0</v>
      </c>
      <c r="R355" s="192">
        <f t="shared" si="537"/>
        <v>289980</v>
      </c>
      <c r="S355" s="192">
        <f t="shared" si="537"/>
        <v>283730</v>
      </c>
      <c r="T355" s="192">
        <f t="shared" si="537"/>
        <v>0</v>
      </c>
      <c r="U355" s="192">
        <f t="shared" si="537"/>
        <v>0</v>
      </c>
      <c r="V355" s="192">
        <f t="shared" si="537"/>
        <v>61119.5</v>
      </c>
      <c r="W355" s="192">
        <f t="shared" si="537"/>
        <v>61119.5</v>
      </c>
      <c r="X355" s="192">
        <f t="shared" si="537"/>
        <v>0</v>
      </c>
      <c r="Y355" s="192">
        <f t="shared" si="537"/>
        <v>0</v>
      </c>
      <c r="Z355" s="192">
        <f t="shared" si="537"/>
        <v>43081.729999999996</v>
      </c>
      <c r="AA355" s="192">
        <f t="shared" si="537"/>
        <v>43081.729999999996</v>
      </c>
      <c r="AB355" s="192">
        <f t="shared" si="537"/>
        <v>0</v>
      </c>
      <c r="AC355" s="192">
        <f t="shared" si="537"/>
        <v>0</v>
      </c>
      <c r="AD355" s="192">
        <f t="shared" si="537"/>
        <v>43081.729999999996</v>
      </c>
      <c r="AE355" s="192">
        <f t="shared" si="537"/>
        <v>43081.729999999996</v>
      </c>
      <c r="AF355" s="192">
        <f t="shared" si="537"/>
        <v>0</v>
      </c>
      <c r="AG355" s="192">
        <f t="shared" si="537"/>
        <v>0</v>
      </c>
      <c r="AH355" s="192">
        <f t="shared" si="537"/>
        <v>16781.77</v>
      </c>
      <c r="AI355" s="192">
        <f t="shared" si="537"/>
        <v>16781.77</v>
      </c>
      <c r="AJ355" s="192">
        <f t="shared" si="537"/>
        <v>0</v>
      </c>
      <c r="AK355" s="192">
        <f t="shared" si="537"/>
        <v>0</v>
      </c>
      <c r="AL355" s="192">
        <f t="shared" si="537"/>
        <v>0</v>
      </c>
      <c r="AM355" s="192">
        <f t="shared" si="537"/>
        <v>0</v>
      </c>
      <c r="AN355" s="192">
        <f t="shared" si="537"/>
        <v>0</v>
      </c>
      <c r="AO355" s="192">
        <f t="shared" si="537"/>
        <v>0</v>
      </c>
      <c r="AP355" s="192">
        <f t="shared" si="537"/>
        <v>0</v>
      </c>
      <c r="AQ355" s="192">
        <f t="shared" si="537"/>
        <v>0</v>
      </c>
      <c r="AR355" s="192">
        <f t="shared" si="537"/>
        <v>0</v>
      </c>
      <c r="AS355" s="192">
        <f t="shared" si="537"/>
        <v>0</v>
      </c>
      <c r="AT355" s="192">
        <f t="shared" si="537"/>
        <v>8370.6769999999997</v>
      </c>
      <c r="AU355" s="192">
        <f t="shared" si="537"/>
        <v>8370.6769999999997</v>
      </c>
      <c r="AV355" s="192">
        <f t="shared" si="537"/>
        <v>0</v>
      </c>
      <c r="AW355" s="192">
        <f t="shared" si="537"/>
        <v>0</v>
      </c>
      <c r="AX355" s="192">
        <f t="shared" si="537"/>
        <v>1256</v>
      </c>
      <c r="AY355" s="192">
        <f t="shared" si="537"/>
        <v>1256</v>
      </c>
      <c r="AZ355" s="192">
        <f t="shared" si="537"/>
        <v>0</v>
      </c>
      <c r="BA355" s="192">
        <f t="shared" si="537"/>
        <v>0</v>
      </c>
      <c r="BB355" s="192">
        <f t="shared" si="537"/>
        <v>1629.3230000000003</v>
      </c>
      <c r="BC355" s="192">
        <f t="shared" si="537"/>
        <v>1629.3230000000003</v>
      </c>
      <c r="BD355" s="192">
        <f t="shared" si="537"/>
        <v>0</v>
      </c>
      <c r="BE355" s="192">
        <f t="shared" si="537"/>
        <v>0</v>
      </c>
      <c r="BF355" s="192">
        <f t="shared" si="537"/>
        <v>1629.3230000000003</v>
      </c>
      <c r="BG355" s="192">
        <f t="shared" si="537"/>
        <v>1629.3230000000003</v>
      </c>
      <c r="BH355" s="192">
        <f t="shared" si="537"/>
        <v>0</v>
      </c>
      <c r="BI355" s="192">
        <f t="shared" si="537"/>
        <v>0</v>
      </c>
      <c r="BJ355" s="192">
        <f t="shared" si="537"/>
        <v>1256</v>
      </c>
      <c r="BK355" s="192">
        <f t="shared" si="537"/>
        <v>1256</v>
      </c>
      <c r="BL355" s="192">
        <f t="shared" si="537"/>
        <v>0</v>
      </c>
      <c r="BM355" s="192">
        <f t="shared" si="537"/>
        <v>0</v>
      </c>
      <c r="BN355" s="192">
        <f t="shared" si="537"/>
        <v>772954.5</v>
      </c>
      <c r="BO355" s="192">
        <f t="shared" si="537"/>
        <v>744374.5</v>
      </c>
      <c r="BP355" s="192">
        <f t="shared" si="537"/>
        <v>0</v>
      </c>
      <c r="BQ355" s="192">
        <f t="shared" si="537"/>
        <v>0</v>
      </c>
      <c r="BR355" s="192">
        <f t="shared" si="537"/>
        <v>1228631</v>
      </c>
      <c r="BS355" s="192">
        <f t="shared" ref="BS355:BU355" si="538">BS356+BS365</f>
        <v>1200051</v>
      </c>
      <c r="BT355" s="192">
        <f t="shared" si="538"/>
        <v>0</v>
      </c>
      <c r="BU355" s="192">
        <f t="shared" si="538"/>
        <v>0</v>
      </c>
      <c r="BV355" s="192">
        <f t="shared" ref="BV355:BW355" si="539">BV356+BV365</f>
        <v>18000</v>
      </c>
      <c r="BW355" s="192">
        <f t="shared" si="539"/>
        <v>18000</v>
      </c>
      <c r="BX355" s="311"/>
      <c r="CD355" s="340"/>
      <c r="CE355" s="340"/>
      <c r="CF355" s="341"/>
    </row>
    <row r="356" spans="1:87" s="339" customFormat="1" ht="27.95" customHeight="1">
      <c r="A356" s="308" t="s">
        <v>54</v>
      </c>
      <c r="B356" s="202" t="s">
        <v>53</v>
      </c>
      <c r="C356" s="309"/>
      <c r="D356" s="309"/>
      <c r="E356" s="309"/>
      <c r="F356" s="309"/>
      <c r="G356" s="310"/>
      <c r="H356" s="309"/>
      <c r="I356" s="309"/>
      <c r="J356" s="311">
        <f t="shared" ref="J356:M356" si="540">SUM(J357:J364)</f>
        <v>495838</v>
      </c>
      <c r="K356" s="311">
        <f t="shared" si="540"/>
        <v>488776</v>
      </c>
      <c r="L356" s="311">
        <f t="shared" si="540"/>
        <v>0</v>
      </c>
      <c r="M356" s="311">
        <f t="shared" si="540"/>
        <v>0</v>
      </c>
      <c r="N356" s="192">
        <f t="shared" ref="N356:BR356" si="541">SUM(N357:N364)</f>
        <v>438056</v>
      </c>
      <c r="O356" s="192">
        <f t="shared" si="541"/>
        <v>409476</v>
      </c>
      <c r="P356" s="192">
        <f t="shared" si="541"/>
        <v>0</v>
      </c>
      <c r="Q356" s="192">
        <f t="shared" si="541"/>
        <v>0</v>
      </c>
      <c r="R356" s="192">
        <f t="shared" si="541"/>
        <v>69980</v>
      </c>
      <c r="S356" s="192">
        <f t="shared" si="541"/>
        <v>63730</v>
      </c>
      <c r="T356" s="192">
        <f t="shared" si="541"/>
        <v>0</v>
      </c>
      <c r="U356" s="192">
        <f t="shared" si="541"/>
        <v>0</v>
      </c>
      <c r="V356" s="192">
        <f t="shared" si="541"/>
        <v>58940</v>
      </c>
      <c r="W356" s="192">
        <f t="shared" si="541"/>
        <v>58940</v>
      </c>
      <c r="X356" s="192">
        <f t="shared" si="541"/>
        <v>0</v>
      </c>
      <c r="Y356" s="192">
        <f t="shared" si="541"/>
        <v>0</v>
      </c>
      <c r="Z356" s="192">
        <f t="shared" si="541"/>
        <v>43081.729999999996</v>
      </c>
      <c r="AA356" s="192">
        <f t="shared" si="541"/>
        <v>43081.729999999996</v>
      </c>
      <c r="AB356" s="192">
        <f t="shared" si="541"/>
        <v>0</v>
      </c>
      <c r="AC356" s="192">
        <f t="shared" si="541"/>
        <v>0</v>
      </c>
      <c r="AD356" s="192">
        <f t="shared" si="541"/>
        <v>43081.729999999996</v>
      </c>
      <c r="AE356" s="192">
        <f t="shared" si="541"/>
        <v>43081.729999999996</v>
      </c>
      <c r="AF356" s="192">
        <f t="shared" si="541"/>
        <v>0</v>
      </c>
      <c r="AG356" s="192">
        <f t="shared" si="541"/>
        <v>0</v>
      </c>
      <c r="AH356" s="192">
        <f t="shared" si="541"/>
        <v>14602.27</v>
      </c>
      <c r="AI356" s="192">
        <f t="shared" si="541"/>
        <v>14602.27</v>
      </c>
      <c r="AJ356" s="192">
        <f t="shared" si="541"/>
        <v>0</v>
      </c>
      <c r="AK356" s="192">
        <f t="shared" si="541"/>
        <v>0</v>
      </c>
      <c r="AL356" s="192">
        <f t="shared" si="541"/>
        <v>0</v>
      </c>
      <c r="AM356" s="192">
        <f t="shared" si="541"/>
        <v>0</v>
      </c>
      <c r="AN356" s="192">
        <f t="shared" si="541"/>
        <v>0</v>
      </c>
      <c r="AO356" s="192">
        <f t="shared" si="541"/>
        <v>0</v>
      </c>
      <c r="AP356" s="192">
        <f t="shared" si="541"/>
        <v>0</v>
      </c>
      <c r="AQ356" s="192">
        <f t="shared" si="541"/>
        <v>0</v>
      </c>
      <c r="AR356" s="192">
        <f t="shared" si="541"/>
        <v>0</v>
      </c>
      <c r="AS356" s="192">
        <f t="shared" si="541"/>
        <v>0</v>
      </c>
      <c r="AT356" s="192">
        <f t="shared" si="541"/>
        <v>8370.6769999999997</v>
      </c>
      <c r="AU356" s="192">
        <f t="shared" si="541"/>
        <v>8370.6769999999997</v>
      </c>
      <c r="AV356" s="192">
        <f t="shared" si="541"/>
        <v>0</v>
      </c>
      <c r="AW356" s="192">
        <f t="shared" si="541"/>
        <v>0</v>
      </c>
      <c r="AX356" s="192">
        <f t="shared" si="541"/>
        <v>1256</v>
      </c>
      <c r="AY356" s="192">
        <f t="shared" si="541"/>
        <v>1256</v>
      </c>
      <c r="AZ356" s="192">
        <f t="shared" si="541"/>
        <v>0</v>
      </c>
      <c r="BA356" s="192">
        <f t="shared" si="541"/>
        <v>0</v>
      </c>
      <c r="BB356" s="192">
        <f t="shared" si="541"/>
        <v>1629.3230000000003</v>
      </c>
      <c r="BC356" s="192">
        <f t="shared" si="541"/>
        <v>1629.3230000000003</v>
      </c>
      <c r="BD356" s="192">
        <f t="shared" si="541"/>
        <v>0</v>
      </c>
      <c r="BE356" s="192">
        <f t="shared" si="541"/>
        <v>0</v>
      </c>
      <c r="BF356" s="192">
        <f t="shared" si="541"/>
        <v>1629.3230000000003</v>
      </c>
      <c r="BG356" s="192">
        <f t="shared" si="541"/>
        <v>1629.3230000000003</v>
      </c>
      <c r="BH356" s="192">
        <f t="shared" si="541"/>
        <v>0</v>
      </c>
      <c r="BI356" s="192">
        <f t="shared" si="541"/>
        <v>0</v>
      </c>
      <c r="BJ356" s="192">
        <f t="shared" si="541"/>
        <v>1256</v>
      </c>
      <c r="BK356" s="192">
        <f t="shared" si="541"/>
        <v>1256</v>
      </c>
      <c r="BL356" s="192">
        <f t="shared" si="541"/>
        <v>0</v>
      </c>
      <c r="BM356" s="192">
        <f t="shared" si="541"/>
        <v>0</v>
      </c>
      <c r="BN356" s="192">
        <f t="shared" si="541"/>
        <v>340134</v>
      </c>
      <c r="BO356" s="192">
        <f t="shared" si="541"/>
        <v>311554</v>
      </c>
      <c r="BP356" s="192">
        <f t="shared" si="541"/>
        <v>0</v>
      </c>
      <c r="BQ356" s="192">
        <f t="shared" si="541"/>
        <v>0</v>
      </c>
      <c r="BR356" s="192">
        <f t="shared" si="541"/>
        <v>438056</v>
      </c>
      <c r="BS356" s="192">
        <f t="shared" ref="BS356:BU356" si="542">SUM(BS357:BS364)</f>
        <v>409476</v>
      </c>
      <c r="BT356" s="192">
        <f t="shared" si="542"/>
        <v>0</v>
      </c>
      <c r="BU356" s="192">
        <f t="shared" si="542"/>
        <v>0</v>
      </c>
      <c r="BV356" s="192">
        <f t="shared" ref="BV356:BW356" si="543">SUM(BV357:BV364)</f>
        <v>0</v>
      </c>
      <c r="BW356" s="192">
        <f t="shared" si="543"/>
        <v>0</v>
      </c>
      <c r="BX356" s="311"/>
      <c r="CD356" s="340"/>
      <c r="CE356" s="340"/>
      <c r="CF356" s="341"/>
    </row>
    <row r="357" spans="1:87" ht="38.25">
      <c r="A357" s="270" t="s">
        <v>10</v>
      </c>
      <c r="B357" s="370" t="s">
        <v>798</v>
      </c>
      <c r="C357" s="299" t="s">
        <v>799</v>
      </c>
      <c r="D357" s="300"/>
      <c r="E357" s="300"/>
      <c r="F357" s="301" t="s">
        <v>39</v>
      </c>
      <c r="G357" s="164"/>
      <c r="H357" s="171"/>
      <c r="I357" s="302" t="s">
        <v>800</v>
      </c>
      <c r="J357" s="303">
        <v>22615</v>
      </c>
      <c r="K357" s="303">
        <v>22615</v>
      </c>
      <c r="L357" s="166"/>
      <c r="M357" s="166"/>
      <c r="N357" s="167">
        <v>11300</v>
      </c>
      <c r="O357" s="167">
        <v>11300</v>
      </c>
      <c r="P357" s="167"/>
      <c r="Q357" s="167"/>
      <c r="R357" s="167"/>
      <c r="S357" s="167"/>
      <c r="T357" s="167"/>
      <c r="U357" s="167"/>
      <c r="V357" s="168"/>
      <c r="W357" s="168"/>
      <c r="X357" s="168"/>
      <c r="Y357" s="168"/>
      <c r="Z357" s="167"/>
      <c r="AA357" s="167"/>
      <c r="AB357" s="167"/>
      <c r="AC357" s="167"/>
      <c r="AD357" s="167"/>
      <c r="AE357" s="167"/>
      <c r="AF357" s="167"/>
      <c r="AG357" s="167"/>
      <c r="AH357" s="167"/>
      <c r="AI357" s="167"/>
      <c r="AJ357" s="167"/>
      <c r="AK357" s="167"/>
      <c r="AL357" s="168"/>
      <c r="AM357" s="168"/>
      <c r="AN357" s="168"/>
      <c r="AO357" s="168"/>
      <c r="AP357" s="168"/>
      <c r="AQ357" s="168"/>
      <c r="AR357" s="168"/>
      <c r="AS357" s="168"/>
      <c r="AT357" s="167"/>
      <c r="AU357" s="167"/>
      <c r="AV357" s="167"/>
      <c r="AW357" s="167"/>
      <c r="AX357" s="169"/>
      <c r="AY357" s="167"/>
      <c r="AZ357" s="167"/>
      <c r="BA357" s="167"/>
      <c r="BB357" s="168"/>
      <c r="BC357" s="168"/>
      <c r="BD357" s="168"/>
      <c r="BE357" s="168"/>
      <c r="BF357" s="167"/>
      <c r="BG357" s="167"/>
      <c r="BH357" s="167"/>
      <c r="BI357" s="167"/>
      <c r="BJ357" s="167"/>
      <c r="BK357" s="167"/>
      <c r="BL357" s="167"/>
      <c r="BM357" s="167"/>
      <c r="BN357" s="168"/>
      <c r="BO357" s="168"/>
      <c r="BP357" s="168"/>
      <c r="BQ357" s="168"/>
      <c r="BR357" s="167">
        <v>11300</v>
      </c>
      <c r="BS357" s="167">
        <v>11300</v>
      </c>
      <c r="BT357" s="167"/>
      <c r="BU357" s="167"/>
      <c r="BV357" s="167">
        <f t="shared" ref="BV357:BV363" si="544">IF(BS357&gt;O357,BS357-O357,0)</f>
        <v>0</v>
      </c>
      <c r="BW357" s="167">
        <f t="shared" ref="BW357:BW363" si="545">IF(BS357&lt;O357,O357-BS357,0)</f>
        <v>0</v>
      </c>
      <c r="BX357" s="166"/>
      <c r="CF357" s="175"/>
    </row>
    <row r="358" spans="1:87" ht="27.75" customHeight="1">
      <c r="A358" s="270" t="s">
        <v>10</v>
      </c>
      <c r="B358" s="370" t="s">
        <v>801</v>
      </c>
      <c r="C358" s="299" t="s">
        <v>148</v>
      </c>
      <c r="D358" s="300"/>
      <c r="E358" s="300"/>
      <c r="F358" s="301" t="s">
        <v>30</v>
      </c>
      <c r="G358" s="164"/>
      <c r="H358" s="171"/>
      <c r="I358" s="302" t="s">
        <v>802</v>
      </c>
      <c r="J358" s="303">
        <v>30800</v>
      </c>
      <c r="K358" s="303">
        <v>30800</v>
      </c>
      <c r="L358" s="166"/>
      <c r="M358" s="166"/>
      <c r="N358" s="167">
        <v>27682</v>
      </c>
      <c r="O358" s="167">
        <v>27682</v>
      </c>
      <c r="P358" s="167"/>
      <c r="Q358" s="167"/>
      <c r="R358" s="167"/>
      <c r="S358" s="167"/>
      <c r="T358" s="167"/>
      <c r="U358" s="167"/>
      <c r="V358" s="168"/>
      <c r="W358" s="168"/>
      <c r="X358" s="168"/>
      <c r="Y358" s="168"/>
      <c r="Z358" s="167"/>
      <c r="AA358" s="167"/>
      <c r="AB358" s="167"/>
      <c r="AC358" s="167"/>
      <c r="AD358" s="167"/>
      <c r="AE358" s="167"/>
      <c r="AF358" s="167"/>
      <c r="AG358" s="167"/>
      <c r="AH358" s="167"/>
      <c r="AI358" s="167"/>
      <c r="AJ358" s="167"/>
      <c r="AK358" s="167"/>
      <c r="AL358" s="168"/>
      <c r="AM358" s="168"/>
      <c r="AN358" s="168"/>
      <c r="AO358" s="168"/>
      <c r="AP358" s="168"/>
      <c r="AQ358" s="168"/>
      <c r="AR358" s="168"/>
      <c r="AS358" s="168"/>
      <c r="AT358" s="167"/>
      <c r="AU358" s="167"/>
      <c r="AV358" s="167"/>
      <c r="AW358" s="167"/>
      <c r="AX358" s="169"/>
      <c r="AY358" s="167"/>
      <c r="AZ358" s="167"/>
      <c r="BA358" s="167"/>
      <c r="BB358" s="168"/>
      <c r="BC358" s="168"/>
      <c r="BD358" s="168"/>
      <c r="BE358" s="168"/>
      <c r="BF358" s="167"/>
      <c r="BG358" s="167"/>
      <c r="BH358" s="167"/>
      <c r="BI358" s="167"/>
      <c r="BJ358" s="167"/>
      <c r="BK358" s="167"/>
      <c r="BL358" s="167"/>
      <c r="BM358" s="167"/>
      <c r="BN358" s="168"/>
      <c r="BO358" s="168"/>
      <c r="BP358" s="168"/>
      <c r="BQ358" s="168"/>
      <c r="BR358" s="167">
        <v>27682</v>
      </c>
      <c r="BS358" s="167">
        <v>27682</v>
      </c>
      <c r="BT358" s="167"/>
      <c r="BU358" s="167"/>
      <c r="BV358" s="167">
        <f t="shared" si="544"/>
        <v>0</v>
      </c>
      <c r="BW358" s="167">
        <f t="shared" si="545"/>
        <v>0</v>
      </c>
      <c r="BX358" s="166"/>
      <c r="CF358" s="175"/>
    </row>
    <row r="359" spans="1:87" ht="30" customHeight="1">
      <c r="A359" s="270" t="s">
        <v>10</v>
      </c>
      <c r="B359" s="370" t="s">
        <v>150</v>
      </c>
      <c r="C359" s="300" t="s">
        <v>148</v>
      </c>
      <c r="D359" s="300"/>
      <c r="E359" s="300"/>
      <c r="F359" s="171" t="s">
        <v>30</v>
      </c>
      <c r="G359" s="164"/>
      <c r="H359" s="171" t="s">
        <v>51</v>
      </c>
      <c r="I359" s="302" t="s">
        <v>149</v>
      </c>
      <c r="J359" s="303">
        <v>46000</v>
      </c>
      <c r="K359" s="303">
        <v>46000</v>
      </c>
      <c r="L359" s="166"/>
      <c r="M359" s="166"/>
      <c r="N359" s="167">
        <v>41400</v>
      </c>
      <c r="O359" s="167">
        <v>41400</v>
      </c>
      <c r="P359" s="167">
        <v>0</v>
      </c>
      <c r="Q359" s="167">
        <v>0</v>
      </c>
      <c r="R359" s="167">
        <v>41400</v>
      </c>
      <c r="S359" s="167">
        <v>41400</v>
      </c>
      <c r="T359" s="167"/>
      <c r="U359" s="167"/>
      <c r="V359" s="168">
        <f t="shared" ref="V359:Y363" si="546">Z359+AH359+AX359</f>
        <v>0</v>
      </c>
      <c r="W359" s="168">
        <f t="shared" si="546"/>
        <v>0</v>
      </c>
      <c r="X359" s="168">
        <f t="shared" si="546"/>
        <v>0</v>
      </c>
      <c r="Y359" s="168">
        <f t="shared" si="546"/>
        <v>0</v>
      </c>
      <c r="Z359" s="167"/>
      <c r="AA359" s="167"/>
      <c r="AB359" s="167"/>
      <c r="AC359" s="167"/>
      <c r="AD359" s="167"/>
      <c r="AE359" s="167"/>
      <c r="AF359" s="167"/>
      <c r="AG359" s="167"/>
      <c r="AH359" s="167"/>
      <c r="AI359" s="167"/>
      <c r="AJ359" s="167"/>
      <c r="AK359" s="167"/>
      <c r="AL359" s="168">
        <f>Z359-AD359</f>
        <v>0</v>
      </c>
      <c r="AM359" s="168">
        <f>AA359-AE359</f>
        <v>0</v>
      </c>
      <c r="AN359" s="168"/>
      <c r="AO359" s="168"/>
      <c r="AP359" s="168"/>
      <c r="AQ359" s="168"/>
      <c r="AR359" s="168"/>
      <c r="AS359" s="168"/>
      <c r="AT359" s="167">
        <v>0</v>
      </c>
      <c r="AU359" s="167">
        <v>0</v>
      </c>
      <c r="AV359" s="167"/>
      <c r="AW359" s="167"/>
      <c r="AX359" s="169">
        <f>AY359</f>
        <v>0</v>
      </c>
      <c r="AY359" s="167"/>
      <c r="AZ359" s="167"/>
      <c r="BA359" s="167"/>
      <c r="BB359" s="168">
        <f>AH359-AT359</f>
        <v>0</v>
      </c>
      <c r="BC359" s="168">
        <f>AI359-AU359</f>
        <v>0</v>
      </c>
      <c r="BD359" s="168"/>
      <c r="BE359" s="168"/>
      <c r="BF359" s="167">
        <f>BB359</f>
        <v>0</v>
      </c>
      <c r="BG359" s="167">
        <f>BC359</f>
        <v>0</v>
      </c>
      <c r="BH359" s="167"/>
      <c r="BI359" s="167"/>
      <c r="BJ359" s="167">
        <f>AX359</f>
        <v>0</v>
      </c>
      <c r="BK359" s="167">
        <f>AY359</f>
        <v>0</v>
      </c>
      <c r="BL359" s="167"/>
      <c r="BM359" s="167"/>
      <c r="BN359" s="168">
        <f t="shared" ref="BN359:BQ363" si="547">N359-V359</f>
        <v>41400</v>
      </c>
      <c r="BO359" s="168">
        <f t="shared" si="547"/>
        <v>41400</v>
      </c>
      <c r="BP359" s="168">
        <f t="shared" si="547"/>
        <v>0</v>
      </c>
      <c r="BQ359" s="168">
        <f t="shared" si="547"/>
        <v>0</v>
      </c>
      <c r="BR359" s="167">
        <v>41400</v>
      </c>
      <c r="BS359" s="167">
        <v>41400</v>
      </c>
      <c r="BT359" s="167">
        <v>0</v>
      </c>
      <c r="BU359" s="167">
        <v>0</v>
      </c>
      <c r="BV359" s="167">
        <f t="shared" si="544"/>
        <v>0</v>
      </c>
      <c r="BW359" s="167">
        <f t="shared" si="545"/>
        <v>0</v>
      </c>
      <c r="BX359" s="166"/>
      <c r="CF359" s="175" t="e">
        <f>BW359-#REF!</f>
        <v>#REF!</v>
      </c>
    </row>
    <row r="360" spans="1:87" ht="27.95" customHeight="1">
      <c r="A360" s="270" t="s">
        <v>10</v>
      </c>
      <c r="B360" s="382" t="s">
        <v>700</v>
      </c>
      <c r="C360" s="300" t="s">
        <v>148</v>
      </c>
      <c r="D360" s="300"/>
      <c r="E360" s="300"/>
      <c r="F360" s="301" t="s">
        <v>30</v>
      </c>
      <c r="G360" s="301" t="s">
        <v>701</v>
      </c>
      <c r="H360" s="301" t="s">
        <v>434</v>
      </c>
      <c r="I360" s="301" t="s">
        <v>702</v>
      </c>
      <c r="J360" s="314">
        <v>73238</v>
      </c>
      <c r="K360" s="314">
        <v>73238</v>
      </c>
      <c r="L360" s="166"/>
      <c r="M360" s="166"/>
      <c r="N360" s="167">
        <v>65914.2</v>
      </c>
      <c r="O360" s="167">
        <v>65914.2</v>
      </c>
      <c r="P360" s="167"/>
      <c r="Q360" s="167"/>
      <c r="R360" s="167"/>
      <c r="S360" s="167"/>
      <c r="T360" s="167"/>
      <c r="U360" s="167"/>
      <c r="V360" s="168">
        <f t="shared" si="546"/>
        <v>23842</v>
      </c>
      <c r="W360" s="168">
        <f t="shared" si="546"/>
        <v>23842</v>
      </c>
      <c r="X360" s="168">
        <f t="shared" si="546"/>
        <v>0</v>
      </c>
      <c r="Y360" s="168">
        <f t="shared" si="546"/>
        <v>0</v>
      </c>
      <c r="Z360" s="167">
        <v>21660.79</v>
      </c>
      <c r="AA360" s="167">
        <v>21660.79</v>
      </c>
      <c r="AB360" s="167"/>
      <c r="AC360" s="167"/>
      <c r="AD360" s="167">
        <v>21660.79</v>
      </c>
      <c r="AE360" s="167">
        <v>21660.79</v>
      </c>
      <c r="AF360" s="167"/>
      <c r="AG360" s="167"/>
      <c r="AH360" s="167">
        <v>2181.2099999999991</v>
      </c>
      <c r="AI360" s="167">
        <v>2181.2099999999991</v>
      </c>
      <c r="AJ360" s="167"/>
      <c r="AK360" s="167"/>
      <c r="AL360" s="168"/>
      <c r="AM360" s="168"/>
      <c r="AN360" s="168"/>
      <c r="AO360" s="168"/>
      <c r="AP360" s="168"/>
      <c r="AQ360" s="168"/>
      <c r="AR360" s="168"/>
      <c r="AS360" s="168"/>
      <c r="AT360" s="167"/>
      <c r="AU360" s="167"/>
      <c r="AV360" s="167"/>
      <c r="AW360" s="167"/>
      <c r="AX360" s="169"/>
      <c r="AY360" s="167"/>
      <c r="AZ360" s="167"/>
      <c r="BA360" s="167"/>
      <c r="BB360" s="168"/>
      <c r="BC360" s="168"/>
      <c r="BD360" s="168"/>
      <c r="BE360" s="168"/>
      <c r="BF360" s="167"/>
      <c r="BG360" s="167"/>
      <c r="BH360" s="167"/>
      <c r="BI360" s="167"/>
      <c r="BJ360" s="167"/>
      <c r="BK360" s="167"/>
      <c r="BL360" s="167"/>
      <c r="BM360" s="167"/>
      <c r="BN360" s="168">
        <f t="shared" si="547"/>
        <v>42072.2</v>
      </c>
      <c r="BO360" s="168">
        <f t="shared" si="547"/>
        <v>42072.2</v>
      </c>
      <c r="BP360" s="168">
        <f t="shared" si="547"/>
        <v>0</v>
      </c>
      <c r="BQ360" s="168">
        <f t="shared" si="547"/>
        <v>0</v>
      </c>
      <c r="BR360" s="167">
        <v>65914.2</v>
      </c>
      <c r="BS360" s="167">
        <v>65914.2</v>
      </c>
      <c r="BT360" s="167"/>
      <c r="BU360" s="167"/>
      <c r="BV360" s="167">
        <f t="shared" si="544"/>
        <v>0</v>
      </c>
      <c r="BW360" s="167">
        <f t="shared" si="545"/>
        <v>0</v>
      </c>
      <c r="BX360" s="166"/>
      <c r="CF360" s="175"/>
    </row>
    <row r="361" spans="1:87" ht="27.95" customHeight="1">
      <c r="A361" s="270" t="s">
        <v>10</v>
      </c>
      <c r="B361" s="382" t="s">
        <v>703</v>
      </c>
      <c r="C361" s="300" t="s">
        <v>148</v>
      </c>
      <c r="D361" s="300"/>
      <c r="E361" s="300"/>
      <c r="F361" s="301" t="s">
        <v>30</v>
      </c>
      <c r="G361" s="301"/>
      <c r="H361" s="301" t="s">
        <v>434</v>
      </c>
      <c r="I361" s="301" t="s">
        <v>804</v>
      </c>
      <c r="J361" s="314">
        <v>165568</v>
      </c>
      <c r="K361" s="314">
        <v>165568</v>
      </c>
      <c r="L361" s="166"/>
      <c r="M361" s="166"/>
      <c r="N361" s="167">
        <v>148999.79999999999</v>
      </c>
      <c r="O361" s="167">
        <v>148999.79999999999</v>
      </c>
      <c r="P361" s="167"/>
      <c r="Q361" s="167"/>
      <c r="R361" s="167"/>
      <c r="S361" s="167"/>
      <c r="T361" s="167"/>
      <c r="U361" s="167"/>
      <c r="V361" s="168">
        <f>Z361+AH361+AX361</f>
        <v>23842</v>
      </c>
      <c r="W361" s="168">
        <f>AA361+AI361+AY361</f>
        <v>23842</v>
      </c>
      <c r="X361" s="168">
        <f>AB361+AJ361+AZ361</f>
        <v>0</v>
      </c>
      <c r="Y361" s="168">
        <f>AC361+AK361+BA361</f>
        <v>0</v>
      </c>
      <c r="Z361" s="167">
        <v>21420.94</v>
      </c>
      <c r="AA361" s="167">
        <v>21420.94</v>
      </c>
      <c r="AB361" s="167"/>
      <c r="AC361" s="167"/>
      <c r="AD361" s="167">
        <v>21420.94</v>
      </c>
      <c r="AE361" s="167">
        <v>21420.94</v>
      </c>
      <c r="AF361" s="167"/>
      <c r="AG361" s="167"/>
      <c r="AH361" s="167">
        <v>2421.0600000000013</v>
      </c>
      <c r="AI361" s="167">
        <v>2421.0600000000013</v>
      </c>
      <c r="AJ361" s="167"/>
      <c r="AK361" s="167"/>
      <c r="AL361" s="168"/>
      <c r="AM361" s="168"/>
      <c r="AN361" s="168"/>
      <c r="AO361" s="168"/>
      <c r="AP361" s="168"/>
      <c r="AQ361" s="168"/>
      <c r="AR361" s="168"/>
      <c r="AS361" s="168"/>
      <c r="AT361" s="167"/>
      <c r="AU361" s="167"/>
      <c r="AV361" s="167"/>
      <c r="AW361" s="167"/>
      <c r="AX361" s="169"/>
      <c r="AY361" s="167"/>
      <c r="AZ361" s="167"/>
      <c r="BA361" s="167"/>
      <c r="BB361" s="168"/>
      <c r="BC361" s="168"/>
      <c r="BD361" s="168"/>
      <c r="BE361" s="168"/>
      <c r="BF361" s="167"/>
      <c r="BG361" s="167"/>
      <c r="BH361" s="167"/>
      <c r="BI361" s="167"/>
      <c r="BJ361" s="167"/>
      <c r="BK361" s="167"/>
      <c r="BL361" s="167"/>
      <c r="BM361" s="167"/>
      <c r="BN361" s="168">
        <f>N361-V361</f>
        <v>125157.79999999999</v>
      </c>
      <c r="BO361" s="168">
        <f>O361-W361</f>
        <v>125157.79999999999</v>
      </c>
      <c r="BP361" s="168">
        <f>P361-X361</f>
        <v>0</v>
      </c>
      <c r="BQ361" s="168">
        <f>Q361-Y361</f>
        <v>0</v>
      </c>
      <c r="BR361" s="167">
        <f>102574.8+46425</f>
        <v>148999.79999999999</v>
      </c>
      <c r="BS361" s="167">
        <f>102574.8+46425</f>
        <v>148999.79999999999</v>
      </c>
      <c r="BT361" s="167"/>
      <c r="BU361" s="167"/>
      <c r="BV361" s="167">
        <f>IF(BS361&gt;O361,BS361-O361,0)</f>
        <v>0</v>
      </c>
      <c r="BW361" s="167">
        <f>IF(BS361&lt;O361,O361-BS361,0)</f>
        <v>0</v>
      </c>
      <c r="BX361" s="166"/>
      <c r="CF361" s="175"/>
      <c r="CH361" s="45">
        <v>149000</v>
      </c>
      <c r="CI361" s="291">
        <f>CH361-BS361</f>
        <v>0.20000000001164153</v>
      </c>
    </row>
    <row r="362" spans="1:87" ht="27.95" customHeight="1">
      <c r="A362" s="270" t="s">
        <v>10</v>
      </c>
      <c r="B362" s="370" t="s">
        <v>704</v>
      </c>
      <c r="C362" s="300" t="s">
        <v>148</v>
      </c>
      <c r="D362" s="300"/>
      <c r="E362" s="300"/>
      <c r="F362" s="301" t="s">
        <v>30</v>
      </c>
      <c r="G362" s="301" t="s">
        <v>705</v>
      </c>
      <c r="H362" s="301" t="s">
        <v>434</v>
      </c>
      <c r="I362" s="302" t="s">
        <v>706</v>
      </c>
      <c r="J362" s="314">
        <v>75000</v>
      </c>
      <c r="K362" s="314">
        <v>75000</v>
      </c>
      <c r="L362" s="166"/>
      <c r="M362" s="166"/>
      <c r="N362" s="167">
        <v>67500</v>
      </c>
      <c r="O362" s="167">
        <v>67500</v>
      </c>
      <c r="P362" s="167"/>
      <c r="Q362" s="167"/>
      <c r="R362" s="167"/>
      <c r="S362" s="167"/>
      <c r="T362" s="167"/>
      <c r="U362" s="167"/>
      <c r="V362" s="168">
        <f t="shared" si="546"/>
        <v>0</v>
      </c>
      <c r="W362" s="168">
        <f t="shared" si="546"/>
        <v>0</v>
      </c>
      <c r="X362" s="168">
        <f t="shared" si="546"/>
        <v>0</v>
      </c>
      <c r="Y362" s="168">
        <f t="shared" si="546"/>
        <v>0</v>
      </c>
      <c r="Z362" s="167"/>
      <c r="AA362" s="167"/>
      <c r="AB362" s="167"/>
      <c r="AC362" s="167"/>
      <c r="AD362" s="167"/>
      <c r="AE362" s="167"/>
      <c r="AF362" s="167"/>
      <c r="AG362" s="167"/>
      <c r="AH362" s="167"/>
      <c r="AI362" s="167"/>
      <c r="AJ362" s="167"/>
      <c r="AK362" s="167"/>
      <c r="AL362" s="168"/>
      <c r="AM362" s="168"/>
      <c r="AN362" s="168"/>
      <c r="AO362" s="168"/>
      <c r="AP362" s="168"/>
      <c r="AQ362" s="168"/>
      <c r="AR362" s="168"/>
      <c r="AS362" s="168"/>
      <c r="AT362" s="167"/>
      <c r="AU362" s="167"/>
      <c r="AV362" s="167"/>
      <c r="AW362" s="167"/>
      <c r="AX362" s="169"/>
      <c r="AY362" s="167"/>
      <c r="AZ362" s="167"/>
      <c r="BA362" s="167"/>
      <c r="BB362" s="168"/>
      <c r="BC362" s="168"/>
      <c r="BD362" s="168"/>
      <c r="BE362" s="168"/>
      <c r="BF362" s="167"/>
      <c r="BG362" s="167"/>
      <c r="BH362" s="167"/>
      <c r="BI362" s="167"/>
      <c r="BJ362" s="167"/>
      <c r="BK362" s="167"/>
      <c r="BL362" s="167"/>
      <c r="BM362" s="167"/>
      <c r="BN362" s="168">
        <f t="shared" si="547"/>
        <v>67500</v>
      </c>
      <c r="BO362" s="168">
        <f t="shared" si="547"/>
        <v>67500</v>
      </c>
      <c r="BP362" s="168">
        <f t="shared" si="547"/>
        <v>0</v>
      </c>
      <c r="BQ362" s="168">
        <f t="shared" si="547"/>
        <v>0</v>
      </c>
      <c r="BR362" s="167">
        <v>67500</v>
      </c>
      <c r="BS362" s="167">
        <v>67500</v>
      </c>
      <c r="BT362" s="167"/>
      <c r="BU362" s="167"/>
      <c r="BV362" s="167">
        <f t="shared" si="544"/>
        <v>0</v>
      </c>
      <c r="BW362" s="167">
        <f t="shared" si="545"/>
        <v>0</v>
      </c>
      <c r="BX362" s="166"/>
      <c r="CF362" s="175"/>
    </row>
    <row r="363" spans="1:87" ht="42" customHeight="1">
      <c r="A363" s="270" t="s">
        <v>10</v>
      </c>
      <c r="B363" s="212" t="s">
        <v>820</v>
      </c>
      <c r="C363" s="213" t="s">
        <v>16</v>
      </c>
      <c r="D363" s="213"/>
      <c r="E363" s="213"/>
      <c r="F363" s="129" t="s">
        <v>8</v>
      </c>
      <c r="G363" s="193"/>
      <c r="H363" s="129" t="s">
        <v>15</v>
      </c>
      <c r="I363" s="213" t="s">
        <v>821</v>
      </c>
      <c r="J363" s="215">
        <v>41875</v>
      </c>
      <c r="K363" s="215">
        <v>34813</v>
      </c>
      <c r="L363" s="166">
        <v>0</v>
      </c>
      <c r="M363" s="215">
        <v>0</v>
      </c>
      <c r="N363" s="167">
        <v>38580</v>
      </c>
      <c r="O363" s="167">
        <v>10000</v>
      </c>
      <c r="P363" s="167">
        <v>0</v>
      </c>
      <c r="Q363" s="167">
        <v>0</v>
      </c>
      <c r="R363" s="167">
        <v>28580</v>
      </c>
      <c r="S363" s="167">
        <v>22330</v>
      </c>
      <c r="T363" s="167"/>
      <c r="U363" s="167"/>
      <c r="V363" s="168">
        <f t="shared" si="546"/>
        <v>11256</v>
      </c>
      <c r="W363" s="168">
        <f t="shared" si="546"/>
        <v>11256</v>
      </c>
      <c r="X363" s="168">
        <f t="shared" si="546"/>
        <v>0</v>
      </c>
      <c r="Y363" s="168">
        <f t="shared" si="546"/>
        <v>0</v>
      </c>
      <c r="Z363" s="167"/>
      <c r="AA363" s="167"/>
      <c r="AB363" s="167"/>
      <c r="AC363" s="167"/>
      <c r="AD363" s="167"/>
      <c r="AE363" s="167"/>
      <c r="AF363" s="167"/>
      <c r="AG363" s="167"/>
      <c r="AH363" s="167">
        <v>10000</v>
      </c>
      <c r="AI363" s="167">
        <v>10000</v>
      </c>
      <c r="AJ363" s="167"/>
      <c r="AK363" s="167"/>
      <c r="AL363" s="168">
        <f t="shared" ref="AL363:AM363" si="548">Z363-AD363</f>
        <v>0</v>
      </c>
      <c r="AM363" s="168">
        <f t="shared" si="548"/>
        <v>0</v>
      </c>
      <c r="AN363" s="168"/>
      <c r="AO363" s="168"/>
      <c r="AP363" s="168"/>
      <c r="AQ363" s="168"/>
      <c r="AR363" s="168"/>
      <c r="AS363" s="168"/>
      <c r="AT363" s="167">
        <v>8370.6769999999997</v>
      </c>
      <c r="AU363" s="167">
        <v>8370.6769999999997</v>
      </c>
      <c r="AV363" s="167"/>
      <c r="AW363" s="167"/>
      <c r="AX363" s="169">
        <v>1256</v>
      </c>
      <c r="AY363" s="167">
        <v>1256</v>
      </c>
      <c r="AZ363" s="167"/>
      <c r="BA363" s="167"/>
      <c r="BB363" s="168">
        <f t="shared" ref="BB363:BC363" si="549">AH363-AT363</f>
        <v>1629.3230000000003</v>
      </c>
      <c r="BC363" s="168">
        <f t="shared" si="549"/>
        <v>1629.3230000000003</v>
      </c>
      <c r="BD363" s="168"/>
      <c r="BE363" s="168"/>
      <c r="BF363" s="167">
        <f t="shared" ref="BF363:BG363" si="550">BB363</f>
        <v>1629.3230000000003</v>
      </c>
      <c r="BG363" s="167">
        <f t="shared" si="550"/>
        <v>1629.3230000000003</v>
      </c>
      <c r="BH363" s="167"/>
      <c r="BI363" s="167"/>
      <c r="BJ363" s="167">
        <f t="shared" ref="BJ363:BK363" si="551">AX363</f>
        <v>1256</v>
      </c>
      <c r="BK363" s="167">
        <f t="shared" si="551"/>
        <v>1256</v>
      </c>
      <c r="BL363" s="167"/>
      <c r="BM363" s="167"/>
      <c r="BN363" s="168">
        <f t="shared" si="547"/>
        <v>27324</v>
      </c>
      <c r="BO363" s="168">
        <f t="shared" si="547"/>
        <v>-1256</v>
      </c>
      <c r="BP363" s="168">
        <f t="shared" si="547"/>
        <v>0</v>
      </c>
      <c r="BQ363" s="168">
        <f t="shared" si="547"/>
        <v>0</v>
      </c>
      <c r="BR363" s="167">
        <v>38580</v>
      </c>
      <c r="BS363" s="167">
        <v>10000</v>
      </c>
      <c r="BT363" s="167">
        <v>0</v>
      </c>
      <c r="BU363" s="167">
        <v>0</v>
      </c>
      <c r="BV363" s="167">
        <f t="shared" si="544"/>
        <v>0</v>
      </c>
      <c r="BW363" s="167">
        <f t="shared" si="545"/>
        <v>0</v>
      </c>
      <c r="BX363" s="419"/>
      <c r="BY363" s="45">
        <f>J363*0.9</f>
        <v>37687.5</v>
      </c>
      <c r="BZ363" s="113" t="s">
        <v>543</v>
      </c>
      <c r="CA363" s="45" t="s">
        <v>589</v>
      </c>
      <c r="CB363" s="45" t="s">
        <v>594</v>
      </c>
      <c r="CC363" s="45" t="s">
        <v>593</v>
      </c>
      <c r="CD363" s="418"/>
      <c r="CE363" s="418"/>
      <c r="CF363" s="175" t="e">
        <f>BW363-#REF!</f>
        <v>#REF!</v>
      </c>
    </row>
    <row r="364" spans="1:87" ht="27.95" customHeight="1">
      <c r="A364" s="270" t="s">
        <v>10</v>
      </c>
      <c r="B364" s="382" t="s">
        <v>697</v>
      </c>
      <c r="C364" s="300" t="s">
        <v>698</v>
      </c>
      <c r="D364" s="300"/>
      <c r="E364" s="300"/>
      <c r="F364" s="301" t="s">
        <v>30</v>
      </c>
      <c r="G364" s="164"/>
      <c r="H364" s="301" t="s">
        <v>434</v>
      </c>
      <c r="I364" s="301" t="s">
        <v>699</v>
      </c>
      <c r="J364" s="314">
        <v>40742</v>
      </c>
      <c r="K364" s="314">
        <v>40742</v>
      </c>
      <c r="L364" s="166"/>
      <c r="M364" s="166"/>
      <c r="N364" s="167">
        <v>36680</v>
      </c>
      <c r="O364" s="167">
        <v>36680</v>
      </c>
      <c r="P364" s="167"/>
      <c r="Q364" s="167"/>
      <c r="R364" s="167"/>
      <c r="S364" s="167"/>
      <c r="T364" s="167"/>
      <c r="U364" s="167"/>
      <c r="V364" s="168">
        <f>Z364+AH364+AX364</f>
        <v>0</v>
      </c>
      <c r="W364" s="168">
        <f>AA364+AI364+AY364</f>
        <v>0</v>
      </c>
      <c r="X364" s="168">
        <f>AB364+AJ364+AZ364</f>
        <v>0</v>
      </c>
      <c r="Y364" s="168">
        <f>AC364+AK364+BA364</f>
        <v>0</v>
      </c>
      <c r="Z364" s="167"/>
      <c r="AA364" s="167"/>
      <c r="AB364" s="167"/>
      <c r="AC364" s="167"/>
      <c r="AD364" s="167"/>
      <c r="AE364" s="167"/>
      <c r="AF364" s="167"/>
      <c r="AG364" s="167"/>
      <c r="AH364" s="167"/>
      <c r="AI364" s="167"/>
      <c r="AJ364" s="167"/>
      <c r="AK364" s="167"/>
      <c r="AL364" s="168"/>
      <c r="AM364" s="168"/>
      <c r="AN364" s="168"/>
      <c r="AO364" s="168"/>
      <c r="AP364" s="168"/>
      <c r="AQ364" s="168"/>
      <c r="AR364" s="168"/>
      <c r="AS364" s="168"/>
      <c r="AT364" s="167"/>
      <c r="AU364" s="167"/>
      <c r="AV364" s="167"/>
      <c r="AW364" s="167"/>
      <c r="AX364" s="169"/>
      <c r="AY364" s="167"/>
      <c r="AZ364" s="167"/>
      <c r="BA364" s="167"/>
      <c r="BB364" s="168"/>
      <c r="BC364" s="168"/>
      <c r="BD364" s="168"/>
      <c r="BE364" s="168"/>
      <c r="BF364" s="167"/>
      <c r="BG364" s="167"/>
      <c r="BH364" s="167"/>
      <c r="BI364" s="167"/>
      <c r="BJ364" s="167"/>
      <c r="BK364" s="167"/>
      <c r="BL364" s="167"/>
      <c r="BM364" s="167"/>
      <c r="BN364" s="168">
        <f>N364-V364</f>
        <v>36680</v>
      </c>
      <c r="BO364" s="168">
        <f>O364-W364</f>
        <v>36680</v>
      </c>
      <c r="BP364" s="168">
        <f>P364-X364</f>
        <v>0</v>
      </c>
      <c r="BQ364" s="168">
        <f>Q364-Y364</f>
        <v>0</v>
      </c>
      <c r="BR364" s="167">
        <v>36680</v>
      </c>
      <c r="BS364" s="167">
        <v>36680</v>
      </c>
      <c r="BT364" s="167"/>
      <c r="BU364" s="167"/>
      <c r="BV364" s="167">
        <f>IF(BS364&gt;O364,BS364-O364,0)</f>
        <v>0</v>
      </c>
      <c r="BW364" s="167">
        <f>IF(BS364&lt;O364,O364-BS364,0)</f>
        <v>0</v>
      </c>
      <c r="BX364" s="166"/>
      <c r="CF364" s="175"/>
    </row>
    <row r="365" spans="1:87" ht="27.95" customHeight="1">
      <c r="A365" s="308" t="s">
        <v>189</v>
      </c>
      <c r="B365" s="202" t="s">
        <v>75</v>
      </c>
      <c r="C365" s="202"/>
      <c r="D365" s="202"/>
      <c r="E365" s="202"/>
      <c r="F365" s="202"/>
      <c r="G365" s="201"/>
      <c r="H365" s="312"/>
      <c r="I365" s="202"/>
      <c r="J365" s="203">
        <f t="shared" ref="J365:M365" si="552">SUM(J366:J383)</f>
        <v>4086106</v>
      </c>
      <c r="K365" s="203">
        <f t="shared" si="552"/>
        <v>4086106</v>
      </c>
      <c r="L365" s="313">
        <f t="shared" si="552"/>
        <v>0</v>
      </c>
      <c r="M365" s="313">
        <f t="shared" si="552"/>
        <v>0</v>
      </c>
      <c r="N365" s="313">
        <f t="shared" ref="N365:BR365" si="553">SUM(N366:N383)</f>
        <v>790575</v>
      </c>
      <c r="O365" s="313">
        <f t="shared" si="553"/>
        <v>790575</v>
      </c>
      <c r="P365" s="313">
        <f t="shared" si="553"/>
        <v>0</v>
      </c>
      <c r="Q365" s="313">
        <f t="shared" si="553"/>
        <v>0</v>
      </c>
      <c r="R365" s="313">
        <f t="shared" si="553"/>
        <v>220000</v>
      </c>
      <c r="S365" s="313">
        <f t="shared" si="553"/>
        <v>220000</v>
      </c>
      <c r="T365" s="313">
        <f t="shared" si="553"/>
        <v>0</v>
      </c>
      <c r="U365" s="313">
        <f t="shared" si="553"/>
        <v>0</v>
      </c>
      <c r="V365" s="313">
        <f t="shared" si="553"/>
        <v>2179.5</v>
      </c>
      <c r="W365" s="313">
        <f t="shared" si="553"/>
        <v>2179.5</v>
      </c>
      <c r="X365" s="313">
        <f t="shared" si="553"/>
        <v>0</v>
      </c>
      <c r="Y365" s="313">
        <f t="shared" si="553"/>
        <v>0</v>
      </c>
      <c r="Z365" s="313">
        <f t="shared" si="553"/>
        <v>0</v>
      </c>
      <c r="AA365" s="313">
        <f t="shared" si="553"/>
        <v>0</v>
      </c>
      <c r="AB365" s="313">
        <f t="shared" si="553"/>
        <v>0</v>
      </c>
      <c r="AC365" s="313">
        <f t="shared" si="553"/>
        <v>0</v>
      </c>
      <c r="AD365" s="313">
        <f t="shared" si="553"/>
        <v>0</v>
      </c>
      <c r="AE365" s="313">
        <f t="shared" si="553"/>
        <v>0</v>
      </c>
      <c r="AF365" s="313">
        <f t="shared" si="553"/>
        <v>0</v>
      </c>
      <c r="AG365" s="313">
        <f t="shared" si="553"/>
        <v>0</v>
      </c>
      <c r="AH365" s="313">
        <f t="shared" si="553"/>
        <v>2179.5</v>
      </c>
      <c r="AI365" s="313">
        <f t="shared" si="553"/>
        <v>2179.5</v>
      </c>
      <c r="AJ365" s="313">
        <f t="shared" si="553"/>
        <v>0</v>
      </c>
      <c r="AK365" s="313">
        <f t="shared" si="553"/>
        <v>0</v>
      </c>
      <c r="AL365" s="313">
        <f t="shared" si="553"/>
        <v>0</v>
      </c>
      <c r="AM365" s="313">
        <f t="shared" si="553"/>
        <v>0</v>
      </c>
      <c r="AN365" s="313">
        <f t="shared" si="553"/>
        <v>0</v>
      </c>
      <c r="AO365" s="313">
        <f t="shared" si="553"/>
        <v>0</v>
      </c>
      <c r="AP365" s="313">
        <f t="shared" si="553"/>
        <v>0</v>
      </c>
      <c r="AQ365" s="313">
        <f t="shared" si="553"/>
        <v>0</v>
      </c>
      <c r="AR365" s="313">
        <f t="shared" si="553"/>
        <v>0</v>
      </c>
      <c r="AS365" s="313">
        <f t="shared" si="553"/>
        <v>0</v>
      </c>
      <c r="AT365" s="313">
        <f t="shared" si="553"/>
        <v>0</v>
      </c>
      <c r="AU365" s="313">
        <f t="shared" si="553"/>
        <v>0</v>
      </c>
      <c r="AV365" s="313">
        <f t="shared" si="553"/>
        <v>0</v>
      </c>
      <c r="AW365" s="313">
        <f t="shared" si="553"/>
        <v>0</v>
      </c>
      <c r="AX365" s="313">
        <f t="shared" si="553"/>
        <v>0</v>
      </c>
      <c r="AY365" s="313">
        <f t="shared" si="553"/>
        <v>0</v>
      </c>
      <c r="AZ365" s="313">
        <f t="shared" si="553"/>
        <v>0</v>
      </c>
      <c r="BA365" s="313">
        <f t="shared" si="553"/>
        <v>0</v>
      </c>
      <c r="BB365" s="313">
        <f t="shared" si="553"/>
        <v>0</v>
      </c>
      <c r="BC365" s="313">
        <f t="shared" si="553"/>
        <v>0</v>
      </c>
      <c r="BD365" s="313">
        <f t="shared" si="553"/>
        <v>0</v>
      </c>
      <c r="BE365" s="313">
        <f t="shared" si="553"/>
        <v>0</v>
      </c>
      <c r="BF365" s="313">
        <f t="shared" si="553"/>
        <v>0</v>
      </c>
      <c r="BG365" s="313">
        <f t="shared" si="553"/>
        <v>0</v>
      </c>
      <c r="BH365" s="313">
        <f t="shared" si="553"/>
        <v>0</v>
      </c>
      <c r="BI365" s="313">
        <f t="shared" si="553"/>
        <v>0</v>
      </c>
      <c r="BJ365" s="313">
        <f t="shared" si="553"/>
        <v>0</v>
      </c>
      <c r="BK365" s="313">
        <f t="shared" si="553"/>
        <v>0</v>
      </c>
      <c r="BL365" s="313">
        <f t="shared" si="553"/>
        <v>0</v>
      </c>
      <c r="BM365" s="313">
        <f t="shared" si="553"/>
        <v>0</v>
      </c>
      <c r="BN365" s="313">
        <f t="shared" si="553"/>
        <v>432820.5</v>
      </c>
      <c r="BO365" s="313">
        <f t="shared" si="553"/>
        <v>432820.5</v>
      </c>
      <c r="BP365" s="313">
        <f t="shared" si="553"/>
        <v>0</v>
      </c>
      <c r="BQ365" s="313">
        <f t="shared" si="553"/>
        <v>0</v>
      </c>
      <c r="BR365" s="313">
        <f t="shared" si="553"/>
        <v>790575</v>
      </c>
      <c r="BS365" s="313">
        <f t="shared" ref="BS365:BU365" si="554">SUM(BS366:BS383)</f>
        <v>790575</v>
      </c>
      <c r="BT365" s="313">
        <f t="shared" si="554"/>
        <v>0</v>
      </c>
      <c r="BU365" s="313">
        <f t="shared" si="554"/>
        <v>0</v>
      </c>
      <c r="BV365" s="313">
        <f t="shared" ref="BV365:BW365" si="555">SUM(BV366:BV383)</f>
        <v>18000</v>
      </c>
      <c r="BW365" s="313">
        <f t="shared" si="555"/>
        <v>18000</v>
      </c>
      <c r="BX365" s="311"/>
      <c r="CF365" s="175" t="e">
        <f>BW365-#REF!</f>
        <v>#REF!</v>
      </c>
    </row>
    <row r="366" spans="1:87" ht="30.75" customHeight="1">
      <c r="A366" s="270" t="s">
        <v>10</v>
      </c>
      <c r="B366" s="382" t="s">
        <v>693</v>
      </c>
      <c r="C366" s="300" t="s">
        <v>148</v>
      </c>
      <c r="D366" s="300"/>
      <c r="E366" s="300"/>
      <c r="F366" s="301" t="s">
        <v>30</v>
      </c>
      <c r="G366" s="301" t="s">
        <v>694</v>
      </c>
      <c r="H366" s="301" t="s">
        <v>695</v>
      </c>
      <c r="I366" s="383" t="s">
        <v>803</v>
      </c>
      <c r="J366" s="314">
        <v>197223</v>
      </c>
      <c r="K366" s="314">
        <v>197223</v>
      </c>
      <c r="L366" s="166"/>
      <c r="M366" s="166"/>
      <c r="N366" s="167">
        <v>77000</v>
      </c>
      <c r="O366" s="167">
        <v>77000</v>
      </c>
      <c r="P366" s="167"/>
      <c r="Q366" s="167"/>
      <c r="R366" s="167"/>
      <c r="S366" s="167"/>
      <c r="T366" s="167"/>
      <c r="U366" s="167"/>
      <c r="V366" s="168">
        <f t="shared" ref="V366:Y369" si="556">Z366+AH366+AX366</f>
        <v>0</v>
      </c>
      <c r="W366" s="168">
        <f t="shared" si="556"/>
        <v>0</v>
      </c>
      <c r="X366" s="168">
        <f t="shared" si="556"/>
        <v>0</v>
      </c>
      <c r="Y366" s="168">
        <f t="shared" si="556"/>
        <v>0</v>
      </c>
      <c r="Z366" s="167"/>
      <c r="AA366" s="167"/>
      <c r="AB366" s="167"/>
      <c r="AC366" s="167"/>
      <c r="AD366" s="167"/>
      <c r="AE366" s="167"/>
      <c r="AF366" s="167"/>
      <c r="AG366" s="167"/>
      <c r="AH366" s="167"/>
      <c r="AI366" s="167"/>
      <c r="AJ366" s="167"/>
      <c r="AK366" s="167"/>
      <c r="AL366" s="168"/>
      <c r="AM366" s="168"/>
      <c r="AN366" s="168"/>
      <c r="AO366" s="168"/>
      <c r="AP366" s="168"/>
      <c r="AQ366" s="168"/>
      <c r="AR366" s="168"/>
      <c r="AS366" s="168"/>
      <c r="AT366" s="167"/>
      <c r="AU366" s="167"/>
      <c r="AV366" s="167"/>
      <c r="AW366" s="167"/>
      <c r="AX366" s="169"/>
      <c r="AY366" s="167"/>
      <c r="AZ366" s="167"/>
      <c r="BA366" s="167"/>
      <c r="BB366" s="168"/>
      <c r="BC366" s="168"/>
      <c r="BD366" s="168"/>
      <c r="BE366" s="168"/>
      <c r="BF366" s="167"/>
      <c r="BG366" s="167"/>
      <c r="BH366" s="167"/>
      <c r="BI366" s="167"/>
      <c r="BJ366" s="167"/>
      <c r="BK366" s="167"/>
      <c r="BL366" s="167"/>
      <c r="BM366" s="167"/>
      <c r="BN366" s="168">
        <f t="shared" ref="BN366:BQ370" si="557">N366-V366</f>
        <v>77000</v>
      </c>
      <c r="BO366" s="168">
        <f t="shared" si="557"/>
        <v>77000</v>
      </c>
      <c r="BP366" s="168">
        <f t="shared" si="557"/>
        <v>0</v>
      </c>
      <c r="BQ366" s="168">
        <f t="shared" si="557"/>
        <v>0</v>
      </c>
      <c r="BR366" s="167">
        <v>77000</v>
      </c>
      <c r="BS366" s="167">
        <v>77000</v>
      </c>
      <c r="BT366" s="167"/>
      <c r="BU366" s="167"/>
      <c r="BV366" s="167">
        <f t="shared" ref="BV366:BV383" si="558">IF(BS366&gt;O366,BS366-O366,0)</f>
        <v>0</v>
      </c>
      <c r="BW366" s="167">
        <f t="shared" ref="BW366:BW383" si="559">IF(BS366&lt;O366,O366-BS366,0)</f>
        <v>0</v>
      </c>
      <c r="BX366" s="166"/>
      <c r="CF366" s="175"/>
    </row>
    <row r="367" spans="1:87" ht="51">
      <c r="A367" s="270" t="s">
        <v>10</v>
      </c>
      <c r="B367" s="382" t="s">
        <v>157</v>
      </c>
      <c r="C367" s="300" t="s">
        <v>148</v>
      </c>
      <c r="D367" s="300"/>
      <c r="E367" s="300"/>
      <c r="F367" s="171" t="s">
        <v>30</v>
      </c>
      <c r="G367" s="164"/>
      <c r="H367" s="171" t="s">
        <v>15</v>
      </c>
      <c r="I367" s="301" t="s">
        <v>156</v>
      </c>
      <c r="J367" s="314">
        <v>609663</v>
      </c>
      <c r="K367" s="314">
        <v>609663</v>
      </c>
      <c r="L367" s="166"/>
      <c r="M367" s="166"/>
      <c r="N367" s="167">
        <v>100000</v>
      </c>
      <c r="O367" s="167">
        <v>100000</v>
      </c>
      <c r="P367" s="167">
        <v>0</v>
      </c>
      <c r="Q367" s="167">
        <v>0</v>
      </c>
      <c r="R367" s="167">
        <v>100000</v>
      </c>
      <c r="S367" s="167">
        <v>100000</v>
      </c>
      <c r="T367" s="167"/>
      <c r="U367" s="167"/>
      <c r="V367" s="168">
        <f t="shared" si="556"/>
        <v>0</v>
      </c>
      <c r="W367" s="168">
        <f t="shared" si="556"/>
        <v>0</v>
      </c>
      <c r="X367" s="168">
        <f t="shared" si="556"/>
        <v>0</v>
      </c>
      <c r="Y367" s="168">
        <f t="shared" si="556"/>
        <v>0</v>
      </c>
      <c r="Z367" s="167"/>
      <c r="AA367" s="167"/>
      <c r="AB367" s="167"/>
      <c r="AC367" s="167"/>
      <c r="AD367" s="167"/>
      <c r="AE367" s="167"/>
      <c r="AF367" s="167"/>
      <c r="AG367" s="167"/>
      <c r="AH367" s="167"/>
      <c r="AI367" s="167"/>
      <c r="AJ367" s="167"/>
      <c r="AK367" s="167"/>
      <c r="AL367" s="168">
        <f>Z367-AD367</f>
        <v>0</v>
      </c>
      <c r="AM367" s="168">
        <f>AA367-AE367</f>
        <v>0</v>
      </c>
      <c r="AN367" s="168"/>
      <c r="AO367" s="168"/>
      <c r="AP367" s="168"/>
      <c r="AQ367" s="168"/>
      <c r="AR367" s="168"/>
      <c r="AS367" s="168"/>
      <c r="AT367" s="167">
        <v>0</v>
      </c>
      <c r="AU367" s="167">
        <v>0</v>
      </c>
      <c r="AV367" s="167"/>
      <c r="AW367" s="167"/>
      <c r="AX367" s="169">
        <f>AY367</f>
        <v>0</v>
      </c>
      <c r="AY367" s="167"/>
      <c r="AZ367" s="167"/>
      <c r="BA367" s="167"/>
      <c r="BB367" s="168">
        <f>AH367-AT367</f>
        <v>0</v>
      </c>
      <c r="BC367" s="168">
        <f>AI367-AU367</f>
        <v>0</v>
      </c>
      <c r="BD367" s="168"/>
      <c r="BE367" s="168"/>
      <c r="BF367" s="167">
        <f>BB367</f>
        <v>0</v>
      </c>
      <c r="BG367" s="167">
        <f>BC367</f>
        <v>0</v>
      </c>
      <c r="BH367" s="167"/>
      <c r="BI367" s="167"/>
      <c r="BJ367" s="167">
        <f>AX367</f>
        <v>0</v>
      </c>
      <c r="BK367" s="167">
        <f>AY367</f>
        <v>0</v>
      </c>
      <c r="BL367" s="167"/>
      <c r="BM367" s="167"/>
      <c r="BN367" s="168">
        <f t="shared" si="557"/>
        <v>100000</v>
      </c>
      <c r="BO367" s="168">
        <f t="shared" si="557"/>
        <v>100000</v>
      </c>
      <c r="BP367" s="168">
        <f t="shared" si="557"/>
        <v>0</v>
      </c>
      <c r="BQ367" s="168">
        <f t="shared" si="557"/>
        <v>0</v>
      </c>
      <c r="BR367" s="167">
        <v>100000</v>
      </c>
      <c r="BS367" s="167">
        <v>100000</v>
      </c>
      <c r="BT367" s="167">
        <v>0</v>
      </c>
      <c r="BU367" s="167">
        <v>0</v>
      </c>
      <c r="BV367" s="167">
        <f t="shared" si="558"/>
        <v>0</v>
      </c>
      <c r="BW367" s="167">
        <f t="shared" si="559"/>
        <v>0</v>
      </c>
      <c r="BX367" s="166"/>
      <c r="CF367" s="175" t="e">
        <f>BW367-#REF!</f>
        <v>#REF!</v>
      </c>
    </row>
    <row r="368" spans="1:87" ht="51">
      <c r="A368" s="270" t="s">
        <v>10</v>
      </c>
      <c r="B368" s="382" t="s">
        <v>155</v>
      </c>
      <c r="C368" s="300" t="s">
        <v>148</v>
      </c>
      <c r="D368" s="300"/>
      <c r="E368" s="300"/>
      <c r="F368" s="171" t="s">
        <v>30</v>
      </c>
      <c r="G368" s="164"/>
      <c r="H368" s="171" t="s">
        <v>15</v>
      </c>
      <c r="I368" s="301" t="s">
        <v>154</v>
      </c>
      <c r="J368" s="314">
        <v>605689</v>
      </c>
      <c r="K368" s="314">
        <v>605689</v>
      </c>
      <c r="L368" s="166"/>
      <c r="M368" s="166"/>
      <c r="N368" s="167">
        <v>100000</v>
      </c>
      <c r="O368" s="167">
        <v>100000</v>
      </c>
      <c r="P368" s="167">
        <v>0</v>
      </c>
      <c r="Q368" s="167">
        <v>0</v>
      </c>
      <c r="R368" s="167">
        <v>100000</v>
      </c>
      <c r="S368" s="167">
        <v>100000</v>
      </c>
      <c r="T368" s="167"/>
      <c r="U368" s="167"/>
      <c r="V368" s="168">
        <f t="shared" si="556"/>
        <v>0</v>
      </c>
      <c r="W368" s="168">
        <f t="shared" si="556"/>
        <v>0</v>
      </c>
      <c r="X368" s="168">
        <f t="shared" si="556"/>
        <v>0</v>
      </c>
      <c r="Y368" s="168">
        <f t="shared" si="556"/>
        <v>0</v>
      </c>
      <c r="Z368" s="167"/>
      <c r="AA368" s="167"/>
      <c r="AB368" s="167"/>
      <c r="AC368" s="167"/>
      <c r="AD368" s="167"/>
      <c r="AE368" s="167"/>
      <c r="AF368" s="167"/>
      <c r="AG368" s="167"/>
      <c r="AH368" s="167"/>
      <c r="AI368" s="167"/>
      <c r="AJ368" s="167"/>
      <c r="AK368" s="167"/>
      <c r="AL368" s="168">
        <f>Z368-AD368</f>
        <v>0</v>
      </c>
      <c r="AM368" s="168">
        <f>AA368-AE368</f>
        <v>0</v>
      </c>
      <c r="AN368" s="168"/>
      <c r="AO368" s="168"/>
      <c r="AP368" s="168"/>
      <c r="AQ368" s="168"/>
      <c r="AR368" s="168"/>
      <c r="AS368" s="168"/>
      <c r="AT368" s="167">
        <v>0</v>
      </c>
      <c r="AU368" s="167">
        <v>0</v>
      </c>
      <c r="AV368" s="167"/>
      <c r="AW368" s="167"/>
      <c r="AX368" s="169">
        <f>AY368</f>
        <v>0</v>
      </c>
      <c r="AY368" s="167"/>
      <c r="AZ368" s="167"/>
      <c r="BA368" s="167"/>
      <c r="BB368" s="168">
        <f>AH368-AT368</f>
        <v>0</v>
      </c>
      <c r="BC368" s="168">
        <f>AI368-AU368</f>
        <v>0</v>
      </c>
      <c r="BD368" s="168"/>
      <c r="BE368" s="168"/>
      <c r="BF368" s="167">
        <f>BB368</f>
        <v>0</v>
      </c>
      <c r="BG368" s="167">
        <f>BC368</f>
        <v>0</v>
      </c>
      <c r="BH368" s="167"/>
      <c r="BI368" s="167"/>
      <c r="BJ368" s="167">
        <f>AX368</f>
        <v>0</v>
      </c>
      <c r="BK368" s="167">
        <f>AY368</f>
        <v>0</v>
      </c>
      <c r="BL368" s="167"/>
      <c r="BM368" s="167"/>
      <c r="BN368" s="168">
        <f t="shared" si="557"/>
        <v>100000</v>
      </c>
      <c r="BO368" s="168">
        <f t="shared" si="557"/>
        <v>100000</v>
      </c>
      <c r="BP368" s="168">
        <f t="shared" si="557"/>
        <v>0</v>
      </c>
      <c r="BQ368" s="168">
        <f t="shared" si="557"/>
        <v>0</v>
      </c>
      <c r="BR368" s="167">
        <v>100000</v>
      </c>
      <c r="BS368" s="167">
        <v>100000</v>
      </c>
      <c r="BT368" s="167">
        <v>0</v>
      </c>
      <c r="BU368" s="167">
        <v>0</v>
      </c>
      <c r="BV368" s="167">
        <f t="shared" si="558"/>
        <v>0</v>
      </c>
      <c r="BW368" s="167">
        <f t="shared" si="559"/>
        <v>0</v>
      </c>
      <c r="BX368" s="166"/>
      <c r="CF368" s="175" t="e">
        <f>BW368-#REF!</f>
        <v>#REF!</v>
      </c>
    </row>
    <row r="369" spans="1:87" ht="27.95" customHeight="1">
      <c r="A369" s="270" t="s">
        <v>10</v>
      </c>
      <c r="B369" s="370" t="s">
        <v>787</v>
      </c>
      <c r="C369" s="300" t="s">
        <v>148</v>
      </c>
      <c r="D369" s="300"/>
      <c r="E369" s="300"/>
      <c r="F369" s="301" t="s">
        <v>30</v>
      </c>
      <c r="G369" s="164"/>
      <c r="H369" s="301" t="s">
        <v>180</v>
      </c>
      <c r="I369" s="302" t="s">
        <v>736</v>
      </c>
      <c r="J369" s="303">
        <v>100000</v>
      </c>
      <c r="K369" s="303">
        <v>100000</v>
      </c>
      <c r="L369" s="166"/>
      <c r="M369" s="166"/>
      <c r="N369" s="167">
        <v>30000</v>
      </c>
      <c r="O369" s="167">
        <v>30000</v>
      </c>
      <c r="P369" s="167"/>
      <c r="Q369" s="167"/>
      <c r="R369" s="167"/>
      <c r="S369" s="167"/>
      <c r="T369" s="167"/>
      <c r="U369" s="167"/>
      <c r="V369" s="168">
        <f t="shared" si="556"/>
        <v>0</v>
      </c>
      <c r="W369" s="168">
        <f t="shared" si="556"/>
        <v>0</v>
      </c>
      <c r="X369" s="168">
        <f t="shared" si="556"/>
        <v>0</v>
      </c>
      <c r="Y369" s="168">
        <f t="shared" si="556"/>
        <v>0</v>
      </c>
      <c r="Z369" s="167"/>
      <c r="AA369" s="167"/>
      <c r="AB369" s="167"/>
      <c r="AC369" s="167"/>
      <c r="AD369" s="167"/>
      <c r="AE369" s="167"/>
      <c r="AF369" s="167"/>
      <c r="AG369" s="167"/>
      <c r="AH369" s="167"/>
      <c r="AI369" s="167"/>
      <c r="AJ369" s="167"/>
      <c r="AK369" s="167"/>
      <c r="AL369" s="168"/>
      <c r="AM369" s="168"/>
      <c r="AN369" s="168"/>
      <c r="AO369" s="168"/>
      <c r="AP369" s="168"/>
      <c r="AQ369" s="168"/>
      <c r="AR369" s="168"/>
      <c r="AS369" s="168"/>
      <c r="AT369" s="167"/>
      <c r="AU369" s="167"/>
      <c r="AV369" s="167"/>
      <c r="AW369" s="167"/>
      <c r="AX369" s="169"/>
      <c r="AY369" s="167"/>
      <c r="AZ369" s="167"/>
      <c r="BA369" s="167"/>
      <c r="BB369" s="168"/>
      <c r="BC369" s="168"/>
      <c r="BD369" s="168"/>
      <c r="BE369" s="168"/>
      <c r="BF369" s="167"/>
      <c r="BG369" s="167"/>
      <c r="BH369" s="167"/>
      <c r="BI369" s="167"/>
      <c r="BJ369" s="167"/>
      <c r="BK369" s="167"/>
      <c r="BL369" s="167"/>
      <c r="BM369" s="167"/>
      <c r="BN369" s="168">
        <f t="shared" si="557"/>
        <v>30000</v>
      </c>
      <c r="BO369" s="168">
        <f t="shared" si="557"/>
        <v>30000</v>
      </c>
      <c r="BP369" s="168">
        <f t="shared" si="557"/>
        <v>0</v>
      </c>
      <c r="BQ369" s="168">
        <f t="shared" si="557"/>
        <v>0</v>
      </c>
      <c r="BR369" s="167">
        <v>30000</v>
      </c>
      <c r="BS369" s="167">
        <v>30000</v>
      </c>
      <c r="BT369" s="167"/>
      <c r="BU369" s="167"/>
      <c r="BV369" s="167">
        <f t="shared" si="558"/>
        <v>0</v>
      </c>
      <c r="BW369" s="167">
        <f t="shared" si="559"/>
        <v>0</v>
      </c>
      <c r="BX369" s="166"/>
      <c r="CF369" s="175"/>
    </row>
    <row r="370" spans="1:87" ht="23.25" customHeight="1">
      <c r="A370" s="270" t="s">
        <v>10</v>
      </c>
      <c r="B370" s="370" t="s">
        <v>762</v>
      </c>
      <c r="C370" s="300" t="s">
        <v>148</v>
      </c>
      <c r="D370" s="300"/>
      <c r="E370" s="300"/>
      <c r="F370" s="301" t="s">
        <v>30</v>
      </c>
      <c r="G370" s="301"/>
      <c r="H370" s="301"/>
      <c r="I370" s="302" t="s">
        <v>763</v>
      </c>
      <c r="J370" s="314">
        <v>128000</v>
      </c>
      <c r="K370" s="314">
        <v>128000</v>
      </c>
      <c r="L370" s="166"/>
      <c r="M370" s="166"/>
      <c r="N370" s="167">
        <v>30000</v>
      </c>
      <c r="O370" s="167">
        <v>30000</v>
      </c>
      <c r="P370" s="167"/>
      <c r="Q370" s="167"/>
      <c r="R370" s="167"/>
      <c r="S370" s="167"/>
      <c r="T370" s="167"/>
      <c r="U370" s="167"/>
      <c r="V370" s="168"/>
      <c r="W370" s="168"/>
      <c r="X370" s="168"/>
      <c r="Y370" s="168"/>
      <c r="Z370" s="167"/>
      <c r="AA370" s="167"/>
      <c r="AB370" s="167"/>
      <c r="AC370" s="167"/>
      <c r="AD370" s="167"/>
      <c r="AE370" s="167"/>
      <c r="AF370" s="167"/>
      <c r="AG370" s="167"/>
      <c r="AH370" s="167"/>
      <c r="AI370" s="167"/>
      <c r="AJ370" s="167"/>
      <c r="AK370" s="167"/>
      <c r="AL370" s="168"/>
      <c r="AM370" s="168"/>
      <c r="AN370" s="168"/>
      <c r="AO370" s="168"/>
      <c r="AP370" s="168"/>
      <c r="AQ370" s="168"/>
      <c r="AR370" s="168"/>
      <c r="AS370" s="168"/>
      <c r="AT370" s="167"/>
      <c r="AU370" s="167"/>
      <c r="AV370" s="167"/>
      <c r="AW370" s="167"/>
      <c r="AX370" s="169"/>
      <c r="AY370" s="167"/>
      <c r="AZ370" s="167"/>
      <c r="BA370" s="167"/>
      <c r="BB370" s="168"/>
      <c r="BC370" s="168"/>
      <c r="BD370" s="168"/>
      <c r="BE370" s="168"/>
      <c r="BF370" s="167"/>
      <c r="BG370" s="167"/>
      <c r="BH370" s="167"/>
      <c r="BI370" s="167"/>
      <c r="BJ370" s="167"/>
      <c r="BK370" s="167"/>
      <c r="BL370" s="167"/>
      <c r="BM370" s="167"/>
      <c r="BN370" s="168">
        <f t="shared" si="557"/>
        <v>30000</v>
      </c>
      <c r="BO370" s="168">
        <f t="shared" si="557"/>
        <v>30000</v>
      </c>
      <c r="BP370" s="168">
        <f t="shared" si="557"/>
        <v>0</v>
      </c>
      <c r="BQ370" s="168">
        <f t="shared" si="557"/>
        <v>0</v>
      </c>
      <c r="BR370" s="167">
        <v>30000</v>
      </c>
      <c r="BS370" s="167">
        <v>30000</v>
      </c>
      <c r="BT370" s="167"/>
      <c r="BU370" s="167"/>
      <c r="BV370" s="167">
        <f t="shared" si="558"/>
        <v>0</v>
      </c>
      <c r="BW370" s="167">
        <f t="shared" si="559"/>
        <v>0</v>
      </c>
      <c r="BX370" s="166"/>
      <c r="CF370" s="175"/>
    </row>
    <row r="371" spans="1:87" ht="27.95" customHeight="1">
      <c r="A371" s="270" t="s">
        <v>10</v>
      </c>
      <c r="B371" s="370" t="s">
        <v>805</v>
      </c>
      <c r="C371" s="299" t="s">
        <v>148</v>
      </c>
      <c r="D371" s="300"/>
      <c r="E371" s="300"/>
      <c r="F371" s="301" t="s">
        <v>30</v>
      </c>
      <c r="G371" s="164"/>
      <c r="H371" s="171"/>
      <c r="I371" s="302" t="s">
        <v>806</v>
      </c>
      <c r="J371" s="303">
        <v>152000</v>
      </c>
      <c r="K371" s="303">
        <v>152000</v>
      </c>
      <c r="L371" s="166"/>
      <c r="M371" s="166"/>
      <c r="N371" s="167">
        <v>30000</v>
      </c>
      <c r="O371" s="167">
        <v>30000</v>
      </c>
      <c r="P371" s="167"/>
      <c r="Q371" s="167"/>
      <c r="R371" s="167"/>
      <c r="S371" s="167"/>
      <c r="T371" s="167"/>
      <c r="U371" s="167"/>
      <c r="V371" s="168"/>
      <c r="W371" s="168"/>
      <c r="X371" s="168"/>
      <c r="Y371" s="168"/>
      <c r="Z371" s="167"/>
      <c r="AA371" s="167"/>
      <c r="AB371" s="167"/>
      <c r="AC371" s="167"/>
      <c r="AD371" s="167"/>
      <c r="AE371" s="167"/>
      <c r="AF371" s="167"/>
      <c r="AG371" s="167"/>
      <c r="AH371" s="167"/>
      <c r="AI371" s="167"/>
      <c r="AJ371" s="167"/>
      <c r="AK371" s="167"/>
      <c r="AL371" s="168"/>
      <c r="AM371" s="168"/>
      <c r="AN371" s="168"/>
      <c r="AO371" s="168"/>
      <c r="AP371" s="168"/>
      <c r="AQ371" s="168"/>
      <c r="AR371" s="168"/>
      <c r="AS371" s="168"/>
      <c r="AT371" s="167"/>
      <c r="AU371" s="167"/>
      <c r="AV371" s="167"/>
      <c r="AW371" s="167"/>
      <c r="AX371" s="169"/>
      <c r="AY371" s="167"/>
      <c r="AZ371" s="167"/>
      <c r="BA371" s="167"/>
      <c r="BB371" s="168"/>
      <c r="BC371" s="168"/>
      <c r="BD371" s="168"/>
      <c r="BE371" s="168"/>
      <c r="BF371" s="167"/>
      <c r="BG371" s="167"/>
      <c r="BH371" s="167"/>
      <c r="BI371" s="167"/>
      <c r="BJ371" s="167"/>
      <c r="BK371" s="167"/>
      <c r="BL371" s="167"/>
      <c r="BM371" s="167"/>
      <c r="BN371" s="168"/>
      <c r="BO371" s="168"/>
      <c r="BP371" s="168"/>
      <c r="BQ371" s="168"/>
      <c r="BR371" s="167">
        <v>30000</v>
      </c>
      <c r="BS371" s="167">
        <v>30000</v>
      </c>
      <c r="BT371" s="167"/>
      <c r="BU371" s="167"/>
      <c r="BV371" s="167">
        <f t="shared" si="558"/>
        <v>0</v>
      </c>
      <c r="BW371" s="167">
        <f t="shared" si="559"/>
        <v>0</v>
      </c>
      <c r="BX371" s="166"/>
      <c r="CF371" s="175"/>
    </row>
    <row r="372" spans="1:87" ht="27.95" customHeight="1">
      <c r="A372" s="270" t="s">
        <v>10</v>
      </c>
      <c r="B372" s="370" t="s">
        <v>807</v>
      </c>
      <c r="C372" s="299" t="s">
        <v>148</v>
      </c>
      <c r="D372" s="300"/>
      <c r="E372" s="300"/>
      <c r="F372" s="301" t="s">
        <v>30</v>
      </c>
      <c r="G372" s="164"/>
      <c r="H372" s="171"/>
      <c r="I372" s="302" t="s">
        <v>808</v>
      </c>
      <c r="J372" s="303">
        <v>87000</v>
      </c>
      <c r="K372" s="303">
        <v>87000</v>
      </c>
      <c r="L372" s="166"/>
      <c r="M372" s="166"/>
      <c r="N372" s="167">
        <v>30000</v>
      </c>
      <c r="O372" s="167">
        <v>30000</v>
      </c>
      <c r="P372" s="167"/>
      <c r="Q372" s="167"/>
      <c r="R372" s="167"/>
      <c r="S372" s="167"/>
      <c r="T372" s="167"/>
      <c r="U372" s="167"/>
      <c r="V372" s="168"/>
      <c r="W372" s="168"/>
      <c r="X372" s="168"/>
      <c r="Y372" s="168"/>
      <c r="Z372" s="167"/>
      <c r="AA372" s="167"/>
      <c r="AB372" s="167"/>
      <c r="AC372" s="167"/>
      <c r="AD372" s="167"/>
      <c r="AE372" s="167"/>
      <c r="AF372" s="167"/>
      <c r="AG372" s="167"/>
      <c r="AH372" s="167"/>
      <c r="AI372" s="167"/>
      <c r="AJ372" s="167"/>
      <c r="AK372" s="167"/>
      <c r="AL372" s="168"/>
      <c r="AM372" s="168"/>
      <c r="AN372" s="168"/>
      <c r="AO372" s="168"/>
      <c r="AP372" s="168"/>
      <c r="AQ372" s="168"/>
      <c r="AR372" s="168"/>
      <c r="AS372" s="168"/>
      <c r="AT372" s="167"/>
      <c r="AU372" s="167"/>
      <c r="AV372" s="167"/>
      <c r="AW372" s="167"/>
      <c r="AX372" s="169"/>
      <c r="AY372" s="167"/>
      <c r="AZ372" s="167"/>
      <c r="BA372" s="167"/>
      <c r="BB372" s="168"/>
      <c r="BC372" s="168"/>
      <c r="BD372" s="168"/>
      <c r="BE372" s="168"/>
      <c r="BF372" s="167"/>
      <c r="BG372" s="167"/>
      <c r="BH372" s="167"/>
      <c r="BI372" s="167"/>
      <c r="BJ372" s="167"/>
      <c r="BK372" s="167"/>
      <c r="BL372" s="167"/>
      <c r="BM372" s="167"/>
      <c r="BN372" s="168"/>
      <c r="BO372" s="168"/>
      <c r="BP372" s="168"/>
      <c r="BQ372" s="168"/>
      <c r="BR372" s="167">
        <v>30000</v>
      </c>
      <c r="BS372" s="167">
        <v>30000</v>
      </c>
      <c r="BT372" s="167"/>
      <c r="BU372" s="167"/>
      <c r="BV372" s="167">
        <f t="shared" si="558"/>
        <v>0</v>
      </c>
      <c r="BW372" s="167">
        <f t="shared" si="559"/>
        <v>0</v>
      </c>
      <c r="BX372" s="166"/>
      <c r="CF372" s="175"/>
    </row>
    <row r="373" spans="1:87" ht="41.25" customHeight="1">
      <c r="A373" s="270" t="s">
        <v>10</v>
      </c>
      <c r="B373" s="370" t="s">
        <v>809</v>
      </c>
      <c r="C373" s="299" t="s">
        <v>148</v>
      </c>
      <c r="D373" s="300"/>
      <c r="E373" s="300"/>
      <c r="F373" s="301" t="s">
        <v>30</v>
      </c>
      <c r="G373" s="164"/>
      <c r="H373" s="171"/>
      <c r="I373" s="302" t="s">
        <v>808</v>
      </c>
      <c r="J373" s="303">
        <v>57000</v>
      </c>
      <c r="K373" s="303">
        <v>57000</v>
      </c>
      <c r="L373" s="166"/>
      <c r="M373" s="166"/>
      <c r="N373" s="167">
        <v>30000</v>
      </c>
      <c r="O373" s="167">
        <v>30000</v>
      </c>
      <c r="P373" s="167"/>
      <c r="Q373" s="167"/>
      <c r="R373" s="167"/>
      <c r="S373" s="167"/>
      <c r="T373" s="167"/>
      <c r="U373" s="167"/>
      <c r="V373" s="168"/>
      <c r="W373" s="168"/>
      <c r="X373" s="168"/>
      <c r="Y373" s="168"/>
      <c r="Z373" s="167"/>
      <c r="AA373" s="167"/>
      <c r="AB373" s="167"/>
      <c r="AC373" s="167"/>
      <c r="AD373" s="167"/>
      <c r="AE373" s="167"/>
      <c r="AF373" s="167"/>
      <c r="AG373" s="167"/>
      <c r="AH373" s="167"/>
      <c r="AI373" s="167"/>
      <c r="AJ373" s="167"/>
      <c r="AK373" s="167"/>
      <c r="AL373" s="168"/>
      <c r="AM373" s="168"/>
      <c r="AN373" s="168"/>
      <c r="AO373" s="168"/>
      <c r="AP373" s="168"/>
      <c r="AQ373" s="168"/>
      <c r="AR373" s="168"/>
      <c r="AS373" s="168"/>
      <c r="AT373" s="167"/>
      <c r="AU373" s="167"/>
      <c r="AV373" s="167"/>
      <c r="AW373" s="167"/>
      <c r="AX373" s="169"/>
      <c r="AY373" s="167"/>
      <c r="AZ373" s="167"/>
      <c r="BA373" s="167"/>
      <c r="BB373" s="168"/>
      <c r="BC373" s="168"/>
      <c r="BD373" s="168"/>
      <c r="BE373" s="168"/>
      <c r="BF373" s="167"/>
      <c r="BG373" s="167"/>
      <c r="BH373" s="167"/>
      <c r="BI373" s="167"/>
      <c r="BJ373" s="167"/>
      <c r="BK373" s="167"/>
      <c r="BL373" s="167"/>
      <c r="BM373" s="167"/>
      <c r="BN373" s="168"/>
      <c r="BO373" s="168"/>
      <c r="BP373" s="168"/>
      <c r="BQ373" s="168"/>
      <c r="BR373" s="167">
        <v>30000</v>
      </c>
      <c r="BS373" s="167">
        <v>30000</v>
      </c>
      <c r="BT373" s="167"/>
      <c r="BU373" s="167"/>
      <c r="BV373" s="167">
        <f t="shared" si="558"/>
        <v>0</v>
      </c>
      <c r="BW373" s="167">
        <f t="shared" si="559"/>
        <v>0</v>
      </c>
      <c r="BX373" s="166"/>
      <c r="CF373" s="175"/>
    </row>
    <row r="374" spans="1:87" ht="43.5" customHeight="1">
      <c r="A374" s="270" t="s">
        <v>10</v>
      </c>
      <c r="B374" s="370" t="s">
        <v>810</v>
      </c>
      <c r="C374" s="299" t="s">
        <v>148</v>
      </c>
      <c r="D374" s="300"/>
      <c r="E374" s="300"/>
      <c r="F374" s="301" t="s">
        <v>30</v>
      </c>
      <c r="G374" s="164"/>
      <c r="H374" s="171"/>
      <c r="I374" s="302" t="s">
        <v>811</v>
      </c>
      <c r="J374" s="303">
        <v>388900</v>
      </c>
      <c r="K374" s="303">
        <v>388900</v>
      </c>
      <c r="L374" s="166"/>
      <c r="M374" s="166"/>
      <c r="N374" s="167">
        <v>85575</v>
      </c>
      <c r="O374" s="167">
        <v>85575</v>
      </c>
      <c r="P374" s="167"/>
      <c r="Q374" s="167"/>
      <c r="R374" s="167"/>
      <c r="S374" s="167"/>
      <c r="T374" s="167"/>
      <c r="U374" s="167"/>
      <c r="V374" s="168"/>
      <c r="W374" s="168"/>
      <c r="X374" s="168"/>
      <c r="Y374" s="168"/>
      <c r="Z374" s="167"/>
      <c r="AA374" s="167"/>
      <c r="AB374" s="167"/>
      <c r="AC374" s="167"/>
      <c r="AD374" s="167"/>
      <c r="AE374" s="167"/>
      <c r="AF374" s="167"/>
      <c r="AG374" s="167"/>
      <c r="AH374" s="167"/>
      <c r="AI374" s="167"/>
      <c r="AJ374" s="167"/>
      <c r="AK374" s="167"/>
      <c r="AL374" s="168"/>
      <c r="AM374" s="168"/>
      <c r="AN374" s="168"/>
      <c r="AO374" s="168"/>
      <c r="AP374" s="168"/>
      <c r="AQ374" s="168"/>
      <c r="AR374" s="168"/>
      <c r="AS374" s="168"/>
      <c r="AT374" s="167"/>
      <c r="AU374" s="167"/>
      <c r="AV374" s="167"/>
      <c r="AW374" s="167"/>
      <c r="AX374" s="169"/>
      <c r="AY374" s="167"/>
      <c r="AZ374" s="167"/>
      <c r="BA374" s="167"/>
      <c r="BB374" s="168"/>
      <c r="BC374" s="168"/>
      <c r="BD374" s="168"/>
      <c r="BE374" s="168"/>
      <c r="BF374" s="167"/>
      <c r="BG374" s="167"/>
      <c r="BH374" s="167"/>
      <c r="BI374" s="167"/>
      <c r="BJ374" s="167"/>
      <c r="BK374" s="167"/>
      <c r="BL374" s="167"/>
      <c r="BM374" s="167"/>
      <c r="BN374" s="168"/>
      <c r="BO374" s="168"/>
      <c r="BP374" s="168"/>
      <c r="BQ374" s="168"/>
      <c r="BR374" s="167">
        <v>85575</v>
      </c>
      <c r="BS374" s="167">
        <v>85575</v>
      </c>
      <c r="BT374" s="167"/>
      <c r="BU374" s="167"/>
      <c r="BV374" s="167">
        <f t="shared" si="558"/>
        <v>0</v>
      </c>
      <c r="BW374" s="167">
        <f t="shared" si="559"/>
        <v>0</v>
      </c>
      <c r="BX374" s="166"/>
      <c r="CF374" s="175"/>
    </row>
    <row r="375" spans="1:87" ht="56.25" customHeight="1">
      <c r="A375" s="270" t="s">
        <v>10</v>
      </c>
      <c r="B375" s="370" t="s">
        <v>812</v>
      </c>
      <c r="C375" s="299" t="s">
        <v>148</v>
      </c>
      <c r="D375" s="300"/>
      <c r="E375" s="300"/>
      <c r="F375" s="301" t="s">
        <v>30</v>
      </c>
      <c r="G375" s="164"/>
      <c r="H375" s="171"/>
      <c r="I375" s="245" t="s">
        <v>822</v>
      </c>
      <c r="J375" s="303">
        <v>620000</v>
      </c>
      <c r="K375" s="303">
        <v>620000</v>
      </c>
      <c r="L375" s="166"/>
      <c r="M375" s="166"/>
      <c r="N375" s="167">
        <v>100000</v>
      </c>
      <c r="O375" s="167">
        <v>100000</v>
      </c>
      <c r="P375" s="167"/>
      <c r="Q375" s="167"/>
      <c r="R375" s="167"/>
      <c r="S375" s="167"/>
      <c r="T375" s="167"/>
      <c r="U375" s="167"/>
      <c r="V375" s="168"/>
      <c r="W375" s="168"/>
      <c r="X375" s="168"/>
      <c r="Y375" s="168"/>
      <c r="Z375" s="167"/>
      <c r="AA375" s="167"/>
      <c r="AB375" s="167"/>
      <c r="AC375" s="167"/>
      <c r="AD375" s="167"/>
      <c r="AE375" s="167"/>
      <c r="AF375" s="167"/>
      <c r="AG375" s="167"/>
      <c r="AH375" s="167"/>
      <c r="AI375" s="167"/>
      <c r="AJ375" s="167"/>
      <c r="AK375" s="167"/>
      <c r="AL375" s="168"/>
      <c r="AM375" s="168"/>
      <c r="AN375" s="168"/>
      <c r="AO375" s="168"/>
      <c r="AP375" s="168"/>
      <c r="AQ375" s="168"/>
      <c r="AR375" s="168"/>
      <c r="AS375" s="168"/>
      <c r="AT375" s="167"/>
      <c r="AU375" s="167"/>
      <c r="AV375" s="167"/>
      <c r="AW375" s="167"/>
      <c r="AX375" s="169"/>
      <c r="AY375" s="167"/>
      <c r="AZ375" s="167"/>
      <c r="BA375" s="167"/>
      <c r="BB375" s="168"/>
      <c r="BC375" s="168"/>
      <c r="BD375" s="168"/>
      <c r="BE375" s="168"/>
      <c r="BF375" s="167"/>
      <c r="BG375" s="167"/>
      <c r="BH375" s="167"/>
      <c r="BI375" s="167"/>
      <c r="BJ375" s="167"/>
      <c r="BK375" s="167"/>
      <c r="BL375" s="167"/>
      <c r="BM375" s="167"/>
      <c r="BN375" s="168"/>
      <c r="BO375" s="168"/>
      <c r="BP375" s="168"/>
      <c r="BQ375" s="168"/>
      <c r="BR375" s="167">
        <v>100000</v>
      </c>
      <c r="BS375" s="167">
        <v>100000</v>
      </c>
      <c r="BT375" s="167"/>
      <c r="BU375" s="167"/>
      <c r="BV375" s="167">
        <f t="shared" si="558"/>
        <v>0</v>
      </c>
      <c r="BW375" s="167">
        <f t="shared" si="559"/>
        <v>0</v>
      </c>
      <c r="BX375" s="166"/>
      <c r="CF375" s="175"/>
    </row>
    <row r="376" spans="1:87" ht="28.5" customHeight="1">
      <c r="A376" s="270" t="s">
        <v>10</v>
      </c>
      <c r="B376" s="382" t="s">
        <v>153</v>
      </c>
      <c r="C376" s="300" t="s">
        <v>631</v>
      </c>
      <c r="D376" s="129"/>
      <c r="E376" s="129"/>
      <c r="F376" s="171" t="s">
        <v>23</v>
      </c>
      <c r="G376" s="164"/>
      <c r="H376" s="171" t="s">
        <v>15</v>
      </c>
      <c r="I376" s="300" t="s">
        <v>151</v>
      </c>
      <c r="J376" s="314">
        <v>42275</v>
      </c>
      <c r="K376" s="314">
        <v>42275</v>
      </c>
      <c r="L376" s="166"/>
      <c r="M376" s="166"/>
      <c r="N376" s="167">
        <v>20000</v>
      </c>
      <c r="O376" s="167">
        <v>20000</v>
      </c>
      <c r="P376" s="167">
        <v>0</v>
      </c>
      <c r="Q376" s="167">
        <v>0</v>
      </c>
      <c r="R376" s="167">
        <v>20000</v>
      </c>
      <c r="S376" s="167">
        <v>20000</v>
      </c>
      <c r="T376" s="167"/>
      <c r="U376" s="167"/>
      <c r="V376" s="168">
        <f t="shared" ref="V376:Y377" si="560">Z376+AH376+AX376</f>
        <v>0</v>
      </c>
      <c r="W376" s="168">
        <f t="shared" si="560"/>
        <v>0</v>
      </c>
      <c r="X376" s="168">
        <f t="shared" si="560"/>
        <v>0</v>
      </c>
      <c r="Y376" s="168">
        <f t="shared" si="560"/>
        <v>0</v>
      </c>
      <c r="Z376" s="167"/>
      <c r="AA376" s="167"/>
      <c r="AB376" s="167"/>
      <c r="AC376" s="167"/>
      <c r="AD376" s="167"/>
      <c r="AE376" s="167"/>
      <c r="AF376" s="167"/>
      <c r="AG376" s="167"/>
      <c r="AH376" s="167"/>
      <c r="AI376" s="167"/>
      <c r="AJ376" s="167"/>
      <c r="AK376" s="167"/>
      <c r="AL376" s="168">
        <f>Z376-AD376</f>
        <v>0</v>
      </c>
      <c r="AM376" s="168">
        <f>AA376-AE376</f>
        <v>0</v>
      </c>
      <c r="AN376" s="168"/>
      <c r="AO376" s="168"/>
      <c r="AP376" s="168"/>
      <c r="AQ376" s="168"/>
      <c r="AR376" s="168"/>
      <c r="AS376" s="168"/>
      <c r="AT376" s="167">
        <v>0</v>
      </c>
      <c r="AU376" s="167">
        <v>0</v>
      </c>
      <c r="AV376" s="167"/>
      <c r="AW376" s="167"/>
      <c r="AX376" s="169">
        <f>AY376</f>
        <v>0</v>
      </c>
      <c r="AY376" s="167"/>
      <c r="AZ376" s="167"/>
      <c r="BA376" s="167"/>
      <c r="BB376" s="168">
        <f>AH376-AT376</f>
        <v>0</v>
      </c>
      <c r="BC376" s="168">
        <f>AI376-AU376</f>
        <v>0</v>
      </c>
      <c r="BD376" s="168"/>
      <c r="BE376" s="168"/>
      <c r="BF376" s="167">
        <f>BB376</f>
        <v>0</v>
      </c>
      <c r="BG376" s="167">
        <f>BC376</f>
        <v>0</v>
      </c>
      <c r="BH376" s="167"/>
      <c r="BI376" s="167"/>
      <c r="BJ376" s="167">
        <f>AX376</f>
        <v>0</v>
      </c>
      <c r="BK376" s="167">
        <f>AY376</f>
        <v>0</v>
      </c>
      <c r="BL376" s="167"/>
      <c r="BM376" s="167"/>
      <c r="BN376" s="168">
        <f t="shared" ref="BN376:BQ377" si="561">N376-V376</f>
        <v>20000</v>
      </c>
      <c r="BO376" s="168">
        <f t="shared" si="561"/>
        <v>20000</v>
      </c>
      <c r="BP376" s="168">
        <f t="shared" si="561"/>
        <v>0</v>
      </c>
      <c r="BQ376" s="168">
        <f t="shared" si="561"/>
        <v>0</v>
      </c>
      <c r="BR376" s="167">
        <v>38000</v>
      </c>
      <c r="BS376" s="167">
        <v>38000</v>
      </c>
      <c r="BT376" s="167">
        <v>0</v>
      </c>
      <c r="BU376" s="167">
        <v>0</v>
      </c>
      <c r="BV376" s="167">
        <f t="shared" si="558"/>
        <v>18000</v>
      </c>
      <c r="BW376" s="167">
        <f t="shared" si="559"/>
        <v>0</v>
      </c>
      <c r="BX376" s="166"/>
      <c r="CF376" s="175" t="e">
        <f>BW376-#REF!</f>
        <v>#REF!</v>
      </c>
    </row>
    <row r="377" spans="1:87" ht="30" customHeight="1">
      <c r="A377" s="270" t="s">
        <v>10</v>
      </c>
      <c r="B377" s="382" t="s">
        <v>153</v>
      </c>
      <c r="C377" s="300" t="s">
        <v>631</v>
      </c>
      <c r="D377" s="300"/>
      <c r="E377" s="300"/>
      <c r="F377" s="301" t="s">
        <v>23</v>
      </c>
      <c r="G377" s="301" t="s">
        <v>696</v>
      </c>
      <c r="H377" s="301" t="s">
        <v>434</v>
      </c>
      <c r="I377" s="300" t="s">
        <v>151</v>
      </c>
      <c r="J377" s="314">
        <v>42275</v>
      </c>
      <c r="K377" s="314">
        <v>42275</v>
      </c>
      <c r="L377" s="166"/>
      <c r="M377" s="166"/>
      <c r="N377" s="167">
        <v>18000</v>
      </c>
      <c r="O377" s="167">
        <v>18000</v>
      </c>
      <c r="P377" s="167"/>
      <c r="Q377" s="167"/>
      <c r="R377" s="167"/>
      <c r="S377" s="167"/>
      <c r="T377" s="167"/>
      <c r="U377" s="167"/>
      <c r="V377" s="168">
        <f t="shared" si="560"/>
        <v>2179.5</v>
      </c>
      <c r="W377" s="168">
        <f t="shared" si="560"/>
        <v>2179.5</v>
      </c>
      <c r="X377" s="168">
        <f t="shared" si="560"/>
        <v>0</v>
      </c>
      <c r="Y377" s="168">
        <f t="shared" si="560"/>
        <v>0</v>
      </c>
      <c r="Z377" s="167"/>
      <c r="AA377" s="167"/>
      <c r="AB377" s="167"/>
      <c r="AC377" s="167"/>
      <c r="AD377" s="167"/>
      <c r="AE377" s="167"/>
      <c r="AF377" s="167"/>
      <c r="AG377" s="167"/>
      <c r="AH377" s="167">
        <v>2179.5</v>
      </c>
      <c r="AI377" s="167">
        <v>2179.5</v>
      </c>
      <c r="AJ377" s="167"/>
      <c r="AK377" s="167"/>
      <c r="AL377" s="168"/>
      <c r="AM377" s="168"/>
      <c r="AN377" s="168"/>
      <c r="AO377" s="168"/>
      <c r="AP377" s="168"/>
      <c r="AQ377" s="168"/>
      <c r="AR377" s="168"/>
      <c r="AS377" s="168"/>
      <c r="AT377" s="167"/>
      <c r="AU377" s="167"/>
      <c r="AV377" s="167"/>
      <c r="AW377" s="167"/>
      <c r="AX377" s="169"/>
      <c r="AY377" s="167"/>
      <c r="AZ377" s="167"/>
      <c r="BA377" s="167"/>
      <c r="BB377" s="168"/>
      <c r="BC377" s="168"/>
      <c r="BD377" s="168"/>
      <c r="BE377" s="168"/>
      <c r="BF377" s="167"/>
      <c r="BG377" s="167"/>
      <c r="BH377" s="167"/>
      <c r="BI377" s="167"/>
      <c r="BJ377" s="167"/>
      <c r="BK377" s="167"/>
      <c r="BL377" s="167"/>
      <c r="BM377" s="167"/>
      <c r="BN377" s="168">
        <f t="shared" si="561"/>
        <v>15820.5</v>
      </c>
      <c r="BO377" s="168">
        <f t="shared" si="561"/>
        <v>15820.5</v>
      </c>
      <c r="BP377" s="168">
        <f t="shared" si="561"/>
        <v>0</v>
      </c>
      <c r="BQ377" s="168">
        <f t="shared" si="561"/>
        <v>0</v>
      </c>
      <c r="BR377" s="167"/>
      <c r="BS377" s="167"/>
      <c r="BT377" s="167"/>
      <c r="BU377" s="167"/>
      <c r="BV377" s="167">
        <f t="shared" si="558"/>
        <v>0</v>
      </c>
      <c r="BW377" s="167">
        <f t="shared" si="559"/>
        <v>18000</v>
      </c>
      <c r="BX377" s="166"/>
      <c r="CF377" s="175"/>
    </row>
    <row r="378" spans="1:87" ht="25.5">
      <c r="A378" s="270" t="s">
        <v>10</v>
      </c>
      <c r="B378" s="370" t="s">
        <v>813</v>
      </c>
      <c r="C378" s="299" t="s">
        <v>814</v>
      </c>
      <c r="D378" s="300"/>
      <c r="E378" s="300"/>
      <c r="F378" s="301" t="s">
        <v>30</v>
      </c>
      <c r="G378" s="164"/>
      <c r="H378" s="171"/>
      <c r="I378" s="302" t="s">
        <v>815</v>
      </c>
      <c r="J378" s="303">
        <v>212516</v>
      </c>
      <c r="K378" s="303">
        <v>212516</v>
      </c>
      <c r="L378" s="166"/>
      <c r="M378" s="166"/>
      <c r="N378" s="167">
        <v>40000</v>
      </c>
      <c r="O378" s="167">
        <v>40000</v>
      </c>
      <c r="P378" s="167"/>
      <c r="Q378" s="167"/>
      <c r="R378" s="167"/>
      <c r="S378" s="167"/>
      <c r="T378" s="167"/>
      <c r="U378" s="167"/>
      <c r="V378" s="168"/>
      <c r="W378" s="168"/>
      <c r="X378" s="168"/>
      <c r="Y378" s="168"/>
      <c r="Z378" s="167"/>
      <c r="AA378" s="167"/>
      <c r="AB378" s="167"/>
      <c r="AC378" s="167"/>
      <c r="AD378" s="167"/>
      <c r="AE378" s="167"/>
      <c r="AF378" s="167"/>
      <c r="AG378" s="167"/>
      <c r="AH378" s="167"/>
      <c r="AI378" s="167"/>
      <c r="AJ378" s="167"/>
      <c r="AK378" s="167"/>
      <c r="AL378" s="168"/>
      <c r="AM378" s="168"/>
      <c r="AN378" s="168"/>
      <c r="AO378" s="168"/>
      <c r="AP378" s="168"/>
      <c r="AQ378" s="168"/>
      <c r="AR378" s="168"/>
      <c r="AS378" s="168"/>
      <c r="AT378" s="167"/>
      <c r="AU378" s="167"/>
      <c r="AV378" s="167"/>
      <c r="AW378" s="167"/>
      <c r="AX378" s="169"/>
      <c r="AY378" s="167"/>
      <c r="AZ378" s="167"/>
      <c r="BA378" s="167"/>
      <c r="BB378" s="168"/>
      <c r="BC378" s="168"/>
      <c r="BD378" s="168"/>
      <c r="BE378" s="168"/>
      <c r="BF378" s="167"/>
      <c r="BG378" s="167"/>
      <c r="BH378" s="167"/>
      <c r="BI378" s="167"/>
      <c r="BJ378" s="167"/>
      <c r="BK378" s="167"/>
      <c r="BL378" s="167"/>
      <c r="BM378" s="167"/>
      <c r="BN378" s="168"/>
      <c r="BO378" s="168"/>
      <c r="BP378" s="168"/>
      <c r="BQ378" s="168"/>
      <c r="BR378" s="167">
        <v>40000</v>
      </c>
      <c r="BS378" s="167">
        <v>40000</v>
      </c>
      <c r="BT378" s="167"/>
      <c r="BU378" s="167"/>
      <c r="BV378" s="167">
        <f t="shared" si="558"/>
        <v>0</v>
      </c>
      <c r="BW378" s="167">
        <f t="shared" si="559"/>
        <v>0</v>
      </c>
      <c r="BX378" s="166"/>
      <c r="CF378" s="175"/>
    </row>
    <row r="379" spans="1:87" ht="25.5">
      <c r="A379" s="270" t="s">
        <v>10</v>
      </c>
      <c r="B379" s="370" t="s">
        <v>816</v>
      </c>
      <c r="C379" s="299" t="s">
        <v>814</v>
      </c>
      <c r="D379" s="300"/>
      <c r="E379" s="300"/>
      <c r="F379" s="301" t="s">
        <v>30</v>
      </c>
      <c r="G379" s="164"/>
      <c r="H379" s="171"/>
      <c r="I379" s="302" t="s">
        <v>806</v>
      </c>
      <c r="J379" s="303">
        <v>272240</v>
      </c>
      <c r="K379" s="303">
        <v>272240</v>
      </c>
      <c r="L379" s="166"/>
      <c r="M379" s="166"/>
      <c r="N379" s="167">
        <v>40000</v>
      </c>
      <c r="O379" s="167">
        <v>40000</v>
      </c>
      <c r="P379" s="167"/>
      <c r="Q379" s="167"/>
      <c r="R379" s="167"/>
      <c r="S379" s="167"/>
      <c r="T379" s="167"/>
      <c r="U379" s="167"/>
      <c r="V379" s="168"/>
      <c r="W379" s="168"/>
      <c r="X379" s="168"/>
      <c r="Y379" s="168"/>
      <c r="Z379" s="167"/>
      <c r="AA379" s="167"/>
      <c r="AB379" s="167"/>
      <c r="AC379" s="167"/>
      <c r="AD379" s="167"/>
      <c r="AE379" s="167"/>
      <c r="AF379" s="167"/>
      <c r="AG379" s="167"/>
      <c r="AH379" s="167"/>
      <c r="AI379" s="167"/>
      <c r="AJ379" s="167"/>
      <c r="AK379" s="167"/>
      <c r="AL379" s="168"/>
      <c r="AM379" s="168"/>
      <c r="AN379" s="168"/>
      <c r="AO379" s="168"/>
      <c r="AP379" s="168"/>
      <c r="AQ379" s="168"/>
      <c r="AR379" s="168"/>
      <c r="AS379" s="168"/>
      <c r="AT379" s="167"/>
      <c r="AU379" s="167"/>
      <c r="AV379" s="167"/>
      <c r="AW379" s="167"/>
      <c r="AX379" s="169"/>
      <c r="AY379" s="167"/>
      <c r="AZ379" s="167"/>
      <c r="BA379" s="167"/>
      <c r="BB379" s="168"/>
      <c r="BC379" s="168"/>
      <c r="BD379" s="168"/>
      <c r="BE379" s="168"/>
      <c r="BF379" s="167"/>
      <c r="BG379" s="167"/>
      <c r="BH379" s="167"/>
      <c r="BI379" s="167"/>
      <c r="BJ379" s="167"/>
      <c r="BK379" s="167"/>
      <c r="BL379" s="167"/>
      <c r="BM379" s="167"/>
      <c r="BN379" s="168"/>
      <c r="BO379" s="168"/>
      <c r="BP379" s="168"/>
      <c r="BQ379" s="168"/>
      <c r="BR379" s="167">
        <v>40000</v>
      </c>
      <c r="BS379" s="167">
        <v>40000</v>
      </c>
      <c r="BT379" s="167"/>
      <c r="BU379" s="167"/>
      <c r="BV379" s="167">
        <f t="shared" si="558"/>
        <v>0</v>
      </c>
      <c r="BW379" s="167">
        <f t="shared" si="559"/>
        <v>0</v>
      </c>
      <c r="BX379" s="166"/>
      <c r="CF379" s="175"/>
    </row>
    <row r="380" spans="1:87" ht="38.25">
      <c r="A380" s="270" t="s">
        <v>10</v>
      </c>
      <c r="B380" s="370" t="s">
        <v>735</v>
      </c>
      <c r="C380" s="299" t="s">
        <v>778</v>
      </c>
      <c r="D380" s="300"/>
      <c r="E380" s="300"/>
      <c r="F380" s="301" t="s">
        <v>30</v>
      </c>
      <c r="G380" s="164"/>
      <c r="H380" s="301" t="s">
        <v>180</v>
      </c>
      <c r="I380" s="302" t="s">
        <v>737</v>
      </c>
      <c r="J380" s="303">
        <v>43312</v>
      </c>
      <c r="K380" s="303">
        <v>43312</v>
      </c>
      <c r="L380" s="166"/>
      <c r="M380" s="166"/>
      <c r="N380" s="167">
        <v>30000</v>
      </c>
      <c r="O380" s="167">
        <v>30000</v>
      </c>
      <c r="P380" s="167"/>
      <c r="Q380" s="167"/>
      <c r="R380" s="167"/>
      <c r="S380" s="167"/>
      <c r="T380" s="167"/>
      <c r="U380" s="167"/>
      <c r="V380" s="168">
        <f>Z380+AH380+AX380</f>
        <v>0</v>
      </c>
      <c r="W380" s="168">
        <f>AA380+AI380+AY380</f>
        <v>0</v>
      </c>
      <c r="X380" s="168">
        <f>AB380+AJ380+AZ380</f>
        <v>0</v>
      </c>
      <c r="Y380" s="168">
        <f>AC380+AK380+BA380</f>
        <v>0</v>
      </c>
      <c r="Z380" s="167"/>
      <c r="AA380" s="167"/>
      <c r="AB380" s="167"/>
      <c r="AC380" s="167"/>
      <c r="AD380" s="167"/>
      <c r="AE380" s="167"/>
      <c r="AF380" s="167"/>
      <c r="AG380" s="167"/>
      <c r="AH380" s="167"/>
      <c r="AI380" s="167"/>
      <c r="AJ380" s="167"/>
      <c r="AK380" s="167"/>
      <c r="AL380" s="168"/>
      <c r="AM380" s="168"/>
      <c r="AN380" s="168"/>
      <c r="AO380" s="168"/>
      <c r="AP380" s="168"/>
      <c r="AQ380" s="168"/>
      <c r="AR380" s="168"/>
      <c r="AS380" s="168"/>
      <c r="AT380" s="167"/>
      <c r="AU380" s="167"/>
      <c r="AV380" s="167"/>
      <c r="AW380" s="167"/>
      <c r="AX380" s="169"/>
      <c r="AY380" s="167"/>
      <c r="AZ380" s="167"/>
      <c r="BA380" s="167"/>
      <c r="BB380" s="168"/>
      <c r="BC380" s="168"/>
      <c r="BD380" s="168"/>
      <c r="BE380" s="168"/>
      <c r="BF380" s="167"/>
      <c r="BG380" s="167"/>
      <c r="BH380" s="167"/>
      <c r="BI380" s="167"/>
      <c r="BJ380" s="167"/>
      <c r="BK380" s="167"/>
      <c r="BL380" s="167"/>
      <c r="BM380" s="167"/>
      <c r="BN380" s="168">
        <f t="shared" ref="BN380:BQ383" si="562">N380-V380</f>
        <v>30000</v>
      </c>
      <c r="BO380" s="168">
        <f t="shared" si="562"/>
        <v>30000</v>
      </c>
      <c r="BP380" s="168">
        <f t="shared" si="562"/>
        <v>0</v>
      </c>
      <c r="BQ380" s="168">
        <f t="shared" si="562"/>
        <v>0</v>
      </c>
      <c r="BR380" s="167">
        <v>30000</v>
      </c>
      <c r="BS380" s="167">
        <v>30000</v>
      </c>
      <c r="BT380" s="167"/>
      <c r="BU380" s="167"/>
      <c r="BV380" s="167">
        <f t="shared" si="558"/>
        <v>0</v>
      </c>
      <c r="BW380" s="167">
        <f t="shared" si="559"/>
        <v>0</v>
      </c>
      <c r="BX380" s="166"/>
      <c r="CF380" s="175"/>
    </row>
    <row r="381" spans="1:87" ht="51">
      <c r="A381" s="270" t="s">
        <v>10</v>
      </c>
      <c r="B381" s="370" t="s">
        <v>738</v>
      </c>
      <c r="C381" s="299" t="s">
        <v>778</v>
      </c>
      <c r="D381" s="300"/>
      <c r="E381" s="300"/>
      <c r="F381" s="301" t="s">
        <v>30</v>
      </c>
      <c r="G381" s="164"/>
      <c r="H381" s="171"/>
      <c r="I381" s="302" t="s">
        <v>784</v>
      </c>
      <c r="J381" s="303">
        <v>108937</v>
      </c>
      <c r="K381" s="303">
        <v>108937</v>
      </c>
      <c r="L381" s="166"/>
      <c r="M381" s="166"/>
      <c r="N381" s="167">
        <v>10000</v>
      </c>
      <c r="O381" s="167">
        <v>10000</v>
      </c>
      <c r="P381" s="167"/>
      <c r="Q381" s="167"/>
      <c r="R381" s="167"/>
      <c r="S381" s="167"/>
      <c r="T381" s="167"/>
      <c r="U381" s="167"/>
      <c r="V381" s="168"/>
      <c r="W381" s="168"/>
      <c r="X381" s="168"/>
      <c r="Y381" s="168"/>
      <c r="Z381" s="167"/>
      <c r="AA381" s="167"/>
      <c r="AB381" s="167"/>
      <c r="AC381" s="167"/>
      <c r="AD381" s="167"/>
      <c r="AE381" s="167"/>
      <c r="AF381" s="167"/>
      <c r="AG381" s="167"/>
      <c r="AH381" s="167"/>
      <c r="AI381" s="167"/>
      <c r="AJ381" s="167"/>
      <c r="AK381" s="167"/>
      <c r="AL381" s="168"/>
      <c r="AM381" s="168"/>
      <c r="AN381" s="168"/>
      <c r="AO381" s="168"/>
      <c r="AP381" s="168"/>
      <c r="AQ381" s="168"/>
      <c r="AR381" s="168"/>
      <c r="AS381" s="168"/>
      <c r="AT381" s="167"/>
      <c r="AU381" s="167"/>
      <c r="AV381" s="167"/>
      <c r="AW381" s="167"/>
      <c r="AX381" s="169"/>
      <c r="AY381" s="167"/>
      <c r="AZ381" s="167"/>
      <c r="BA381" s="167"/>
      <c r="BB381" s="168"/>
      <c r="BC381" s="168"/>
      <c r="BD381" s="168"/>
      <c r="BE381" s="168"/>
      <c r="BF381" s="167"/>
      <c r="BG381" s="167"/>
      <c r="BH381" s="167"/>
      <c r="BI381" s="167"/>
      <c r="BJ381" s="167"/>
      <c r="BK381" s="167"/>
      <c r="BL381" s="167"/>
      <c r="BM381" s="167"/>
      <c r="BN381" s="168">
        <f t="shared" si="562"/>
        <v>10000</v>
      </c>
      <c r="BO381" s="168">
        <f t="shared" si="562"/>
        <v>10000</v>
      </c>
      <c r="BP381" s="168">
        <f t="shared" si="562"/>
        <v>0</v>
      </c>
      <c r="BQ381" s="168">
        <f t="shared" si="562"/>
        <v>0</v>
      </c>
      <c r="BR381" s="167">
        <v>10000</v>
      </c>
      <c r="BS381" s="167">
        <v>10000</v>
      </c>
      <c r="BT381" s="167"/>
      <c r="BU381" s="167"/>
      <c r="BV381" s="167">
        <f t="shared" si="558"/>
        <v>0</v>
      </c>
      <c r="BW381" s="167">
        <f t="shared" si="559"/>
        <v>0</v>
      </c>
      <c r="BX381" s="166"/>
      <c r="CF381" s="175"/>
    </row>
    <row r="382" spans="1:87" ht="57" customHeight="1">
      <c r="A382" s="270" t="s">
        <v>10</v>
      </c>
      <c r="B382" s="370" t="s">
        <v>739</v>
      </c>
      <c r="C382" s="299" t="s">
        <v>778</v>
      </c>
      <c r="D382" s="300"/>
      <c r="E382" s="300"/>
      <c r="F382" s="301" t="s">
        <v>30</v>
      </c>
      <c r="G382" s="164"/>
      <c r="H382" s="171"/>
      <c r="I382" s="302" t="s">
        <v>784</v>
      </c>
      <c r="J382" s="303">
        <v>383993</v>
      </c>
      <c r="K382" s="303">
        <v>383993</v>
      </c>
      <c r="L382" s="166"/>
      <c r="M382" s="166"/>
      <c r="N382" s="167">
        <v>10000</v>
      </c>
      <c r="O382" s="167">
        <v>10000</v>
      </c>
      <c r="P382" s="167"/>
      <c r="Q382" s="167"/>
      <c r="R382" s="167"/>
      <c r="S382" s="167"/>
      <c r="T382" s="167"/>
      <c r="U382" s="167"/>
      <c r="V382" s="168"/>
      <c r="W382" s="168"/>
      <c r="X382" s="168"/>
      <c r="Y382" s="168"/>
      <c r="Z382" s="167"/>
      <c r="AA382" s="167"/>
      <c r="AB382" s="167"/>
      <c r="AC382" s="167"/>
      <c r="AD382" s="167"/>
      <c r="AE382" s="167"/>
      <c r="AF382" s="167"/>
      <c r="AG382" s="167"/>
      <c r="AH382" s="167"/>
      <c r="AI382" s="167"/>
      <c r="AJ382" s="167"/>
      <c r="AK382" s="167"/>
      <c r="AL382" s="168"/>
      <c r="AM382" s="168"/>
      <c r="AN382" s="168"/>
      <c r="AO382" s="168"/>
      <c r="AP382" s="168"/>
      <c r="AQ382" s="168"/>
      <c r="AR382" s="168"/>
      <c r="AS382" s="168"/>
      <c r="AT382" s="167"/>
      <c r="AU382" s="167"/>
      <c r="AV382" s="167"/>
      <c r="AW382" s="167"/>
      <c r="AX382" s="169"/>
      <c r="AY382" s="167"/>
      <c r="AZ382" s="167"/>
      <c r="BA382" s="167"/>
      <c r="BB382" s="168"/>
      <c r="BC382" s="168"/>
      <c r="BD382" s="168"/>
      <c r="BE382" s="168"/>
      <c r="BF382" s="167"/>
      <c r="BG382" s="167"/>
      <c r="BH382" s="167"/>
      <c r="BI382" s="167"/>
      <c r="BJ382" s="167"/>
      <c r="BK382" s="167"/>
      <c r="BL382" s="167"/>
      <c r="BM382" s="167"/>
      <c r="BN382" s="168">
        <f t="shared" si="562"/>
        <v>10000</v>
      </c>
      <c r="BO382" s="168">
        <f t="shared" si="562"/>
        <v>10000</v>
      </c>
      <c r="BP382" s="168">
        <f t="shared" si="562"/>
        <v>0</v>
      </c>
      <c r="BQ382" s="168">
        <f t="shared" si="562"/>
        <v>0</v>
      </c>
      <c r="BR382" s="167">
        <v>10000</v>
      </c>
      <c r="BS382" s="167">
        <v>10000</v>
      </c>
      <c r="BT382" s="167"/>
      <c r="BU382" s="167"/>
      <c r="BV382" s="167">
        <f t="shared" si="558"/>
        <v>0</v>
      </c>
      <c r="BW382" s="167">
        <f t="shared" si="559"/>
        <v>0</v>
      </c>
      <c r="BX382" s="166"/>
      <c r="CF382" s="175"/>
    </row>
    <row r="383" spans="1:87" ht="57" customHeight="1">
      <c r="A383" s="270" t="s">
        <v>10</v>
      </c>
      <c r="B383" s="370" t="s">
        <v>740</v>
      </c>
      <c r="C383" s="299" t="s">
        <v>778</v>
      </c>
      <c r="D383" s="300"/>
      <c r="E383" s="300"/>
      <c r="F383" s="301" t="s">
        <v>30</v>
      </c>
      <c r="G383" s="164"/>
      <c r="H383" s="171"/>
      <c r="I383" s="302" t="s">
        <v>784</v>
      </c>
      <c r="J383" s="303">
        <v>35083</v>
      </c>
      <c r="K383" s="303">
        <v>35083</v>
      </c>
      <c r="L383" s="166"/>
      <c r="M383" s="166"/>
      <c r="N383" s="167">
        <v>10000</v>
      </c>
      <c r="O383" s="167">
        <v>10000</v>
      </c>
      <c r="P383" s="167"/>
      <c r="Q383" s="167"/>
      <c r="R383" s="167"/>
      <c r="S383" s="167"/>
      <c r="T383" s="167"/>
      <c r="U383" s="167"/>
      <c r="V383" s="168"/>
      <c r="W383" s="168"/>
      <c r="X383" s="168"/>
      <c r="Y383" s="168"/>
      <c r="Z383" s="167"/>
      <c r="AA383" s="167"/>
      <c r="AB383" s="167"/>
      <c r="AC383" s="167"/>
      <c r="AD383" s="167"/>
      <c r="AE383" s="167"/>
      <c r="AF383" s="167"/>
      <c r="AG383" s="167"/>
      <c r="AH383" s="167"/>
      <c r="AI383" s="167"/>
      <c r="AJ383" s="167"/>
      <c r="AK383" s="167"/>
      <c r="AL383" s="168"/>
      <c r="AM383" s="168"/>
      <c r="AN383" s="168"/>
      <c r="AO383" s="168"/>
      <c r="AP383" s="168"/>
      <c r="AQ383" s="168"/>
      <c r="AR383" s="168"/>
      <c r="AS383" s="168"/>
      <c r="AT383" s="167"/>
      <c r="AU383" s="167"/>
      <c r="AV383" s="167"/>
      <c r="AW383" s="167"/>
      <c r="AX383" s="169"/>
      <c r="AY383" s="167"/>
      <c r="AZ383" s="167"/>
      <c r="BA383" s="167"/>
      <c r="BB383" s="168"/>
      <c r="BC383" s="168"/>
      <c r="BD383" s="168"/>
      <c r="BE383" s="168"/>
      <c r="BF383" s="167"/>
      <c r="BG383" s="167"/>
      <c r="BH383" s="167"/>
      <c r="BI383" s="167"/>
      <c r="BJ383" s="167"/>
      <c r="BK383" s="167"/>
      <c r="BL383" s="167"/>
      <c r="BM383" s="167"/>
      <c r="BN383" s="168">
        <f t="shared" si="562"/>
        <v>10000</v>
      </c>
      <c r="BO383" s="168">
        <f t="shared" si="562"/>
        <v>10000</v>
      </c>
      <c r="BP383" s="168">
        <f t="shared" si="562"/>
        <v>0</v>
      </c>
      <c r="BQ383" s="168">
        <f t="shared" si="562"/>
        <v>0</v>
      </c>
      <c r="BR383" s="167">
        <v>10000</v>
      </c>
      <c r="BS383" s="167">
        <v>10000</v>
      </c>
      <c r="BT383" s="167"/>
      <c r="BU383" s="167"/>
      <c r="BV383" s="167">
        <f t="shared" si="558"/>
        <v>0</v>
      </c>
      <c r="BW383" s="167">
        <f t="shared" si="559"/>
        <v>0</v>
      </c>
      <c r="BX383" s="166"/>
      <c r="CF383" s="175"/>
    </row>
    <row r="384" spans="1:87" ht="30" customHeight="1">
      <c r="A384" s="52" t="s">
        <v>638</v>
      </c>
      <c r="B384" s="372" t="s">
        <v>147</v>
      </c>
      <c r="C384" s="372"/>
      <c r="D384" s="373"/>
      <c r="E384" s="373"/>
      <c r="F384" s="372"/>
      <c r="G384" s="374"/>
      <c r="H384" s="372"/>
      <c r="I384" s="372"/>
      <c r="J384" s="375">
        <f t="shared" ref="J384:AO384" si="563">J385+J406+J452</f>
        <v>1169955.7</v>
      </c>
      <c r="K384" s="375">
        <f t="shared" si="563"/>
        <v>832964.08485400002</v>
      </c>
      <c r="L384" s="375">
        <f t="shared" si="563"/>
        <v>239595.60291699998</v>
      </c>
      <c r="M384" s="375">
        <f t="shared" si="563"/>
        <v>110548.41062499999</v>
      </c>
      <c r="N384" s="376">
        <f t="shared" si="563"/>
        <v>459594.28400000004</v>
      </c>
      <c r="O384" s="376">
        <f t="shared" si="563"/>
        <v>422704.28400000004</v>
      </c>
      <c r="P384" s="376">
        <f t="shared" si="563"/>
        <v>11636.2</v>
      </c>
      <c r="Q384" s="376">
        <f t="shared" si="563"/>
        <v>0</v>
      </c>
      <c r="R384" s="376">
        <f t="shared" si="563"/>
        <v>509771.28400000004</v>
      </c>
      <c r="S384" s="376">
        <f t="shared" si="563"/>
        <v>476364.28400000004</v>
      </c>
      <c r="T384" s="376">
        <f t="shared" si="563"/>
        <v>11636.2</v>
      </c>
      <c r="U384" s="376">
        <f t="shared" si="563"/>
        <v>0</v>
      </c>
      <c r="V384" s="376">
        <f t="shared" si="563"/>
        <v>276030</v>
      </c>
      <c r="W384" s="376">
        <f t="shared" si="563"/>
        <v>248248</v>
      </c>
      <c r="X384" s="376">
        <f t="shared" si="563"/>
        <v>6838</v>
      </c>
      <c r="Y384" s="376">
        <f t="shared" si="563"/>
        <v>0</v>
      </c>
      <c r="Z384" s="376">
        <f t="shared" si="563"/>
        <v>95200</v>
      </c>
      <c r="AA384" s="376">
        <f t="shared" si="563"/>
        <v>70000</v>
      </c>
      <c r="AB384" s="376">
        <f t="shared" si="563"/>
        <v>0</v>
      </c>
      <c r="AC384" s="376">
        <f t="shared" si="563"/>
        <v>0</v>
      </c>
      <c r="AD384" s="376">
        <f t="shared" si="563"/>
        <v>94941.356536999985</v>
      </c>
      <c r="AE384" s="376">
        <f t="shared" si="563"/>
        <v>69741.356537</v>
      </c>
      <c r="AF384" s="376">
        <f t="shared" si="563"/>
        <v>0</v>
      </c>
      <c r="AG384" s="376">
        <f t="shared" si="563"/>
        <v>0</v>
      </c>
      <c r="AH384" s="376">
        <f t="shared" si="563"/>
        <v>93790</v>
      </c>
      <c r="AI384" s="376">
        <f t="shared" si="563"/>
        <v>93208</v>
      </c>
      <c r="AJ384" s="376">
        <f t="shared" si="563"/>
        <v>6838</v>
      </c>
      <c r="AK384" s="376">
        <f t="shared" si="563"/>
        <v>0</v>
      </c>
      <c r="AL384" s="376">
        <f t="shared" si="563"/>
        <v>258.64346300000125</v>
      </c>
      <c r="AM384" s="376">
        <f t="shared" si="563"/>
        <v>258.64346300000125</v>
      </c>
      <c r="AN384" s="376">
        <f t="shared" si="563"/>
        <v>0</v>
      </c>
      <c r="AO384" s="376">
        <f t="shared" si="563"/>
        <v>0</v>
      </c>
      <c r="AP384" s="376">
        <f t="shared" ref="AP384:BU384" si="564">AP385+AP406+AP452</f>
        <v>0</v>
      </c>
      <c r="AQ384" s="376">
        <f t="shared" si="564"/>
        <v>0</v>
      </c>
      <c r="AR384" s="376">
        <f t="shared" si="564"/>
        <v>0</v>
      </c>
      <c r="AS384" s="376">
        <f t="shared" si="564"/>
        <v>0</v>
      </c>
      <c r="AT384" s="376">
        <f t="shared" si="564"/>
        <v>80536.279131999996</v>
      </c>
      <c r="AU384" s="376">
        <f t="shared" si="564"/>
        <v>79954.279131999996</v>
      </c>
      <c r="AV384" s="376">
        <f t="shared" si="564"/>
        <v>0</v>
      </c>
      <c r="AW384" s="376">
        <f t="shared" si="564"/>
        <v>0</v>
      </c>
      <c r="AX384" s="376">
        <f t="shared" si="564"/>
        <v>87040</v>
      </c>
      <c r="AY384" s="376">
        <f t="shared" si="564"/>
        <v>85040</v>
      </c>
      <c r="AZ384" s="376">
        <f t="shared" si="564"/>
        <v>0</v>
      </c>
      <c r="BA384" s="376">
        <f t="shared" si="564"/>
        <v>0</v>
      </c>
      <c r="BB384" s="376">
        <f t="shared" si="564"/>
        <v>13253.720868</v>
      </c>
      <c r="BC384" s="376">
        <f t="shared" si="564"/>
        <v>13253.720868</v>
      </c>
      <c r="BD384" s="376">
        <f t="shared" si="564"/>
        <v>0</v>
      </c>
      <c r="BE384" s="376">
        <f t="shared" si="564"/>
        <v>0</v>
      </c>
      <c r="BF384" s="376">
        <f t="shared" si="564"/>
        <v>13253.720868</v>
      </c>
      <c r="BG384" s="376">
        <f t="shared" si="564"/>
        <v>13253.720868</v>
      </c>
      <c r="BH384" s="376">
        <f t="shared" si="564"/>
        <v>0</v>
      </c>
      <c r="BI384" s="376">
        <f t="shared" si="564"/>
        <v>0</v>
      </c>
      <c r="BJ384" s="376">
        <f t="shared" si="564"/>
        <v>87040</v>
      </c>
      <c r="BK384" s="376">
        <f t="shared" si="564"/>
        <v>85040</v>
      </c>
      <c r="BL384" s="376">
        <f t="shared" si="564"/>
        <v>0</v>
      </c>
      <c r="BM384" s="376">
        <f t="shared" si="564"/>
        <v>0</v>
      </c>
      <c r="BN384" s="376">
        <f t="shared" si="564"/>
        <v>183564.28400000001</v>
      </c>
      <c r="BO384" s="376">
        <f t="shared" si="564"/>
        <v>174456.28400000001</v>
      </c>
      <c r="BP384" s="376">
        <f t="shared" si="564"/>
        <v>4798.2</v>
      </c>
      <c r="BQ384" s="376">
        <f t="shared" si="564"/>
        <v>0</v>
      </c>
      <c r="BR384" s="376">
        <f t="shared" si="564"/>
        <v>562481.28399999999</v>
      </c>
      <c r="BS384" s="376">
        <f t="shared" si="564"/>
        <v>458365.28400000004</v>
      </c>
      <c r="BT384" s="376">
        <f t="shared" si="564"/>
        <v>11636.2</v>
      </c>
      <c r="BU384" s="376">
        <f t="shared" si="564"/>
        <v>0</v>
      </c>
      <c r="BV384" s="376">
        <f t="shared" ref="BV384:BW384" si="565">BV385+BV406+BV452</f>
        <v>42982</v>
      </c>
      <c r="BW384" s="376">
        <f t="shared" si="565"/>
        <v>7321</v>
      </c>
      <c r="BX384" s="375"/>
      <c r="CF384" s="175" t="e">
        <f>BW384-#REF!</f>
        <v>#REF!</v>
      </c>
      <c r="CH384" s="291">
        <f>BV384-BW384</f>
        <v>35661</v>
      </c>
      <c r="CI384" s="291"/>
    </row>
    <row r="385" spans="1:87" ht="28.5" customHeight="1">
      <c r="A385" s="17" t="s">
        <v>146</v>
      </c>
      <c r="B385" s="17" t="s">
        <v>145</v>
      </c>
      <c r="C385" s="17"/>
      <c r="D385" s="125"/>
      <c r="E385" s="125"/>
      <c r="F385" s="16"/>
      <c r="G385" s="16"/>
      <c r="H385" s="17"/>
      <c r="I385" s="17"/>
      <c r="J385" s="15">
        <f t="shared" ref="J385:BR385" si="566">J386+J387</f>
        <v>47005</v>
      </c>
      <c r="K385" s="15">
        <f t="shared" si="566"/>
        <v>47005</v>
      </c>
      <c r="L385" s="15">
        <f t="shared" si="566"/>
        <v>0</v>
      </c>
      <c r="M385" s="15">
        <f t="shared" si="566"/>
        <v>0</v>
      </c>
      <c r="N385" s="155">
        <f t="shared" si="566"/>
        <v>101155</v>
      </c>
      <c r="O385" s="155">
        <f t="shared" si="566"/>
        <v>101155</v>
      </c>
      <c r="P385" s="155">
        <f t="shared" si="566"/>
        <v>0</v>
      </c>
      <c r="Q385" s="155">
        <f t="shared" si="566"/>
        <v>0</v>
      </c>
      <c r="R385" s="155">
        <f t="shared" si="566"/>
        <v>101155</v>
      </c>
      <c r="S385" s="155">
        <f t="shared" si="566"/>
        <v>101155</v>
      </c>
      <c r="T385" s="155">
        <f t="shared" si="566"/>
        <v>0</v>
      </c>
      <c r="U385" s="155">
        <f t="shared" si="566"/>
        <v>0</v>
      </c>
      <c r="V385" s="155">
        <f t="shared" si="566"/>
        <v>90843.32</v>
      </c>
      <c r="W385" s="155">
        <f t="shared" si="566"/>
        <v>90843.32</v>
      </c>
      <c r="X385" s="155">
        <f t="shared" si="566"/>
        <v>0</v>
      </c>
      <c r="Y385" s="155">
        <f t="shared" si="566"/>
        <v>0</v>
      </c>
      <c r="Z385" s="155">
        <f t="shared" si="566"/>
        <v>24000</v>
      </c>
      <c r="AA385" s="155">
        <f t="shared" si="566"/>
        <v>24000</v>
      </c>
      <c r="AB385" s="155">
        <f t="shared" si="566"/>
        <v>0</v>
      </c>
      <c r="AC385" s="155">
        <f t="shared" si="566"/>
        <v>0</v>
      </c>
      <c r="AD385" s="155">
        <f t="shared" si="566"/>
        <v>23827.277000000002</v>
      </c>
      <c r="AE385" s="155">
        <f t="shared" si="566"/>
        <v>23827.277000000002</v>
      </c>
      <c r="AF385" s="155">
        <f t="shared" si="566"/>
        <v>0</v>
      </c>
      <c r="AG385" s="155">
        <f t="shared" si="566"/>
        <v>0</v>
      </c>
      <c r="AH385" s="155">
        <f t="shared" si="566"/>
        <v>37547</v>
      </c>
      <c r="AI385" s="155">
        <f t="shared" si="566"/>
        <v>37547</v>
      </c>
      <c r="AJ385" s="155">
        <f t="shared" si="566"/>
        <v>0</v>
      </c>
      <c r="AK385" s="155">
        <f t="shared" si="566"/>
        <v>0</v>
      </c>
      <c r="AL385" s="155">
        <f t="shared" si="566"/>
        <v>172.72299999999996</v>
      </c>
      <c r="AM385" s="155">
        <f t="shared" si="566"/>
        <v>172.72299999999996</v>
      </c>
      <c r="AN385" s="155">
        <f t="shared" si="566"/>
        <v>0</v>
      </c>
      <c r="AO385" s="155">
        <f t="shared" si="566"/>
        <v>0</v>
      </c>
      <c r="AP385" s="155">
        <f t="shared" si="566"/>
        <v>0</v>
      </c>
      <c r="AQ385" s="155">
        <f t="shared" si="566"/>
        <v>0</v>
      </c>
      <c r="AR385" s="155">
        <f t="shared" si="566"/>
        <v>0</v>
      </c>
      <c r="AS385" s="155">
        <f t="shared" si="566"/>
        <v>0</v>
      </c>
      <c r="AT385" s="155">
        <f t="shared" si="566"/>
        <v>37034.332000000002</v>
      </c>
      <c r="AU385" s="155">
        <f t="shared" si="566"/>
        <v>37034.332000000002</v>
      </c>
      <c r="AV385" s="155">
        <f t="shared" si="566"/>
        <v>0</v>
      </c>
      <c r="AW385" s="155">
        <f t="shared" si="566"/>
        <v>0</v>
      </c>
      <c r="AX385" s="155">
        <f t="shared" si="566"/>
        <v>29296.32</v>
      </c>
      <c r="AY385" s="155">
        <f t="shared" si="566"/>
        <v>29296.32</v>
      </c>
      <c r="AZ385" s="155">
        <f t="shared" si="566"/>
        <v>0</v>
      </c>
      <c r="BA385" s="155">
        <f t="shared" si="566"/>
        <v>0</v>
      </c>
      <c r="BB385" s="155">
        <f t="shared" si="566"/>
        <v>512.66799999999967</v>
      </c>
      <c r="BC385" s="155">
        <f t="shared" si="566"/>
        <v>512.66799999999967</v>
      </c>
      <c r="BD385" s="155">
        <f t="shared" si="566"/>
        <v>0</v>
      </c>
      <c r="BE385" s="155">
        <f t="shared" si="566"/>
        <v>0</v>
      </c>
      <c r="BF385" s="155">
        <f t="shared" si="566"/>
        <v>512.66799999999967</v>
      </c>
      <c r="BG385" s="155">
        <f t="shared" si="566"/>
        <v>512.66799999999967</v>
      </c>
      <c r="BH385" s="155">
        <f t="shared" si="566"/>
        <v>0</v>
      </c>
      <c r="BI385" s="155">
        <f t="shared" si="566"/>
        <v>0</v>
      </c>
      <c r="BJ385" s="155">
        <f t="shared" si="566"/>
        <v>29296.32</v>
      </c>
      <c r="BK385" s="155">
        <f t="shared" si="566"/>
        <v>29296.32</v>
      </c>
      <c r="BL385" s="155">
        <f t="shared" si="566"/>
        <v>0</v>
      </c>
      <c r="BM385" s="155">
        <f t="shared" si="566"/>
        <v>0</v>
      </c>
      <c r="BN385" s="155">
        <f t="shared" si="566"/>
        <v>10311.68</v>
      </c>
      <c r="BO385" s="155">
        <f t="shared" si="566"/>
        <v>10311.68</v>
      </c>
      <c r="BP385" s="155">
        <f t="shared" si="566"/>
        <v>0</v>
      </c>
      <c r="BQ385" s="155">
        <f t="shared" si="566"/>
        <v>0</v>
      </c>
      <c r="BR385" s="155">
        <f t="shared" si="566"/>
        <v>107155</v>
      </c>
      <c r="BS385" s="155">
        <f t="shared" ref="BS385:BW385" si="567">BS386+BS387</f>
        <v>107155</v>
      </c>
      <c r="BT385" s="155">
        <f t="shared" si="567"/>
        <v>0</v>
      </c>
      <c r="BU385" s="155">
        <f t="shared" si="567"/>
        <v>0</v>
      </c>
      <c r="BV385" s="155">
        <f t="shared" si="567"/>
        <v>6000</v>
      </c>
      <c r="BW385" s="155">
        <f t="shared" si="567"/>
        <v>0</v>
      </c>
      <c r="BX385" s="39"/>
      <c r="CF385" s="175" t="e">
        <f>BW385-#REF!</f>
        <v>#REF!</v>
      </c>
      <c r="CH385" s="291"/>
      <c r="CI385" s="291"/>
    </row>
    <row r="386" spans="1:87" ht="27.95" customHeight="1">
      <c r="A386" s="52"/>
      <c r="B386" s="17" t="s">
        <v>72</v>
      </c>
      <c r="C386" s="17"/>
      <c r="D386" s="125"/>
      <c r="E386" s="125"/>
      <c r="F386" s="16"/>
      <c r="G386" s="16"/>
      <c r="H386" s="17"/>
      <c r="I386" s="17"/>
      <c r="J386" s="15"/>
      <c r="K386" s="15"/>
      <c r="L386" s="15"/>
      <c r="M386" s="15"/>
      <c r="N386" s="167">
        <v>0</v>
      </c>
      <c r="O386" s="167">
        <v>0</v>
      </c>
      <c r="P386" s="167">
        <v>0</v>
      </c>
      <c r="Q386" s="167">
        <v>0</v>
      </c>
      <c r="R386" s="155"/>
      <c r="S386" s="155"/>
      <c r="T386" s="155"/>
      <c r="U386" s="155"/>
      <c r="V386" s="1">
        <f t="shared" ref="V386:Y392" si="568">Z386+AH386+AX386</f>
        <v>0</v>
      </c>
      <c r="W386" s="1">
        <f t="shared" si="568"/>
        <v>0</v>
      </c>
      <c r="X386" s="1">
        <f t="shared" si="568"/>
        <v>0</v>
      </c>
      <c r="Y386" s="1">
        <f t="shared" si="568"/>
        <v>0</v>
      </c>
      <c r="Z386" s="155"/>
      <c r="AA386" s="155"/>
      <c r="AB386" s="155"/>
      <c r="AC386" s="155"/>
      <c r="AD386" s="155"/>
      <c r="AE386" s="155"/>
      <c r="AF386" s="155"/>
      <c r="AG386" s="155"/>
      <c r="AH386" s="155"/>
      <c r="AI386" s="155"/>
      <c r="AJ386" s="155"/>
      <c r="AK386" s="155"/>
      <c r="AL386" s="155"/>
      <c r="AM386" s="155"/>
      <c r="AN386" s="155"/>
      <c r="AO386" s="155"/>
      <c r="AP386" s="155"/>
      <c r="AQ386" s="155"/>
      <c r="AR386" s="155"/>
      <c r="AS386" s="155"/>
      <c r="AT386" s="155"/>
      <c r="AU386" s="155"/>
      <c r="AV386" s="155"/>
      <c r="AW386" s="155"/>
      <c r="AX386" s="148">
        <f>AY386</f>
        <v>0</v>
      </c>
      <c r="AY386" s="148">
        <f>AZ386</f>
        <v>0</v>
      </c>
      <c r="AZ386" s="148">
        <f>BA386</f>
        <v>0</v>
      </c>
      <c r="BA386" s="148">
        <f>BB386</f>
        <v>0</v>
      </c>
      <c r="BB386" s="148">
        <f>BC386</f>
        <v>0</v>
      </c>
      <c r="BC386" s="148">
        <f>BF386</f>
        <v>0</v>
      </c>
      <c r="BD386" s="148"/>
      <c r="BE386" s="148"/>
      <c r="BF386" s="146"/>
      <c r="BG386" s="146">
        <f t="shared" ref="BG386:BG443" si="569">BC386</f>
        <v>0</v>
      </c>
      <c r="BH386" s="146"/>
      <c r="BI386" s="146"/>
      <c r="BJ386" s="146">
        <f t="shared" ref="BJ386:BJ443" si="570">AX386</f>
        <v>0</v>
      </c>
      <c r="BK386" s="146">
        <f t="shared" ref="BK386:BK443" si="571">AY386</f>
        <v>0</v>
      </c>
      <c r="BL386" s="148"/>
      <c r="BM386" s="148"/>
      <c r="BN386" s="1">
        <f t="shared" ref="BN386" si="572">N386-V386</f>
        <v>0</v>
      </c>
      <c r="BO386" s="1">
        <f t="shared" ref="BO386" si="573">O386-W386</f>
        <v>0</v>
      </c>
      <c r="BP386" s="1">
        <f t="shared" ref="BP386" si="574">P386-X386</f>
        <v>0</v>
      </c>
      <c r="BQ386" s="1">
        <f t="shared" ref="BQ386" si="575">Q386-Y386</f>
        <v>0</v>
      </c>
      <c r="BR386" s="167">
        <v>0</v>
      </c>
      <c r="BS386" s="167">
        <v>0</v>
      </c>
      <c r="BT386" s="167">
        <v>0</v>
      </c>
      <c r="BU386" s="167">
        <v>0</v>
      </c>
      <c r="BV386" s="146">
        <f t="shared" ref="BV386:BV445" si="576">IF(BS386&gt;O386,BS386-O386,0)</f>
        <v>0</v>
      </c>
      <c r="BW386" s="146">
        <f t="shared" ref="BW386:BW445" si="577">IF(BS386&lt;O386,O386-BS386,0)</f>
        <v>0</v>
      </c>
      <c r="BX386" s="39"/>
      <c r="CF386" s="175" t="e">
        <f>BW386-#REF!</f>
        <v>#REF!</v>
      </c>
      <c r="CH386" s="291"/>
      <c r="CI386" s="291"/>
    </row>
    <row r="387" spans="1:87" ht="27.95" customHeight="1">
      <c r="A387" s="19"/>
      <c r="B387" s="17" t="s">
        <v>70</v>
      </c>
      <c r="C387" s="17"/>
      <c r="D387" s="125"/>
      <c r="E387" s="125"/>
      <c r="F387" s="16"/>
      <c r="G387" s="16"/>
      <c r="H387" s="17"/>
      <c r="I387" s="17"/>
      <c r="J387" s="15">
        <f t="shared" ref="J387:BU387" si="578">J388+J389</f>
        <v>47005</v>
      </c>
      <c r="K387" s="15">
        <f t="shared" si="578"/>
        <v>47005</v>
      </c>
      <c r="L387" s="15">
        <f t="shared" si="578"/>
        <v>0</v>
      </c>
      <c r="M387" s="15">
        <f t="shared" si="578"/>
        <v>0</v>
      </c>
      <c r="N387" s="155">
        <f t="shared" si="578"/>
        <v>101155</v>
      </c>
      <c r="O387" s="155">
        <f t="shared" si="578"/>
        <v>101155</v>
      </c>
      <c r="P387" s="155">
        <f t="shared" si="578"/>
        <v>0</v>
      </c>
      <c r="Q387" s="155">
        <f t="shared" si="578"/>
        <v>0</v>
      </c>
      <c r="R387" s="155">
        <f t="shared" si="578"/>
        <v>101155</v>
      </c>
      <c r="S387" s="155">
        <f t="shared" si="578"/>
        <v>101155</v>
      </c>
      <c r="T387" s="155">
        <f t="shared" si="578"/>
        <v>0</v>
      </c>
      <c r="U387" s="155">
        <f t="shared" si="578"/>
        <v>0</v>
      </c>
      <c r="V387" s="155">
        <f t="shared" si="578"/>
        <v>90843.32</v>
      </c>
      <c r="W387" s="155">
        <f t="shared" si="578"/>
        <v>90843.32</v>
      </c>
      <c r="X387" s="155">
        <f t="shared" si="578"/>
        <v>0</v>
      </c>
      <c r="Y387" s="155">
        <f t="shared" si="578"/>
        <v>0</v>
      </c>
      <c r="Z387" s="155">
        <f t="shared" si="578"/>
        <v>24000</v>
      </c>
      <c r="AA387" s="155">
        <f t="shared" si="578"/>
        <v>24000</v>
      </c>
      <c r="AB387" s="155">
        <f t="shared" si="578"/>
        <v>0</v>
      </c>
      <c r="AC387" s="155">
        <f t="shared" si="578"/>
        <v>0</v>
      </c>
      <c r="AD387" s="155">
        <f t="shared" si="578"/>
        <v>23827.277000000002</v>
      </c>
      <c r="AE387" s="155">
        <f t="shared" si="578"/>
        <v>23827.277000000002</v>
      </c>
      <c r="AF387" s="155">
        <f t="shared" si="578"/>
        <v>0</v>
      </c>
      <c r="AG387" s="155">
        <f t="shared" si="578"/>
        <v>0</v>
      </c>
      <c r="AH387" s="155">
        <f t="shared" si="578"/>
        <v>37547</v>
      </c>
      <c r="AI387" s="155">
        <f t="shared" si="578"/>
        <v>37547</v>
      </c>
      <c r="AJ387" s="155">
        <f t="shared" si="578"/>
        <v>0</v>
      </c>
      <c r="AK387" s="155">
        <f t="shared" si="578"/>
        <v>0</v>
      </c>
      <c r="AL387" s="155">
        <f t="shared" si="578"/>
        <v>172.72299999999996</v>
      </c>
      <c r="AM387" s="155">
        <f t="shared" si="578"/>
        <v>172.72299999999996</v>
      </c>
      <c r="AN387" s="155">
        <f t="shared" si="578"/>
        <v>0</v>
      </c>
      <c r="AO387" s="155">
        <f t="shared" si="578"/>
        <v>0</v>
      </c>
      <c r="AP387" s="155">
        <f t="shared" si="578"/>
        <v>0</v>
      </c>
      <c r="AQ387" s="155">
        <f t="shared" si="578"/>
        <v>0</v>
      </c>
      <c r="AR387" s="155">
        <f t="shared" si="578"/>
        <v>0</v>
      </c>
      <c r="AS387" s="155">
        <f t="shared" si="578"/>
        <v>0</v>
      </c>
      <c r="AT387" s="155">
        <f t="shared" si="578"/>
        <v>37034.332000000002</v>
      </c>
      <c r="AU387" s="155">
        <f t="shared" si="578"/>
        <v>37034.332000000002</v>
      </c>
      <c r="AV387" s="155">
        <f t="shared" si="578"/>
        <v>0</v>
      </c>
      <c r="AW387" s="155">
        <f t="shared" si="578"/>
        <v>0</v>
      </c>
      <c r="AX387" s="155">
        <f t="shared" si="578"/>
        <v>29296.32</v>
      </c>
      <c r="AY387" s="155">
        <f t="shared" si="578"/>
        <v>29296.32</v>
      </c>
      <c r="AZ387" s="155">
        <f t="shared" si="578"/>
        <v>0</v>
      </c>
      <c r="BA387" s="155">
        <f t="shared" si="578"/>
        <v>0</v>
      </c>
      <c r="BB387" s="155">
        <f t="shared" si="578"/>
        <v>512.66799999999967</v>
      </c>
      <c r="BC387" s="155">
        <f t="shared" si="578"/>
        <v>512.66799999999967</v>
      </c>
      <c r="BD387" s="155">
        <f t="shared" si="578"/>
        <v>0</v>
      </c>
      <c r="BE387" s="155">
        <f t="shared" si="578"/>
        <v>0</v>
      </c>
      <c r="BF387" s="155">
        <f t="shared" si="578"/>
        <v>512.66799999999967</v>
      </c>
      <c r="BG387" s="155">
        <f t="shared" si="578"/>
        <v>512.66799999999967</v>
      </c>
      <c r="BH387" s="155">
        <f t="shared" si="578"/>
        <v>0</v>
      </c>
      <c r="BI387" s="155">
        <f t="shared" si="578"/>
        <v>0</v>
      </c>
      <c r="BJ387" s="155">
        <f t="shared" si="578"/>
        <v>29296.32</v>
      </c>
      <c r="BK387" s="155">
        <f t="shared" si="578"/>
        <v>29296.32</v>
      </c>
      <c r="BL387" s="155">
        <f t="shared" si="578"/>
        <v>0</v>
      </c>
      <c r="BM387" s="155">
        <f t="shared" si="578"/>
        <v>0</v>
      </c>
      <c r="BN387" s="155">
        <f t="shared" si="578"/>
        <v>10311.68</v>
      </c>
      <c r="BO387" s="155">
        <f t="shared" si="578"/>
        <v>10311.68</v>
      </c>
      <c r="BP387" s="155">
        <f t="shared" si="578"/>
        <v>0</v>
      </c>
      <c r="BQ387" s="155">
        <f t="shared" si="578"/>
        <v>0</v>
      </c>
      <c r="BR387" s="155">
        <f t="shared" si="578"/>
        <v>107155</v>
      </c>
      <c r="BS387" s="155">
        <f t="shared" si="578"/>
        <v>107155</v>
      </c>
      <c r="BT387" s="155">
        <f t="shared" si="578"/>
        <v>0</v>
      </c>
      <c r="BU387" s="155">
        <f t="shared" si="578"/>
        <v>0</v>
      </c>
      <c r="BV387" s="155">
        <f t="shared" ref="BV387:BW387" si="579">BV388+BV389</f>
        <v>6000</v>
      </c>
      <c r="BW387" s="155">
        <f t="shared" si="579"/>
        <v>0</v>
      </c>
      <c r="BX387" s="39"/>
      <c r="CF387" s="175" t="e">
        <f>BW387-#REF!</f>
        <v>#REF!</v>
      </c>
      <c r="CH387" s="291"/>
      <c r="CI387" s="291"/>
    </row>
    <row r="388" spans="1:87" ht="27.95" customHeight="1">
      <c r="A388" s="40" t="s">
        <v>144</v>
      </c>
      <c r="B388" s="35" t="s">
        <v>68</v>
      </c>
      <c r="C388" s="35"/>
      <c r="D388" s="126"/>
      <c r="E388" s="126"/>
      <c r="F388" s="34"/>
      <c r="G388" s="34"/>
      <c r="H388" s="35"/>
      <c r="I388" s="35"/>
      <c r="J388" s="33"/>
      <c r="K388" s="33"/>
      <c r="L388" s="33"/>
      <c r="M388" s="33"/>
      <c r="N388" s="167">
        <v>0</v>
      </c>
      <c r="O388" s="167">
        <v>0</v>
      </c>
      <c r="P388" s="167">
        <v>0</v>
      </c>
      <c r="Q388" s="167">
        <v>0</v>
      </c>
      <c r="R388" s="156"/>
      <c r="S388" s="156"/>
      <c r="T388" s="156"/>
      <c r="U388" s="156"/>
      <c r="V388" s="1">
        <f t="shared" si="568"/>
        <v>0</v>
      </c>
      <c r="W388" s="1">
        <f t="shared" si="568"/>
        <v>0</v>
      </c>
      <c r="X388" s="1">
        <f t="shared" si="568"/>
        <v>0</v>
      </c>
      <c r="Y388" s="1">
        <f t="shared" si="568"/>
        <v>0</v>
      </c>
      <c r="Z388" s="156"/>
      <c r="AA388" s="156"/>
      <c r="AB388" s="156"/>
      <c r="AC388" s="156"/>
      <c r="AD388" s="156"/>
      <c r="AE388" s="156"/>
      <c r="AF388" s="156"/>
      <c r="AG388" s="156"/>
      <c r="AH388" s="156"/>
      <c r="AI388" s="156"/>
      <c r="AJ388" s="156"/>
      <c r="AK388" s="156"/>
      <c r="AL388" s="156"/>
      <c r="AM388" s="156"/>
      <c r="AN388" s="156"/>
      <c r="AO388" s="156"/>
      <c r="AP388" s="156"/>
      <c r="AQ388" s="156"/>
      <c r="AR388" s="156"/>
      <c r="AS388" s="156"/>
      <c r="AT388" s="156"/>
      <c r="AU388" s="156"/>
      <c r="AV388" s="156"/>
      <c r="AW388" s="156"/>
      <c r="AX388" s="148"/>
      <c r="AY388" s="148"/>
      <c r="AZ388" s="148"/>
      <c r="BA388" s="148"/>
      <c r="BB388" s="148"/>
      <c r="BC388" s="148"/>
      <c r="BD388" s="148"/>
      <c r="BE388" s="148"/>
      <c r="BF388" s="146">
        <f t="shared" ref="BF388:BF443" si="580">BB388</f>
        <v>0</v>
      </c>
      <c r="BG388" s="146">
        <f t="shared" si="569"/>
        <v>0</v>
      </c>
      <c r="BH388" s="146"/>
      <c r="BI388" s="146"/>
      <c r="BJ388" s="146">
        <f t="shared" si="570"/>
        <v>0</v>
      </c>
      <c r="BK388" s="146">
        <f t="shared" si="571"/>
        <v>0</v>
      </c>
      <c r="BL388" s="148"/>
      <c r="BM388" s="148"/>
      <c r="BN388" s="148"/>
      <c r="BO388" s="148"/>
      <c r="BP388" s="148"/>
      <c r="BQ388" s="148"/>
      <c r="BR388" s="167">
        <v>0</v>
      </c>
      <c r="BS388" s="167">
        <v>0</v>
      </c>
      <c r="BT388" s="167">
        <v>0</v>
      </c>
      <c r="BU388" s="167">
        <v>0</v>
      </c>
      <c r="BV388" s="146">
        <f t="shared" si="576"/>
        <v>0</v>
      </c>
      <c r="BW388" s="146">
        <f t="shared" si="577"/>
        <v>0</v>
      </c>
      <c r="BX388" s="33"/>
      <c r="CF388" s="175" t="e">
        <f>BW388-#REF!</f>
        <v>#REF!</v>
      </c>
      <c r="CH388" s="291"/>
      <c r="CI388" s="291"/>
    </row>
    <row r="389" spans="1:87" ht="27.95" customHeight="1">
      <c r="A389" s="40" t="s">
        <v>143</v>
      </c>
      <c r="B389" s="35" t="s">
        <v>142</v>
      </c>
      <c r="C389" s="35"/>
      <c r="D389" s="126"/>
      <c r="E389" s="126"/>
      <c r="F389" s="34"/>
      <c r="G389" s="34"/>
      <c r="H389" s="35"/>
      <c r="I389" s="35"/>
      <c r="J389" s="33">
        <f t="shared" ref="J389:AO389" si="581">J390+J405</f>
        <v>47005</v>
      </c>
      <c r="K389" s="33">
        <f t="shared" si="581"/>
        <v>47005</v>
      </c>
      <c r="L389" s="33">
        <f t="shared" si="581"/>
        <v>0</v>
      </c>
      <c r="M389" s="33">
        <f t="shared" si="581"/>
        <v>0</v>
      </c>
      <c r="N389" s="156">
        <f t="shared" si="581"/>
        <v>101155</v>
      </c>
      <c r="O389" s="156">
        <f t="shared" si="581"/>
        <v>101155</v>
      </c>
      <c r="P389" s="156">
        <f t="shared" si="581"/>
        <v>0</v>
      </c>
      <c r="Q389" s="156">
        <f t="shared" si="581"/>
        <v>0</v>
      </c>
      <c r="R389" s="156">
        <f t="shared" si="581"/>
        <v>101155</v>
      </c>
      <c r="S389" s="156">
        <f t="shared" si="581"/>
        <v>101155</v>
      </c>
      <c r="T389" s="156">
        <f t="shared" si="581"/>
        <v>0</v>
      </c>
      <c r="U389" s="156">
        <f t="shared" si="581"/>
        <v>0</v>
      </c>
      <c r="V389" s="156">
        <f t="shared" si="581"/>
        <v>90843.32</v>
      </c>
      <c r="W389" s="156">
        <f t="shared" si="581"/>
        <v>90843.32</v>
      </c>
      <c r="X389" s="156">
        <f t="shared" si="581"/>
        <v>0</v>
      </c>
      <c r="Y389" s="156">
        <f t="shared" si="581"/>
        <v>0</v>
      </c>
      <c r="Z389" s="156">
        <f t="shared" si="581"/>
        <v>24000</v>
      </c>
      <c r="AA389" s="156">
        <f t="shared" si="581"/>
        <v>24000</v>
      </c>
      <c r="AB389" s="156">
        <f t="shared" si="581"/>
        <v>0</v>
      </c>
      <c r="AC389" s="156">
        <f t="shared" si="581"/>
        <v>0</v>
      </c>
      <c r="AD389" s="156">
        <f t="shared" si="581"/>
        <v>23827.277000000002</v>
      </c>
      <c r="AE389" s="156">
        <f t="shared" si="581"/>
        <v>23827.277000000002</v>
      </c>
      <c r="AF389" s="156">
        <f t="shared" si="581"/>
        <v>0</v>
      </c>
      <c r="AG389" s="156">
        <f t="shared" si="581"/>
        <v>0</v>
      </c>
      <c r="AH389" s="156">
        <f t="shared" si="581"/>
        <v>37547</v>
      </c>
      <c r="AI389" s="156">
        <f t="shared" si="581"/>
        <v>37547</v>
      </c>
      <c r="AJ389" s="156">
        <f t="shared" si="581"/>
        <v>0</v>
      </c>
      <c r="AK389" s="156">
        <f t="shared" si="581"/>
        <v>0</v>
      </c>
      <c r="AL389" s="156">
        <f t="shared" si="581"/>
        <v>172.72299999999996</v>
      </c>
      <c r="AM389" s="156">
        <f t="shared" si="581"/>
        <v>172.72299999999996</v>
      </c>
      <c r="AN389" s="156">
        <f t="shared" si="581"/>
        <v>0</v>
      </c>
      <c r="AO389" s="156">
        <f t="shared" si="581"/>
        <v>0</v>
      </c>
      <c r="AP389" s="156">
        <f t="shared" ref="AP389:BU389" si="582">AP390+AP405</f>
        <v>0</v>
      </c>
      <c r="AQ389" s="156">
        <f t="shared" si="582"/>
        <v>0</v>
      </c>
      <c r="AR389" s="156">
        <f t="shared" si="582"/>
        <v>0</v>
      </c>
      <c r="AS389" s="156">
        <f t="shared" si="582"/>
        <v>0</v>
      </c>
      <c r="AT389" s="156">
        <f t="shared" si="582"/>
        <v>37034.332000000002</v>
      </c>
      <c r="AU389" s="156">
        <f t="shared" si="582"/>
        <v>37034.332000000002</v>
      </c>
      <c r="AV389" s="156">
        <f t="shared" si="582"/>
        <v>0</v>
      </c>
      <c r="AW389" s="156">
        <f t="shared" si="582"/>
        <v>0</v>
      </c>
      <c r="AX389" s="156">
        <f t="shared" si="582"/>
        <v>29296.32</v>
      </c>
      <c r="AY389" s="156">
        <f t="shared" si="582"/>
        <v>29296.32</v>
      </c>
      <c r="AZ389" s="156">
        <f t="shared" si="582"/>
        <v>0</v>
      </c>
      <c r="BA389" s="156">
        <f t="shared" si="582"/>
        <v>0</v>
      </c>
      <c r="BB389" s="156">
        <f t="shared" si="582"/>
        <v>512.66799999999967</v>
      </c>
      <c r="BC389" s="156">
        <f t="shared" si="582"/>
        <v>512.66799999999967</v>
      </c>
      <c r="BD389" s="156">
        <f t="shared" si="582"/>
        <v>0</v>
      </c>
      <c r="BE389" s="156">
        <f t="shared" si="582"/>
        <v>0</v>
      </c>
      <c r="BF389" s="156">
        <f t="shared" si="582"/>
        <v>512.66799999999967</v>
      </c>
      <c r="BG389" s="156">
        <f t="shared" si="582"/>
        <v>512.66799999999967</v>
      </c>
      <c r="BH389" s="156">
        <f t="shared" si="582"/>
        <v>0</v>
      </c>
      <c r="BI389" s="156">
        <f t="shared" si="582"/>
        <v>0</v>
      </c>
      <c r="BJ389" s="156">
        <f t="shared" si="582"/>
        <v>29296.32</v>
      </c>
      <c r="BK389" s="156">
        <f t="shared" si="582"/>
        <v>29296.32</v>
      </c>
      <c r="BL389" s="156">
        <f t="shared" si="582"/>
        <v>0</v>
      </c>
      <c r="BM389" s="156">
        <f t="shared" si="582"/>
        <v>0</v>
      </c>
      <c r="BN389" s="156">
        <f t="shared" si="582"/>
        <v>10311.68</v>
      </c>
      <c r="BO389" s="156">
        <f t="shared" si="582"/>
        <v>10311.68</v>
      </c>
      <c r="BP389" s="156">
        <f t="shared" si="582"/>
        <v>0</v>
      </c>
      <c r="BQ389" s="156">
        <f t="shared" si="582"/>
        <v>0</v>
      </c>
      <c r="BR389" s="156">
        <f t="shared" si="582"/>
        <v>107155</v>
      </c>
      <c r="BS389" s="156">
        <f t="shared" si="582"/>
        <v>107155</v>
      </c>
      <c r="BT389" s="156">
        <f t="shared" si="582"/>
        <v>0</v>
      </c>
      <c r="BU389" s="156">
        <f t="shared" si="582"/>
        <v>0</v>
      </c>
      <c r="BV389" s="156">
        <f t="shared" ref="BV389:BW389" si="583">BV390+BV405</f>
        <v>6000</v>
      </c>
      <c r="BW389" s="156">
        <f t="shared" si="583"/>
        <v>0</v>
      </c>
      <c r="BX389" s="33"/>
      <c r="CF389" s="175" t="e">
        <f>BW389-#REF!</f>
        <v>#REF!</v>
      </c>
      <c r="CH389" s="291"/>
      <c r="CI389" s="291"/>
    </row>
    <row r="390" spans="1:87" ht="27.95" customHeight="1">
      <c r="A390" s="40" t="s">
        <v>54</v>
      </c>
      <c r="B390" s="35" t="s">
        <v>53</v>
      </c>
      <c r="C390" s="35"/>
      <c r="D390" s="126"/>
      <c r="E390" s="126"/>
      <c r="F390" s="34"/>
      <c r="G390" s="34"/>
      <c r="H390" s="35"/>
      <c r="I390" s="35"/>
      <c r="J390" s="33">
        <f t="shared" ref="J390:AO390" si="584">SUM(J391:J394)</f>
        <v>47005</v>
      </c>
      <c r="K390" s="33">
        <f t="shared" si="584"/>
        <v>47005</v>
      </c>
      <c r="L390" s="33">
        <f t="shared" si="584"/>
        <v>0</v>
      </c>
      <c r="M390" s="33">
        <f t="shared" si="584"/>
        <v>0</v>
      </c>
      <c r="N390" s="156">
        <f t="shared" si="584"/>
        <v>101155</v>
      </c>
      <c r="O390" s="156">
        <f t="shared" si="584"/>
        <v>101155</v>
      </c>
      <c r="P390" s="156">
        <f t="shared" si="584"/>
        <v>0</v>
      </c>
      <c r="Q390" s="156">
        <f t="shared" si="584"/>
        <v>0</v>
      </c>
      <c r="R390" s="156">
        <f t="shared" si="584"/>
        <v>101155</v>
      </c>
      <c r="S390" s="156">
        <f t="shared" si="584"/>
        <v>101155</v>
      </c>
      <c r="T390" s="156">
        <f t="shared" si="584"/>
        <v>0</v>
      </c>
      <c r="U390" s="156">
        <f t="shared" si="584"/>
        <v>0</v>
      </c>
      <c r="V390" s="156">
        <f t="shared" si="584"/>
        <v>90843.32</v>
      </c>
      <c r="W390" s="156">
        <f t="shared" si="584"/>
        <v>90843.32</v>
      </c>
      <c r="X390" s="156">
        <f t="shared" si="584"/>
        <v>0</v>
      </c>
      <c r="Y390" s="156">
        <f t="shared" si="584"/>
        <v>0</v>
      </c>
      <c r="Z390" s="156">
        <f t="shared" si="584"/>
        <v>24000</v>
      </c>
      <c r="AA390" s="156">
        <f t="shared" si="584"/>
        <v>24000</v>
      </c>
      <c r="AB390" s="156">
        <f t="shared" si="584"/>
        <v>0</v>
      </c>
      <c r="AC390" s="156">
        <f t="shared" si="584"/>
        <v>0</v>
      </c>
      <c r="AD390" s="156">
        <f t="shared" si="584"/>
        <v>23827.277000000002</v>
      </c>
      <c r="AE390" s="156">
        <f t="shared" si="584"/>
        <v>23827.277000000002</v>
      </c>
      <c r="AF390" s="156">
        <f t="shared" si="584"/>
        <v>0</v>
      </c>
      <c r="AG390" s="156">
        <f t="shared" si="584"/>
        <v>0</v>
      </c>
      <c r="AH390" s="156">
        <f t="shared" si="584"/>
        <v>37547</v>
      </c>
      <c r="AI390" s="156">
        <f t="shared" si="584"/>
        <v>37547</v>
      </c>
      <c r="AJ390" s="156">
        <f t="shared" si="584"/>
        <v>0</v>
      </c>
      <c r="AK390" s="156">
        <f t="shared" si="584"/>
        <v>0</v>
      </c>
      <c r="AL390" s="156">
        <f t="shared" si="584"/>
        <v>172.72299999999996</v>
      </c>
      <c r="AM390" s="156">
        <f t="shared" si="584"/>
        <v>172.72299999999996</v>
      </c>
      <c r="AN390" s="156">
        <f t="shared" si="584"/>
        <v>0</v>
      </c>
      <c r="AO390" s="156">
        <f t="shared" si="584"/>
        <v>0</v>
      </c>
      <c r="AP390" s="156">
        <f t="shared" ref="AP390:BU390" si="585">SUM(AP391:AP394)</f>
        <v>0</v>
      </c>
      <c r="AQ390" s="156">
        <f t="shared" si="585"/>
        <v>0</v>
      </c>
      <c r="AR390" s="156">
        <f t="shared" si="585"/>
        <v>0</v>
      </c>
      <c r="AS390" s="156">
        <f t="shared" si="585"/>
        <v>0</v>
      </c>
      <c r="AT390" s="156">
        <f t="shared" si="585"/>
        <v>37034.332000000002</v>
      </c>
      <c r="AU390" s="156">
        <f t="shared" si="585"/>
        <v>37034.332000000002</v>
      </c>
      <c r="AV390" s="156">
        <f t="shared" si="585"/>
        <v>0</v>
      </c>
      <c r="AW390" s="156">
        <f t="shared" si="585"/>
        <v>0</v>
      </c>
      <c r="AX390" s="156">
        <f t="shared" si="585"/>
        <v>29296.32</v>
      </c>
      <c r="AY390" s="156">
        <f t="shared" si="585"/>
        <v>29296.32</v>
      </c>
      <c r="AZ390" s="156">
        <f t="shared" si="585"/>
        <v>0</v>
      </c>
      <c r="BA390" s="156">
        <f t="shared" si="585"/>
        <v>0</v>
      </c>
      <c r="BB390" s="156">
        <f t="shared" si="585"/>
        <v>512.66799999999967</v>
      </c>
      <c r="BC390" s="156">
        <f t="shared" si="585"/>
        <v>512.66799999999967</v>
      </c>
      <c r="BD390" s="156">
        <f t="shared" si="585"/>
        <v>0</v>
      </c>
      <c r="BE390" s="156">
        <f t="shared" si="585"/>
        <v>0</v>
      </c>
      <c r="BF390" s="156">
        <f t="shared" si="585"/>
        <v>512.66799999999967</v>
      </c>
      <c r="BG390" s="156">
        <f t="shared" si="585"/>
        <v>512.66799999999967</v>
      </c>
      <c r="BH390" s="156">
        <f t="shared" si="585"/>
        <v>0</v>
      </c>
      <c r="BI390" s="156">
        <f t="shared" si="585"/>
        <v>0</v>
      </c>
      <c r="BJ390" s="156">
        <f t="shared" si="585"/>
        <v>29296.32</v>
      </c>
      <c r="BK390" s="156">
        <f t="shared" si="585"/>
        <v>29296.32</v>
      </c>
      <c r="BL390" s="156">
        <f t="shared" si="585"/>
        <v>0</v>
      </c>
      <c r="BM390" s="156">
        <f t="shared" si="585"/>
        <v>0</v>
      </c>
      <c r="BN390" s="156">
        <f t="shared" si="585"/>
        <v>10311.68</v>
      </c>
      <c r="BO390" s="156">
        <f t="shared" si="585"/>
        <v>10311.68</v>
      </c>
      <c r="BP390" s="156">
        <f t="shared" si="585"/>
        <v>0</v>
      </c>
      <c r="BQ390" s="156">
        <f t="shared" si="585"/>
        <v>0</v>
      </c>
      <c r="BR390" s="156">
        <f t="shared" si="585"/>
        <v>107155</v>
      </c>
      <c r="BS390" s="156">
        <f t="shared" si="585"/>
        <v>107155</v>
      </c>
      <c r="BT390" s="156">
        <f t="shared" si="585"/>
        <v>0</v>
      </c>
      <c r="BU390" s="156">
        <f t="shared" si="585"/>
        <v>0</v>
      </c>
      <c r="BV390" s="156">
        <f t="shared" ref="BV390:BW390" si="586">SUM(BV391:BV394)</f>
        <v>6000</v>
      </c>
      <c r="BW390" s="156">
        <f t="shared" si="586"/>
        <v>0</v>
      </c>
      <c r="BX390" s="33"/>
      <c r="CF390" s="175" t="e">
        <f>BW390-#REF!</f>
        <v>#REF!</v>
      </c>
      <c r="CH390" s="291"/>
      <c r="CI390" s="291"/>
    </row>
    <row r="391" spans="1:87" ht="27.95" customHeight="1">
      <c r="A391" s="32">
        <v>1</v>
      </c>
      <c r="B391" s="51" t="s">
        <v>141</v>
      </c>
      <c r="C391" s="31" t="s">
        <v>138</v>
      </c>
      <c r="D391" s="120"/>
      <c r="E391" s="120"/>
      <c r="F391" s="29" t="s">
        <v>36</v>
      </c>
      <c r="G391" s="30"/>
      <c r="H391" s="29" t="s">
        <v>51</v>
      </c>
      <c r="I391" s="29" t="s">
        <v>140</v>
      </c>
      <c r="J391" s="20">
        <v>15818</v>
      </c>
      <c r="K391" s="13">
        <v>15818</v>
      </c>
      <c r="L391" s="6">
        <v>0</v>
      </c>
      <c r="M391" s="13"/>
      <c r="N391" s="167">
        <v>12700</v>
      </c>
      <c r="O391" s="167">
        <v>12700</v>
      </c>
      <c r="P391" s="167">
        <v>0</v>
      </c>
      <c r="Q391" s="167">
        <v>0</v>
      </c>
      <c r="R391" s="12">
        <v>12700</v>
      </c>
      <c r="S391" s="12">
        <v>12700</v>
      </c>
      <c r="T391" s="12"/>
      <c r="U391" s="12"/>
      <c r="V391" s="1">
        <f t="shared" si="568"/>
        <v>12700</v>
      </c>
      <c r="W391" s="1">
        <f t="shared" si="568"/>
        <v>12700</v>
      </c>
      <c r="X391" s="1">
        <f t="shared" si="568"/>
        <v>0</v>
      </c>
      <c r="Y391" s="1">
        <f t="shared" si="568"/>
        <v>0</v>
      </c>
      <c r="Z391" s="12">
        <v>5500</v>
      </c>
      <c r="AA391" s="12">
        <v>5500</v>
      </c>
      <c r="AB391" s="12"/>
      <c r="AC391" s="12"/>
      <c r="AD391" s="12">
        <v>5500</v>
      </c>
      <c r="AE391" s="12">
        <v>5500</v>
      </c>
      <c r="AF391" s="12"/>
      <c r="AG391" s="12"/>
      <c r="AH391" s="12">
        <v>6000</v>
      </c>
      <c r="AI391" s="12">
        <v>6000</v>
      </c>
      <c r="AJ391" s="12"/>
      <c r="AK391" s="12"/>
      <c r="AL391" s="1">
        <f>Z391-AD391</f>
        <v>0</v>
      </c>
      <c r="AM391" s="1">
        <f>AA391-AE391</f>
        <v>0</v>
      </c>
      <c r="AN391" s="1"/>
      <c r="AO391" s="1"/>
      <c r="AP391" s="1"/>
      <c r="AQ391" s="1"/>
      <c r="AR391" s="1"/>
      <c r="AS391" s="1"/>
      <c r="AT391" s="146">
        <v>5997.25</v>
      </c>
      <c r="AU391" s="146">
        <v>5997.25</v>
      </c>
      <c r="AV391" s="146"/>
      <c r="AW391" s="146"/>
      <c r="AX391" s="148">
        <v>1200</v>
      </c>
      <c r="AY391" s="157">
        <v>1200</v>
      </c>
      <c r="AZ391" s="12"/>
      <c r="BA391" s="12"/>
      <c r="BB391" s="1">
        <f>AH391-AT391</f>
        <v>2.75</v>
      </c>
      <c r="BC391" s="1">
        <f>AI391-AU391</f>
        <v>2.75</v>
      </c>
      <c r="BD391" s="1"/>
      <c r="BE391" s="1"/>
      <c r="BF391" s="146">
        <f t="shared" si="580"/>
        <v>2.75</v>
      </c>
      <c r="BG391" s="146">
        <f t="shared" si="569"/>
        <v>2.75</v>
      </c>
      <c r="BH391" s="146"/>
      <c r="BI391" s="146"/>
      <c r="BJ391" s="146">
        <f t="shared" si="570"/>
        <v>1200</v>
      </c>
      <c r="BK391" s="146">
        <f t="shared" si="571"/>
        <v>1200</v>
      </c>
      <c r="BL391" s="12"/>
      <c r="BM391" s="12"/>
      <c r="BN391" s="1">
        <f t="shared" ref="BN391:BN393" si="587">N391-V391</f>
        <v>0</v>
      </c>
      <c r="BO391" s="1">
        <f t="shared" ref="BO391:BO393" si="588">O391-W391</f>
        <v>0</v>
      </c>
      <c r="BP391" s="1">
        <f t="shared" ref="BP391:BP393" si="589">P391-X391</f>
        <v>0</v>
      </c>
      <c r="BQ391" s="1">
        <f t="shared" ref="BQ391:BQ393" si="590">Q391-Y391</f>
        <v>0</v>
      </c>
      <c r="BR391" s="167">
        <v>12700</v>
      </c>
      <c r="BS391" s="167">
        <v>12700</v>
      </c>
      <c r="BT391" s="167">
        <v>0</v>
      </c>
      <c r="BU391" s="167">
        <v>0</v>
      </c>
      <c r="BV391" s="146">
        <f t="shared" si="576"/>
        <v>0</v>
      </c>
      <c r="BW391" s="146">
        <f t="shared" si="577"/>
        <v>0</v>
      </c>
      <c r="BX391" s="14"/>
      <c r="BZ391" s="45" t="s">
        <v>543</v>
      </c>
      <c r="CA391" s="45" t="s">
        <v>598</v>
      </c>
      <c r="CB391" s="45" t="s">
        <v>594</v>
      </c>
      <c r="CC391" s="45" t="s">
        <v>593</v>
      </c>
      <c r="CF391" s="175" t="e">
        <f>BW391-#REF!</f>
        <v>#REF!</v>
      </c>
      <c r="CH391" s="291"/>
      <c r="CI391" s="291"/>
    </row>
    <row r="392" spans="1:87" ht="27.95" customHeight="1">
      <c r="A392" s="32">
        <v>2</v>
      </c>
      <c r="B392" s="51" t="s">
        <v>139</v>
      </c>
      <c r="C392" s="31" t="s">
        <v>138</v>
      </c>
      <c r="D392" s="120"/>
      <c r="E392" s="120"/>
      <c r="F392" s="29" t="s">
        <v>11</v>
      </c>
      <c r="G392" s="30"/>
      <c r="H392" s="29" t="s">
        <v>51</v>
      </c>
      <c r="I392" s="29" t="s">
        <v>137</v>
      </c>
      <c r="J392" s="20">
        <v>25018</v>
      </c>
      <c r="K392" s="13">
        <v>25018</v>
      </c>
      <c r="L392" s="6">
        <v>0</v>
      </c>
      <c r="M392" s="13"/>
      <c r="N392" s="167">
        <v>22000</v>
      </c>
      <c r="O392" s="167">
        <v>22000</v>
      </c>
      <c r="P392" s="167">
        <v>0</v>
      </c>
      <c r="Q392" s="167">
        <v>0</v>
      </c>
      <c r="R392" s="12">
        <v>22000</v>
      </c>
      <c r="S392" s="12">
        <v>22000</v>
      </c>
      <c r="T392" s="12"/>
      <c r="U392" s="12"/>
      <c r="V392" s="1">
        <f t="shared" si="568"/>
        <v>20789.32</v>
      </c>
      <c r="W392" s="1">
        <f t="shared" si="568"/>
        <v>20789.32</v>
      </c>
      <c r="X392" s="1">
        <f t="shared" si="568"/>
        <v>0</v>
      </c>
      <c r="Y392" s="1">
        <f t="shared" si="568"/>
        <v>0</v>
      </c>
      <c r="Z392" s="12">
        <v>4000</v>
      </c>
      <c r="AA392" s="12">
        <v>4000</v>
      </c>
      <c r="AB392" s="12"/>
      <c r="AC392" s="12"/>
      <c r="AD392" s="12">
        <v>4000</v>
      </c>
      <c r="AE392" s="12">
        <v>4000</v>
      </c>
      <c r="AF392" s="12"/>
      <c r="AG392" s="12"/>
      <c r="AH392" s="12">
        <v>6000</v>
      </c>
      <c r="AI392" s="12">
        <v>6000</v>
      </c>
      <c r="AJ392" s="12"/>
      <c r="AK392" s="12"/>
      <c r="AL392" s="1">
        <f>Z392-AD392</f>
        <v>0</v>
      </c>
      <c r="AM392" s="1">
        <f>AA392-AE392</f>
        <v>0</v>
      </c>
      <c r="AN392" s="1"/>
      <c r="AO392" s="1"/>
      <c r="AP392" s="1"/>
      <c r="AQ392" s="1"/>
      <c r="AR392" s="1"/>
      <c r="AS392" s="1"/>
      <c r="AT392" s="146">
        <v>5490.0820000000003</v>
      </c>
      <c r="AU392" s="146">
        <v>5490.0820000000003</v>
      </c>
      <c r="AV392" s="146"/>
      <c r="AW392" s="146"/>
      <c r="AX392" s="157">
        <v>10789.32</v>
      </c>
      <c r="AY392" s="157">
        <v>10789.32</v>
      </c>
      <c r="AZ392" s="12"/>
      <c r="BA392" s="12"/>
      <c r="BB392" s="1">
        <f>AH392-AT392</f>
        <v>509.91799999999967</v>
      </c>
      <c r="BC392" s="1">
        <f>AI392-AU392</f>
        <v>509.91799999999967</v>
      </c>
      <c r="BD392" s="1"/>
      <c r="BE392" s="1"/>
      <c r="BF392" s="146">
        <f t="shared" si="580"/>
        <v>509.91799999999967</v>
      </c>
      <c r="BG392" s="146">
        <f t="shared" si="569"/>
        <v>509.91799999999967</v>
      </c>
      <c r="BH392" s="146"/>
      <c r="BI392" s="146"/>
      <c r="BJ392" s="146">
        <f t="shared" si="570"/>
        <v>10789.32</v>
      </c>
      <c r="BK392" s="146">
        <f t="shared" si="571"/>
        <v>10789.32</v>
      </c>
      <c r="BL392" s="12"/>
      <c r="BM392" s="12"/>
      <c r="BN392" s="1">
        <f t="shared" si="587"/>
        <v>1210.6800000000003</v>
      </c>
      <c r="BO392" s="1">
        <f t="shared" si="588"/>
        <v>1210.6800000000003</v>
      </c>
      <c r="BP392" s="1">
        <f t="shared" si="589"/>
        <v>0</v>
      </c>
      <c r="BQ392" s="1">
        <f t="shared" si="590"/>
        <v>0</v>
      </c>
      <c r="BR392" s="167">
        <v>22000</v>
      </c>
      <c r="BS392" s="167">
        <v>22000</v>
      </c>
      <c r="BT392" s="167">
        <v>0</v>
      </c>
      <c r="BU392" s="167">
        <v>0</v>
      </c>
      <c r="BV392" s="146">
        <f t="shared" si="576"/>
        <v>0</v>
      </c>
      <c r="BW392" s="146">
        <f t="shared" si="577"/>
        <v>0</v>
      </c>
      <c r="BX392" s="14"/>
      <c r="BZ392" s="45" t="s">
        <v>543</v>
      </c>
      <c r="CA392" s="45" t="s">
        <v>598</v>
      </c>
      <c r="CB392" s="45" t="s">
        <v>594</v>
      </c>
      <c r="CC392" s="45" t="s">
        <v>593</v>
      </c>
      <c r="CF392" s="175" t="e">
        <f>BW392-#REF!</f>
        <v>#REF!</v>
      </c>
      <c r="CH392" s="291"/>
      <c r="CI392" s="291"/>
    </row>
    <row r="393" spans="1:87" ht="27.95" customHeight="1">
      <c r="A393" s="32">
        <v>5</v>
      </c>
      <c r="B393" s="360" t="s">
        <v>628</v>
      </c>
      <c r="C393" s="8" t="s">
        <v>632</v>
      </c>
      <c r="D393" s="100"/>
      <c r="E393" s="100"/>
      <c r="F393" s="363" t="s">
        <v>30</v>
      </c>
      <c r="G393" s="5"/>
      <c r="H393" s="53"/>
      <c r="I393" s="7" t="s">
        <v>782</v>
      </c>
      <c r="J393" s="298">
        <v>6169</v>
      </c>
      <c r="K393" s="298">
        <v>6169</v>
      </c>
      <c r="L393" s="6"/>
      <c r="M393" s="6"/>
      <c r="N393" s="167"/>
      <c r="O393" s="167"/>
      <c r="P393" s="167">
        <v>0</v>
      </c>
      <c r="Q393" s="167">
        <v>0</v>
      </c>
      <c r="R393" s="146"/>
      <c r="S393" s="146"/>
      <c r="T393" s="146"/>
      <c r="U393" s="146"/>
      <c r="V393" s="1"/>
      <c r="W393" s="1"/>
      <c r="X393" s="1"/>
      <c r="Y393" s="1"/>
      <c r="Z393" s="146"/>
      <c r="AA393" s="146"/>
      <c r="AB393" s="146"/>
      <c r="AC393" s="146"/>
      <c r="AD393" s="146"/>
      <c r="AE393" s="146"/>
      <c r="AF393" s="146"/>
      <c r="AG393" s="146"/>
      <c r="AH393" s="146"/>
      <c r="AI393" s="146"/>
      <c r="AJ393" s="146"/>
      <c r="AK393" s="146"/>
      <c r="AL393" s="1"/>
      <c r="AM393" s="1"/>
      <c r="AN393" s="1"/>
      <c r="AO393" s="1"/>
      <c r="AP393" s="1"/>
      <c r="AQ393" s="1"/>
      <c r="AR393" s="1"/>
      <c r="AS393" s="1"/>
      <c r="AT393" s="146"/>
      <c r="AU393" s="146"/>
      <c r="AV393" s="146"/>
      <c r="AW393" s="146"/>
      <c r="AX393" s="148"/>
      <c r="AY393" s="146"/>
      <c r="AZ393" s="146"/>
      <c r="BA393" s="146"/>
      <c r="BB393" s="1"/>
      <c r="BC393" s="1"/>
      <c r="BD393" s="1"/>
      <c r="BE393" s="1"/>
      <c r="BF393" s="146"/>
      <c r="BG393" s="146"/>
      <c r="BH393" s="146"/>
      <c r="BI393" s="146"/>
      <c r="BJ393" s="146"/>
      <c r="BK393" s="146"/>
      <c r="BL393" s="146"/>
      <c r="BM393" s="146"/>
      <c r="BN393" s="1">
        <f t="shared" si="587"/>
        <v>0</v>
      </c>
      <c r="BO393" s="1">
        <f t="shared" si="588"/>
        <v>0</v>
      </c>
      <c r="BP393" s="1">
        <f t="shared" si="589"/>
        <v>0</v>
      </c>
      <c r="BQ393" s="1">
        <f t="shared" si="590"/>
        <v>0</v>
      </c>
      <c r="BR393" s="167">
        <v>6000</v>
      </c>
      <c r="BS393" s="167">
        <v>6000</v>
      </c>
      <c r="BT393" s="167">
        <v>0</v>
      </c>
      <c r="BU393" s="167">
        <v>0</v>
      </c>
      <c r="BV393" s="146">
        <f t="shared" si="576"/>
        <v>6000</v>
      </c>
      <c r="BW393" s="146">
        <f t="shared" si="577"/>
        <v>0</v>
      </c>
      <c r="BX393" s="41" t="s">
        <v>825</v>
      </c>
      <c r="BZ393" s="113"/>
      <c r="CD393" s="420"/>
      <c r="CE393" s="420"/>
      <c r="CF393" s="175"/>
      <c r="CH393" s="291"/>
      <c r="CI393" s="291"/>
    </row>
    <row r="394" spans="1:87" ht="38.25">
      <c r="A394" s="32">
        <v>6</v>
      </c>
      <c r="B394" s="50" t="s">
        <v>136</v>
      </c>
      <c r="C394" s="28"/>
      <c r="D394" s="127"/>
      <c r="E394" s="127"/>
      <c r="F394" s="49"/>
      <c r="G394" s="49"/>
      <c r="H394" s="28"/>
      <c r="I394" s="28"/>
      <c r="J394" s="46">
        <v>0</v>
      </c>
      <c r="K394" s="46">
        <v>0</v>
      </c>
      <c r="L394" s="46">
        <v>0</v>
      </c>
      <c r="M394" s="13">
        <v>0</v>
      </c>
      <c r="N394" s="12">
        <f t="shared" ref="N394:BR394" si="591">SUM(N395:N404)</f>
        <v>66455</v>
      </c>
      <c r="O394" s="12">
        <f t="shared" si="591"/>
        <v>66455</v>
      </c>
      <c r="P394" s="12">
        <f t="shared" si="591"/>
        <v>0</v>
      </c>
      <c r="Q394" s="12">
        <f t="shared" si="591"/>
        <v>0</v>
      </c>
      <c r="R394" s="12">
        <f t="shared" si="591"/>
        <v>66455</v>
      </c>
      <c r="S394" s="12">
        <f t="shared" si="591"/>
        <v>66455</v>
      </c>
      <c r="T394" s="12">
        <f t="shared" si="591"/>
        <v>0</v>
      </c>
      <c r="U394" s="12">
        <f t="shared" si="591"/>
        <v>0</v>
      </c>
      <c r="V394" s="12">
        <f t="shared" si="591"/>
        <v>57354</v>
      </c>
      <c r="W394" s="12">
        <f t="shared" si="591"/>
        <v>57354</v>
      </c>
      <c r="X394" s="12">
        <f t="shared" si="591"/>
        <v>0</v>
      </c>
      <c r="Y394" s="12">
        <f t="shared" si="591"/>
        <v>0</v>
      </c>
      <c r="Z394" s="12">
        <f t="shared" si="591"/>
        <v>14500</v>
      </c>
      <c r="AA394" s="12">
        <f t="shared" si="591"/>
        <v>14500</v>
      </c>
      <c r="AB394" s="12">
        <f t="shared" si="591"/>
        <v>0</v>
      </c>
      <c r="AC394" s="12">
        <f t="shared" si="591"/>
        <v>0</v>
      </c>
      <c r="AD394" s="12">
        <f t="shared" si="591"/>
        <v>14327.277</v>
      </c>
      <c r="AE394" s="12">
        <f t="shared" si="591"/>
        <v>14327.277</v>
      </c>
      <c r="AF394" s="12">
        <f t="shared" si="591"/>
        <v>0</v>
      </c>
      <c r="AG394" s="12">
        <f t="shared" si="591"/>
        <v>0</v>
      </c>
      <c r="AH394" s="12">
        <f t="shared" si="591"/>
        <v>25547</v>
      </c>
      <c r="AI394" s="12">
        <f t="shared" si="591"/>
        <v>25547</v>
      </c>
      <c r="AJ394" s="12">
        <f t="shared" si="591"/>
        <v>0</v>
      </c>
      <c r="AK394" s="12">
        <f t="shared" si="591"/>
        <v>0</v>
      </c>
      <c r="AL394" s="12">
        <f t="shared" si="591"/>
        <v>172.72299999999996</v>
      </c>
      <c r="AM394" s="12">
        <f t="shared" si="591"/>
        <v>172.72299999999996</v>
      </c>
      <c r="AN394" s="12">
        <f t="shared" si="591"/>
        <v>0</v>
      </c>
      <c r="AO394" s="12">
        <f t="shared" si="591"/>
        <v>0</v>
      </c>
      <c r="AP394" s="12">
        <f t="shared" si="591"/>
        <v>0</v>
      </c>
      <c r="AQ394" s="12">
        <f t="shared" si="591"/>
        <v>0</v>
      </c>
      <c r="AR394" s="12">
        <f t="shared" si="591"/>
        <v>0</v>
      </c>
      <c r="AS394" s="12">
        <f t="shared" si="591"/>
        <v>0</v>
      </c>
      <c r="AT394" s="12">
        <f t="shared" si="591"/>
        <v>25547</v>
      </c>
      <c r="AU394" s="12">
        <f t="shared" si="591"/>
        <v>25547</v>
      </c>
      <c r="AV394" s="12">
        <f t="shared" si="591"/>
        <v>0</v>
      </c>
      <c r="AW394" s="12">
        <f t="shared" si="591"/>
        <v>0</v>
      </c>
      <c r="AX394" s="12">
        <f t="shared" si="591"/>
        <v>17307</v>
      </c>
      <c r="AY394" s="12">
        <f t="shared" si="591"/>
        <v>17307</v>
      </c>
      <c r="AZ394" s="12">
        <f t="shared" si="591"/>
        <v>0</v>
      </c>
      <c r="BA394" s="12">
        <f t="shared" si="591"/>
        <v>0</v>
      </c>
      <c r="BB394" s="12">
        <f t="shared" si="591"/>
        <v>0</v>
      </c>
      <c r="BC394" s="12">
        <f t="shared" si="591"/>
        <v>0</v>
      </c>
      <c r="BD394" s="12">
        <f t="shared" si="591"/>
        <v>0</v>
      </c>
      <c r="BE394" s="12">
        <f t="shared" si="591"/>
        <v>0</v>
      </c>
      <c r="BF394" s="12">
        <f t="shared" si="591"/>
        <v>0</v>
      </c>
      <c r="BG394" s="12">
        <f t="shared" si="591"/>
        <v>0</v>
      </c>
      <c r="BH394" s="12">
        <f t="shared" si="591"/>
        <v>0</v>
      </c>
      <c r="BI394" s="12">
        <f t="shared" si="591"/>
        <v>0</v>
      </c>
      <c r="BJ394" s="12">
        <f t="shared" si="591"/>
        <v>17307</v>
      </c>
      <c r="BK394" s="12">
        <f t="shared" si="591"/>
        <v>17307</v>
      </c>
      <c r="BL394" s="12">
        <f t="shared" si="591"/>
        <v>0</v>
      </c>
      <c r="BM394" s="12">
        <f t="shared" si="591"/>
        <v>0</v>
      </c>
      <c r="BN394" s="12">
        <f t="shared" si="591"/>
        <v>9101</v>
      </c>
      <c r="BO394" s="12">
        <f t="shared" si="591"/>
        <v>9101</v>
      </c>
      <c r="BP394" s="12">
        <f t="shared" si="591"/>
        <v>0</v>
      </c>
      <c r="BQ394" s="12">
        <f t="shared" si="591"/>
        <v>0</v>
      </c>
      <c r="BR394" s="12">
        <f t="shared" si="591"/>
        <v>66455</v>
      </c>
      <c r="BS394" s="12">
        <f t="shared" ref="BS394:BW394" si="592">SUM(BS395:BS404)</f>
        <v>66455</v>
      </c>
      <c r="BT394" s="12">
        <f t="shared" si="592"/>
        <v>0</v>
      </c>
      <c r="BU394" s="12">
        <f t="shared" si="592"/>
        <v>0</v>
      </c>
      <c r="BV394" s="12">
        <f t="shared" si="592"/>
        <v>0</v>
      </c>
      <c r="BW394" s="12">
        <f t="shared" si="592"/>
        <v>0</v>
      </c>
      <c r="BX394" s="48" t="s">
        <v>764</v>
      </c>
      <c r="CF394" s="175" t="e">
        <f>BW394-#REF!</f>
        <v>#REF!</v>
      </c>
      <c r="CH394" s="291"/>
      <c r="CI394" s="291"/>
    </row>
    <row r="395" spans="1:87" ht="27.95" hidden="1" customHeight="1" outlineLevel="1">
      <c r="A395" s="27" t="s">
        <v>10</v>
      </c>
      <c r="B395" s="26" t="s">
        <v>135</v>
      </c>
      <c r="C395" s="25" t="s">
        <v>31</v>
      </c>
      <c r="D395" s="124"/>
      <c r="E395" s="124"/>
      <c r="F395" s="23" t="s">
        <v>30</v>
      </c>
      <c r="G395" s="24"/>
      <c r="H395" s="23"/>
      <c r="I395" s="23"/>
      <c r="J395" s="20"/>
      <c r="K395" s="21"/>
      <c r="L395" s="22"/>
      <c r="M395" s="21"/>
      <c r="N395" s="167">
        <v>13570</v>
      </c>
      <c r="O395" s="167">
        <v>13570</v>
      </c>
      <c r="P395" s="167">
        <v>0</v>
      </c>
      <c r="Q395" s="167">
        <v>0</v>
      </c>
      <c r="R395" s="158">
        <v>13570</v>
      </c>
      <c r="S395" s="158">
        <v>13570</v>
      </c>
      <c r="T395" s="158"/>
      <c r="U395" s="159"/>
      <c r="V395" s="1">
        <f t="shared" ref="V395:V405" si="593">Z395+AH395+AX395</f>
        <v>8130</v>
      </c>
      <c r="W395" s="1">
        <f t="shared" ref="W395:W405" si="594">AA395+AI395+AY395</f>
        <v>8130</v>
      </c>
      <c r="X395" s="1">
        <f t="shared" ref="X395:X405" si="595">AB395+AJ395+AZ395</f>
        <v>0</v>
      </c>
      <c r="Y395" s="1">
        <f t="shared" ref="Y395:Y405" si="596">AC395+AK395+BA395</f>
        <v>0</v>
      </c>
      <c r="Z395" s="159">
        <v>2000</v>
      </c>
      <c r="AA395" s="159">
        <v>2000</v>
      </c>
      <c r="AB395" s="159"/>
      <c r="AC395" s="159">
        <v>0</v>
      </c>
      <c r="AD395" s="159">
        <v>2000</v>
      </c>
      <c r="AE395" s="159">
        <v>2000</v>
      </c>
      <c r="AF395" s="159"/>
      <c r="AG395" s="159"/>
      <c r="AH395" s="159">
        <v>3130</v>
      </c>
      <c r="AI395" s="159">
        <v>3130</v>
      </c>
      <c r="AJ395" s="159"/>
      <c r="AK395" s="159">
        <v>0</v>
      </c>
      <c r="AL395" s="1">
        <f t="shared" ref="AL395:AL404" si="597">Z395-AD395</f>
        <v>0</v>
      </c>
      <c r="AM395" s="1">
        <f t="shared" ref="AM395:AM404" si="598">AA395-AE395</f>
        <v>0</v>
      </c>
      <c r="AN395" s="1"/>
      <c r="AO395" s="1"/>
      <c r="AP395" s="1"/>
      <c r="AQ395" s="1"/>
      <c r="AR395" s="1"/>
      <c r="AS395" s="1"/>
      <c r="AT395" s="146">
        <v>3130</v>
      </c>
      <c r="AU395" s="146">
        <v>3130</v>
      </c>
      <c r="AV395" s="146"/>
      <c r="AW395" s="146"/>
      <c r="AX395" s="148">
        <v>3000</v>
      </c>
      <c r="AY395" s="159">
        <v>3000</v>
      </c>
      <c r="AZ395" s="159"/>
      <c r="BA395" s="159"/>
      <c r="BB395" s="1">
        <f t="shared" ref="BB395:BB404" si="599">AH395-AT395</f>
        <v>0</v>
      </c>
      <c r="BC395" s="1">
        <f t="shared" ref="BC395:BC404" si="600">AI395-AU395</f>
        <v>0</v>
      </c>
      <c r="BD395" s="1"/>
      <c r="BE395" s="1"/>
      <c r="BF395" s="146">
        <f t="shared" si="580"/>
        <v>0</v>
      </c>
      <c r="BG395" s="146">
        <f t="shared" si="569"/>
        <v>0</v>
      </c>
      <c r="BH395" s="146"/>
      <c r="BI395" s="146"/>
      <c r="BJ395" s="146">
        <f t="shared" si="570"/>
        <v>3000</v>
      </c>
      <c r="BK395" s="146">
        <f t="shared" si="571"/>
        <v>3000</v>
      </c>
      <c r="BL395" s="159"/>
      <c r="BM395" s="159"/>
      <c r="BN395" s="1">
        <f t="shared" ref="BN395:BN404" si="601">N395-V395</f>
        <v>5440</v>
      </c>
      <c r="BO395" s="1">
        <f t="shared" ref="BO395:BO404" si="602">O395-W395</f>
        <v>5440</v>
      </c>
      <c r="BP395" s="1">
        <f t="shared" ref="BP395:BP404" si="603">P395-X395</f>
        <v>0</v>
      </c>
      <c r="BQ395" s="1">
        <f t="shared" ref="BQ395:BQ404" si="604">Q395-Y395</f>
        <v>0</v>
      </c>
      <c r="BR395" s="167">
        <v>13570</v>
      </c>
      <c r="BS395" s="167">
        <v>13570</v>
      </c>
      <c r="BT395" s="167">
        <v>0</v>
      </c>
      <c r="BU395" s="167">
        <v>0</v>
      </c>
      <c r="BV395" s="146">
        <f t="shared" si="576"/>
        <v>0</v>
      </c>
      <c r="BW395" s="146">
        <f t="shared" si="577"/>
        <v>0</v>
      </c>
      <c r="BX395" s="21"/>
      <c r="BZ395" s="45" t="s">
        <v>602</v>
      </c>
      <c r="CA395" s="45" t="s">
        <v>598</v>
      </c>
      <c r="CB395" s="45" t="s">
        <v>590</v>
      </c>
      <c r="CF395" s="175" t="e">
        <f>BW395-#REF!</f>
        <v>#REF!</v>
      </c>
      <c r="CH395" s="291"/>
      <c r="CI395" s="291"/>
    </row>
    <row r="396" spans="1:87" ht="27.95" hidden="1" customHeight="1" outlineLevel="1">
      <c r="A396" s="27" t="s">
        <v>10</v>
      </c>
      <c r="B396" s="26" t="s">
        <v>41</v>
      </c>
      <c r="C396" s="25" t="s">
        <v>40</v>
      </c>
      <c r="D396" s="124"/>
      <c r="E396" s="124"/>
      <c r="F396" s="23" t="s">
        <v>39</v>
      </c>
      <c r="G396" s="24"/>
      <c r="H396" s="23"/>
      <c r="I396" s="23"/>
      <c r="J396" s="20"/>
      <c r="K396" s="21"/>
      <c r="L396" s="22"/>
      <c r="M396" s="21"/>
      <c r="N396" s="167">
        <v>5755</v>
      </c>
      <c r="O396" s="167">
        <v>5755</v>
      </c>
      <c r="P396" s="167">
        <v>0</v>
      </c>
      <c r="Q396" s="167">
        <v>0</v>
      </c>
      <c r="R396" s="158">
        <v>5755</v>
      </c>
      <c r="S396" s="158">
        <v>5755</v>
      </c>
      <c r="T396" s="158"/>
      <c r="U396" s="159">
        <v>0</v>
      </c>
      <c r="V396" s="1">
        <f t="shared" si="593"/>
        <v>5755</v>
      </c>
      <c r="W396" s="1">
        <f t="shared" si="594"/>
        <v>5755</v>
      </c>
      <c r="X396" s="1">
        <f t="shared" si="595"/>
        <v>0</v>
      </c>
      <c r="Y396" s="1">
        <f t="shared" si="596"/>
        <v>0</v>
      </c>
      <c r="Z396" s="159">
        <v>1200</v>
      </c>
      <c r="AA396" s="159">
        <v>1200</v>
      </c>
      <c r="AB396" s="159"/>
      <c r="AC396" s="159">
        <v>0</v>
      </c>
      <c r="AD396" s="159">
        <v>1200</v>
      </c>
      <c r="AE396" s="159">
        <v>1200</v>
      </c>
      <c r="AF396" s="159"/>
      <c r="AG396" s="159"/>
      <c r="AH396" s="159">
        <v>3080</v>
      </c>
      <c r="AI396" s="159">
        <v>3080</v>
      </c>
      <c r="AJ396" s="159"/>
      <c r="AK396" s="159">
        <v>0</v>
      </c>
      <c r="AL396" s="1">
        <f t="shared" si="597"/>
        <v>0</v>
      </c>
      <c r="AM396" s="1">
        <f t="shared" si="598"/>
        <v>0</v>
      </c>
      <c r="AN396" s="1"/>
      <c r="AO396" s="1"/>
      <c r="AP396" s="1"/>
      <c r="AQ396" s="1"/>
      <c r="AR396" s="1"/>
      <c r="AS396" s="1"/>
      <c r="AT396" s="146">
        <v>3080</v>
      </c>
      <c r="AU396" s="146">
        <v>3080</v>
      </c>
      <c r="AV396" s="146"/>
      <c r="AW396" s="146"/>
      <c r="AX396" s="148">
        <v>1475</v>
      </c>
      <c r="AY396" s="159">
        <v>1475</v>
      </c>
      <c r="AZ396" s="159"/>
      <c r="BA396" s="159"/>
      <c r="BB396" s="1">
        <f t="shared" si="599"/>
        <v>0</v>
      </c>
      <c r="BC396" s="1">
        <f t="shared" si="600"/>
        <v>0</v>
      </c>
      <c r="BD396" s="1"/>
      <c r="BE396" s="1"/>
      <c r="BF396" s="146">
        <f t="shared" si="580"/>
        <v>0</v>
      </c>
      <c r="BG396" s="146">
        <f t="shared" si="569"/>
        <v>0</v>
      </c>
      <c r="BH396" s="146"/>
      <c r="BI396" s="146"/>
      <c r="BJ396" s="146">
        <f t="shared" si="570"/>
        <v>1475</v>
      </c>
      <c r="BK396" s="146">
        <f t="shared" si="571"/>
        <v>1475</v>
      </c>
      <c r="BL396" s="159"/>
      <c r="BM396" s="159"/>
      <c r="BN396" s="1">
        <f t="shared" si="601"/>
        <v>0</v>
      </c>
      <c r="BO396" s="1">
        <f t="shared" si="602"/>
        <v>0</v>
      </c>
      <c r="BP396" s="1">
        <f t="shared" si="603"/>
        <v>0</v>
      </c>
      <c r="BQ396" s="1">
        <f t="shared" si="604"/>
        <v>0</v>
      </c>
      <c r="BR396" s="167">
        <v>5755</v>
      </c>
      <c r="BS396" s="167">
        <v>5755</v>
      </c>
      <c r="BT396" s="167">
        <v>0</v>
      </c>
      <c r="BU396" s="167">
        <v>0</v>
      </c>
      <c r="BV396" s="146">
        <f t="shared" si="576"/>
        <v>0</v>
      </c>
      <c r="BW396" s="146">
        <f t="shared" si="577"/>
        <v>0</v>
      </c>
      <c r="BX396" s="21"/>
      <c r="BZ396" s="45" t="s">
        <v>602</v>
      </c>
      <c r="CA396" s="45" t="s">
        <v>598</v>
      </c>
      <c r="CB396" s="45" t="s">
        <v>590</v>
      </c>
      <c r="CF396" s="175" t="e">
        <f>BW396-#REF!</f>
        <v>#REF!</v>
      </c>
      <c r="CH396" s="291"/>
      <c r="CI396" s="291"/>
    </row>
    <row r="397" spans="1:87" ht="27.95" hidden="1" customHeight="1" outlineLevel="1">
      <c r="A397" s="27" t="s">
        <v>10</v>
      </c>
      <c r="B397" s="26" t="s">
        <v>134</v>
      </c>
      <c r="C397" s="25" t="s">
        <v>133</v>
      </c>
      <c r="D397" s="124"/>
      <c r="E397" s="124"/>
      <c r="F397" s="23" t="s">
        <v>98</v>
      </c>
      <c r="G397" s="24"/>
      <c r="H397" s="23"/>
      <c r="I397" s="23"/>
      <c r="J397" s="20"/>
      <c r="K397" s="21"/>
      <c r="L397" s="22"/>
      <c r="M397" s="21"/>
      <c r="N397" s="167">
        <v>6030</v>
      </c>
      <c r="O397" s="167">
        <v>6030</v>
      </c>
      <c r="P397" s="167">
        <v>0</v>
      </c>
      <c r="Q397" s="167">
        <v>0</v>
      </c>
      <c r="R397" s="158">
        <v>6030</v>
      </c>
      <c r="S397" s="158">
        <v>6030</v>
      </c>
      <c r="T397" s="158"/>
      <c r="U397" s="159">
        <v>0</v>
      </c>
      <c r="V397" s="1">
        <f t="shared" si="593"/>
        <v>6030</v>
      </c>
      <c r="W397" s="1">
        <f t="shared" si="594"/>
        <v>6030</v>
      </c>
      <c r="X397" s="1">
        <f t="shared" si="595"/>
        <v>0</v>
      </c>
      <c r="Y397" s="1">
        <f t="shared" si="596"/>
        <v>0</v>
      </c>
      <c r="Z397" s="159">
        <v>1700</v>
      </c>
      <c r="AA397" s="159">
        <v>1700</v>
      </c>
      <c r="AB397" s="159"/>
      <c r="AC397" s="159">
        <v>0</v>
      </c>
      <c r="AD397" s="159">
        <v>1700</v>
      </c>
      <c r="AE397" s="159">
        <v>1700</v>
      </c>
      <c r="AF397" s="159"/>
      <c r="AG397" s="159"/>
      <c r="AH397" s="159">
        <v>1860</v>
      </c>
      <c r="AI397" s="159">
        <v>1860</v>
      </c>
      <c r="AJ397" s="159"/>
      <c r="AK397" s="159">
        <v>0</v>
      </c>
      <c r="AL397" s="1">
        <f t="shared" si="597"/>
        <v>0</v>
      </c>
      <c r="AM397" s="1">
        <f t="shared" si="598"/>
        <v>0</v>
      </c>
      <c r="AN397" s="1"/>
      <c r="AO397" s="1"/>
      <c r="AP397" s="1"/>
      <c r="AQ397" s="1"/>
      <c r="AR397" s="1"/>
      <c r="AS397" s="1"/>
      <c r="AT397" s="146">
        <v>1860</v>
      </c>
      <c r="AU397" s="146">
        <v>1860</v>
      </c>
      <c r="AV397" s="146"/>
      <c r="AW397" s="146"/>
      <c r="AX397" s="148">
        <v>2470</v>
      </c>
      <c r="AY397" s="159">
        <v>2470</v>
      </c>
      <c r="AZ397" s="159"/>
      <c r="BA397" s="159"/>
      <c r="BB397" s="1">
        <f t="shared" si="599"/>
        <v>0</v>
      </c>
      <c r="BC397" s="1">
        <f t="shared" si="600"/>
        <v>0</v>
      </c>
      <c r="BD397" s="1"/>
      <c r="BE397" s="1"/>
      <c r="BF397" s="146">
        <f t="shared" si="580"/>
        <v>0</v>
      </c>
      <c r="BG397" s="146">
        <f t="shared" si="569"/>
        <v>0</v>
      </c>
      <c r="BH397" s="146"/>
      <c r="BI397" s="146"/>
      <c r="BJ397" s="146">
        <f t="shared" si="570"/>
        <v>2470</v>
      </c>
      <c r="BK397" s="146">
        <f t="shared" si="571"/>
        <v>2470</v>
      </c>
      <c r="BL397" s="159"/>
      <c r="BM397" s="159"/>
      <c r="BN397" s="1">
        <f t="shared" si="601"/>
        <v>0</v>
      </c>
      <c r="BO397" s="1">
        <f t="shared" si="602"/>
        <v>0</v>
      </c>
      <c r="BP397" s="1">
        <f t="shared" si="603"/>
        <v>0</v>
      </c>
      <c r="BQ397" s="1">
        <f t="shared" si="604"/>
        <v>0</v>
      </c>
      <c r="BR397" s="167">
        <v>6030</v>
      </c>
      <c r="BS397" s="167">
        <v>6030</v>
      </c>
      <c r="BT397" s="167">
        <v>0</v>
      </c>
      <c r="BU397" s="167">
        <v>0</v>
      </c>
      <c r="BV397" s="146">
        <f t="shared" si="576"/>
        <v>0</v>
      </c>
      <c r="BW397" s="146">
        <f t="shared" si="577"/>
        <v>0</v>
      </c>
      <c r="BX397" s="21"/>
      <c r="BZ397" s="45" t="s">
        <v>602</v>
      </c>
      <c r="CA397" s="45" t="s">
        <v>598</v>
      </c>
      <c r="CB397" s="45" t="s">
        <v>590</v>
      </c>
      <c r="CF397" s="175" t="e">
        <f>BW397-#REF!</f>
        <v>#REF!</v>
      </c>
      <c r="CH397" s="291"/>
      <c r="CI397" s="291"/>
    </row>
    <row r="398" spans="1:87" ht="27.95" hidden="1" customHeight="1" outlineLevel="1">
      <c r="A398" s="27" t="s">
        <v>10</v>
      </c>
      <c r="B398" s="26" t="s">
        <v>132</v>
      </c>
      <c r="C398" s="25" t="s">
        <v>131</v>
      </c>
      <c r="D398" s="124"/>
      <c r="E398" s="124"/>
      <c r="F398" s="23" t="s">
        <v>81</v>
      </c>
      <c r="G398" s="24"/>
      <c r="H398" s="23"/>
      <c r="I398" s="23"/>
      <c r="J398" s="20"/>
      <c r="K398" s="21"/>
      <c r="L398" s="22"/>
      <c r="M398" s="21"/>
      <c r="N398" s="167">
        <v>6510</v>
      </c>
      <c r="O398" s="167">
        <v>6510</v>
      </c>
      <c r="P398" s="167">
        <v>0</v>
      </c>
      <c r="Q398" s="167">
        <v>0</v>
      </c>
      <c r="R398" s="158">
        <v>6510</v>
      </c>
      <c r="S398" s="158">
        <v>6510</v>
      </c>
      <c r="T398" s="158"/>
      <c r="U398" s="159">
        <v>0</v>
      </c>
      <c r="V398" s="1">
        <f t="shared" si="593"/>
        <v>4300</v>
      </c>
      <c r="W398" s="1">
        <f t="shared" si="594"/>
        <v>4300</v>
      </c>
      <c r="X398" s="1">
        <f t="shared" si="595"/>
        <v>0</v>
      </c>
      <c r="Y398" s="1">
        <f t="shared" si="596"/>
        <v>0</v>
      </c>
      <c r="Z398" s="159">
        <v>700</v>
      </c>
      <c r="AA398" s="159">
        <v>700</v>
      </c>
      <c r="AB398" s="159"/>
      <c r="AC398" s="159">
        <v>0</v>
      </c>
      <c r="AD398" s="159">
        <v>527.27700000000004</v>
      </c>
      <c r="AE398" s="159">
        <v>527.27700000000004</v>
      </c>
      <c r="AF398" s="159"/>
      <c r="AG398" s="159"/>
      <c r="AH398" s="159">
        <v>1350</v>
      </c>
      <c r="AI398" s="159">
        <v>1350</v>
      </c>
      <c r="AJ398" s="159"/>
      <c r="AK398" s="159">
        <v>0</v>
      </c>
      <c r="AL398" s="1">
        <f t="shared" si="597"/>
        <v>172.72299999999996</v>
      </c>
      <c r="AM398" s="1">
        <f t="shared" si="598"/>
        <v>172.72299999999996</v>
      </c>
      <c r="AN398" s="1"/>
      <c r="AO398" s="1"/>
      <c r="AP398" s="1"/>
      <c r="AQ398" s="1"/>
      <c r="AR398" s="1"/>
      <c r="AS398" s="1"/>
      <c r="AT398" s="146">
        <v>1350</v>
      </c>
      <c r="AU398" s="146">
        <v>1350</v>
      </c>
      <c r="AV398" s="146"/>
      <c r="AW398" s="146"/>
      <c r="AX398" s="148">
        <v>2250</v>
      </c>
      <c r="AY398" s="159">
        <v>2250</v>
      </c>
      <c r="AZ398" s="159"/>
      <c r="BA398" s="159"/>
      <c r="BB398" s="1">
        <f t="shared" si="599"/>
        <v>0</v>
      </c>
      <c r="BC398" s="1">
        <f t="shared" si="600"/>
        <v>0</v>
      </c>
      <c r="BD398" s="1"/>
      <c r="BE398" s="1"/>
      <c r="BF398" s="146">
        <f t="shared" si="580"/>
        <v>0</v>
      </c>
      <c r="BG398" s="146">
        <f t="shared" si="569"/>
        <v>0</v>
      </c>
      <c r="BH398" s="146"/>
      <c r="BI398" s="146"/>
      <c r="BJ398" s="146">
        <f t="shared" si="570"/>
        <v>2250</v>
      </c>
      <c r="BK398" s="146">
        <f t="shared" si="571"/>
        <v>2250</v>
      </c>
      <c r="BL398" s="159"/>
      <c r="BM398" s="159"/>
      <c r="BN398" s="1">
        <f t="shared" si="601"/>
        <v>2210</v>
      </c>
      <c r="BO398" s="1">
        <f t="shared" si="602"/>
        <v>2210</v>
      </c>
      <c r="BP398" s="1">
        <f t="shared" si="603"/>
        <v>0</v>
      </c>
      <c r="BQ398" s="1">
        <f t="shared" si="604"/>
        <v>0</v>
      </c>
      <c r="BR398" s="167">
        <v>6510</v>
      </c>
      <c r="BS398" s="167">
        <v>6510</v>
      </c>
      <c r="BT398" s="167">
        <v>0</v>
      </c>
      <c r="BU398" s="167">
        <v>0</v>
      </c>
      <c r="BV398" s="146">
        <f t="shared" si="576"/>
        <v>0</v>
      </c>
      <c r="BW398" s="146">
        <f t="shared" si="577"/>
        <v>0</v>
      </c>
      <c r="BX398" s="21"/>
      <c r="BZ398" s="45" t="s">
        <v>602</v>
      </c>
      <c r="CA398" s="45" t="s">
        <v>598</v>
      </c>
      <c r="CB398" s="45" t="s">
        <v>590</v>
      </c>
      <c r="CF398" s="175" t="e">
        <f>BW398-#REF!</f>
        <v>#REF!</v>
      </c>
      <c r="CH398" s="291"/>
      <c r="CI398" s="291"/>
    </row>
    <row r="399" spans="1:87" ht="27.95" hidden="1" customHeight="1" outlineLevel="1">
      <c r="A399" s="27" t="s">
        <v>10</v>
      </c>
      <c r="B399" s="26" t="s">
        <v>25</v>
      </c>
      <c r="C399" s="25" t="s">
        <v>24</v>
      </c>
      <c r="D399" s="124"/>
      <c r="E399" s="124"/>
      <c r="F399" s="23" t="s">
        <v>23</v>
      </c>
      <c r="G399" s="24"/>
      <c r="H399" s="23"/>
      <c r="I399" s="23"/>
      <c r="J399" s="20"/>
      <c r="K399" s="21"/>
      <c r="L399" s="22"/>
      <c r="M399" s="21"/>
      <c r="N399" s="167">
        <v>5560</v>
      </c>
      <c r="O399" s="167">
        <v>5560</v>
      </c>
      <c r="P399" s="167">
        <v>0</v>
      </c>
      <c r="Q399" s="167">
        <v>0</v>
      </c>
      <c r="R399" s="158">
        <v>5560</v>
      </c>
      <c r="S399" s="158">
        <v>5560</v>
      </c>
      <c r="T399" s="158"/>
      <c r="U399" s="159">
        <v>0</v>
      </c>
      <c r="V399" s="1">
        <f t="shared" si="593"/>
        <v>5560</v>
      </c>
      <c r="W399" s="1">
        <f t="shared" si="594"/>
        <v>5560</v>
      </c>
      <c r="X399" s="1">
        <f t="shared" si="595"/>
        <v>0</v>
      </c>
      <c r="Y399" s="1">
        <f t="shared" si="596"/>
        <v>0</v>
      </c>
      <c r="Z399" s="159">
        <v>1500</v>
      </c>
      <c r="AA399" s="159">
        <v>1500</v>
      </c>
      <c r="AB399" s="159"/>
      <c r="AC399" s="159">
        <v>0</v>
      </c>
      <c r="AD399" s="159">
        <v>1500</v>
      </c>
      <c r="AE399" s="159">
        <v>1500</v>
      </c>
      <c r="AF399" s="159"/>
      <c r="AG399" s="159"/>
      <c r="AH399" s="159">
        <v>2950</v>
      </c>
      <c r="AI399" s="159">
        <v>2950</v>
      </c>
      <c r="AJ399" s="159"/>
      <c r="AK399" s="159">
        <v>0</v>
      </c>
      <c r="AL399" s="1">
        <f t="shared" si="597"/>
        <v>0</v>
      </c>
      <c r="AM399" s="1">
        <f t="shared" si="598"/>
        <v>0</v>
      </c>
      <c r="AN399" s="1"/>
      <c r="AO399" s="1"/>
      <c r="AP399" s="1"/>
      <c r="AQ399" s="1"/>
      <c r="AR399" s="1"/>
      <c r="AS399" s="1"/>
      <c r="AT399" s="146">
        <v>2950</v>
      </c>
      <c r="AU399" s="146">
        <v>2950</v>
      </c>
      <c r="AV399" s="146"/>
      <c r="AW399" s="146"/>
      <c r="AX399" s="148">
        <v>1110</v>
      </c>
      <c r="AY399" s="159">
        <v>1110</v>
      </c>
      <c r="AZ399" s="159"/>
      <c r="BA399" s="159"/>
      <c r="BB399" s="1">
        <f t="shared" si="599"/>
        <v>0</v>
      </c>
      <c r="BC399" s="1">
        <f t="shared" si="600"/>
        <v>0</v>
      </c>
      <c r="BD399" s="1"/>
      <c r="BE399" s="1"/>
      <c r="BF399" s="146">
        <f t="shared" si="580"/>
        <v>0</v>
      </c>
      <c r="BG399" s="146">
        <f t="shared" si="569"/>
        <v>0</v>
      </c>
      <c r="BH399" s="146"/>
      <c r="BI399" s="146"/>
      <c r="BJ399" s="146">
        <f t="shared" si="570"/>
        <v>1110</v>
      </c>
      <c r="BK399" s="146">
        <f t="shared" si="571"/>
        <v>1110</v>
      </c>
      <c r="BL399" s="159"/>
      <c r="BM399" s="159"/>
      <c r="BN399" s="1">
        <f t="shared" si="601"/>
        <v>0</v>
      </c>
      <c r="BO399" s="1">
        <f t="shared" si="602"/>
        <v>0</v>
      </c>
      <c r="BP399" s="1">
        <f t="shared" si="603"/>
        <v>0</v>
      </c>
      <c r="BQ399" s="1">
        <f t="shared" si="604"/>
        <v>0</v>
      </c>
      <c r="BR399" s="167">
        <v>5560</v>
      </c>
      <c r="BS399" s="167">
        <v>5560</v>
      </c>
      <c r="BT399" s="167">
        <v>0</v>
      </c>
      <c r="BU399" s="167">
        <v>0</v>
      </c>
      <c r="BV399" s="146">
        <f t="shared" si="576"/>
        <v>0</v>
      </c>
      <c r="BW399" s="146">
        <f t="shared" si="577"/>
        <v>0</v>
      </c>
      <c r="BX399" s="21"/>
      <c r="BZ399" s="45" t="s">
        <v>602</v>
      </c>
      <c r="CA399" s="45" t="s">
        <v>598</v>
      </c>
      <c r="CB399" s="45" t="s">
        <v>590</v>
      </c>
      <c r="CF399" s="175" t="e">
        <f>BW399-#REF!</f>
        <v>#REF!</v>
      </c>
      <c r="CH399" s="291"/>
      <c r="CI399" s="291"/>
    </row>
    <row r="400" spans="1:87" ht="27.95" hidden="1" customHeight="1" outlineLevel="1">
      <c r="A400" s="27" t="s">
        <v>10</v>
      </c>
      <c r="B400" s="26" t="s">
        <v>38</v>
      </c>
      <c r="C400" s="25" t="s">
        <v>37</v>
      </c>
      <c r="D400" s="124"/>
      <c r="E400" s="124"/>
      <c r="F400" s="23" t="s">
        <v>36</v>
      </c>
      <c r="G400" s="24"/>
      <c r="H400" s="23"/>
      <c r="I400" s="23"/>
      <c r="J400" s="20"/>
      <c r="K400" s="21"/>
      <c r="L400" s="22"/>
      <c r="M400" s="21"/>
      <c r="N400" s="167">
        <v>6880</v>
      </c>
      <c r="O400" s="167">
        <v>6880</v>
      </c>
      <c r="P400" s="167">
        <v>0</v>
      </c>
      <c r="Q400" s="167">
        <v>0</v>
      </c>
      <c r="R400" s="158">
        <v>6880</v>
      </c>
      <c r="S400" s="158">
        <v>6880</v>
      </c>
      <c r="T400" s="158"/>
      <c r="U400" s="159">
        <v>0</v>
      </c>
      <c r="V400" s="1">
        <f t="shared" si="593"/>
        <v>6880</v>
      </c>
      <c r="W400" s="1">
        <f t="shared" si="594"/>
        <v>6880</v>
      </c>
      <c r="X400" s="1">
        <f t="shared" si="595"/>
        <v>0</v>
      </c>
      <c r="Y400" s="1">
        <f t="shared" si="596"/>
        <v>0</v>
      </c>
      <c r="Z400" s="159">
        <v>1500</v>
      </c>
      <c r="AA400" s="159">
        <v>1500</v>
      </c>
      <c r="AB400" s="159"/>
      <c r="AC400" s="159">
        <v>0</v>
      </c>
      <c r="AD400" s="159">
        <v>1500</v>
      </c>
      <c r="AE400" s="159">
        <v>1500</v>
      </c>
      <c r="AF400" s="159"/>
      <c r="AG400" s="159"/>
      <c r="AH400" s="159">
        <v>3100</v>
      </c>
      <c r="AI400" s="159">
        <v>3100</v>
      </c>
      <c r="AJ400" s="159"/>
      <c r="AK400" s="159">
        <v>0</v>
      </c>
      <c r="AL400" s="1">
        <f t="shared" si="597"/>
        <v>0</v>
      </c>
      <c r="AM400" s="1">
        <f t="shared" si="598"/>
        <v>0</v>
      </c>
      <c r="AN400" s="1"/>
      <c r="AO400" s="1"/>
      <c r="AP400" s="1"/>
      <c r="AQ400" s="1"/>
      <c r="AR400" s="1"/>
      <c r="AS400" s="1"/>
      <c r="AT400" s="146">
        <v>3100</v>
      </c>
      <c r="AU400" s="146">
        <v>3100</v>
      </c>
      <c r="AV400" s="146"/>
      <c r="AW400" s="146"/>
      <c r="AX400" s="148">
        <v>2280</v>
      </c>
      <c r="AY400" s="159">
        <v>2280</v>
      </c>
      <c r="AZ400" s="159"/>
      <c r="BA400" s="159"/>
      <c r="BB400" s="1">
        <f t="shared" si="599"/>
        <v>0</v>
      </c>
      <c r="BC400" s="1">
        <f t="shared" si="600"/>
        <v>0</v>
      </c>
      <c r="BD400" s="1"/>
      <c r="BE400" s="1"/>
      <c r="BF400" s="146">
        <f t="shared" si="580"/>
        <v>0</v>
      </c>
      <c r="BG400" s="146">
        <f t="shared" si="569"/>
        <v>0</v>
      </c>
      <c r="BH400" s="146"/>
      <c r="BI400" s="146"/>
      <c r="BJ400" s="146">
        <f t="shared" si="570"/>
        <v>2280</v>
      </c>
      <c r="BK400" s="146">
        <f t="shared" si="571"/>
        <v>2280</v>
      </c>
      <c r="BL400" s="159"/>
      <c r="BM400" s="159"/>
      <c r="BN400" s="1">
        <f t="shared" si="601"/>
        <v>0</v>
      </c>
      <c r="BO400" s="1">
        <f t="shared" si="602"/>
        <v>0</v>
      </c>
      <c r="BP400" s="1">
        <f t="shared" si="603"/>
        <v>0</v>
      </c>
      <c r="BQ400" s="1">
        <f t="shared" si="604"/>
        <v>0</v>
      </c>
      <c r="BR400" s="167">
        <v>6880</v>
      </c>
      <c r="BS400" s="167">
        <v>6880</v>
      </c>
      <c r="BT400" s="167">
        <v>0</v>
      </c>
      <c r="BU400" s="167">
        <v>0</v>
      </c>
      <c r="BV400" s="146">
        <f t="shared" si="576"/>
        <v>0</v>
      </c>
      <c r="BW400" s="146">
        <f t="shared" si="577"/>
        <v>0</v>
      </c>
      <c r="BX400" s="21"/>
      <c r="BZ400" s="45" t="s">
        <v>602</v>
      </c>
      <c r="CA400" s="45" t="s">
        <v>598</v>
      </c>
      <c r="CB400" s="45" t="s">
        <v>590</v>
      </c>
      <c r="CF400" s="175" t="e">
        <f>BW400-#REF!</f>
        <v>#REF!</v>
      </c>
      <c r="CH400" s="291"/>
      <c r="CI400" s="291"/>
    </row>
    <row r="401" spans="1:87" ht="27.95" hidden="1" customHeight="1" outlineLevel="1">
      <c r="A401" s="27" t="s">
        <v>10</v>
      </c>
      <c r="B401" s="26" t="s">
        <v>29</v>
      </c>
      <c r="C401" s="25" t="s">
        <v>6</v>
      </c>
      <c r="D401" s="124"/>
      <c r="E401" s="124"/>
      <c r="F401" s="23" t="s">
        <v>28</v>
      </c>
      <c r="G401" s="24"/>
      <c r="H401" s="23"/>
      <c r="I401" s="23"/>
      <c r="J401" s="20"/>
      <c r="K401" s="21"/>
      <c r="L401" s="22"/>
      <c r="M401" s="21"/>
      <c r="N401" s="167">
        <v>6410</v>
      </c>
      <c r="O401" s="167">
        <v>6410</v>
      </c>
      <c r="P401" s="167">
        <v>0</v>
      </c>
      <c r="Q401" s="167">
        <v>0</v>
      </c>
      <c r="R401" s="158">
        <v>6410</v>
      </c>
      <c r="S401" s="158">
        <v>6410</v>
      </c>
      <c r="T401" s="158"/>
      <c r="U401" s="159">
        <v>0</v>
      </c>
      <c r="V401" s="1">
        <f t="shared" si="593"/>
        <v>6410</v>
      </c>
      <c r="W401" s="1">
        <f t="shared" si="594"/>
        <v>6410</v>
      </c>
      <c r="X401" s="1">
        <f t="shared" si="595"/>
        <v>0</v>
      </c>
      <c r="Y401" s="1">
        <f t="shared" si="596"/>
        <v>0</v>
      </c>
      <c r="Z401" s="159">
        <v>2000</v>
      </c>
      <c r="AA401" s="159">
        <v>2000</v>
      </c>
      <c r="AB401" s="159"/>
      <c r="AC401" s="159">
        <v>0</v>
      </c>
      <c r="AD401" s="159">
        <v>2000</v>
      </c>
      <c r="AE401" s="159">
        <v>2000</v>
      </c>
      <c r="AF401" s="159"/>
      <c r="AG401" s="159"/>
      <c r="AH401" s="159">
        <v>3040</v>
      </c>
      <c r="AI401" s="159">
        <v>3040</v>
      </c>
      <c r="AJ401" s="159"/>
      <c r="AK401" s="159">
        <v>0</v>
      </c>
      <c r="AL401" s="1">
        <f t="shared" si="597"/>
        <v>0</v>
      </c>
      <c r="AM401" s="1">
        <f t="shared" si="598"/>
        <v>0</v>
      </c>
      <c r="AN401" s="1"/>
      <c r="AO401" s="1"/>
      <c r="AP401" s="1"/>
      <c r="AQ401" s="1"/>
      <c r="AR401" s="1"/>
      <c r="AS401" s="1"/>
      <c r="AT401" s="146">
        <v>3040</v>
      </c>
      <c r="AU401" s="146">
        <v>3040</v>
      </c>
      <c r="AV401" s="146"/>
      <c r="AW401" s="146"/>
      <c r="AX401" s="148">
        <v>1370</v>
      </c>
      <c r="AY401" s="159">
        <v>1370</v>
      </c>
      <c r="AZ401" s="159"/>
      <c r="BA401" s="159"/>
      <c r="BB401" s="1">
        <f t="shared" si="599"/>
        <v>0</v>
      </c>
      <c r="BC401" s="1">
        <f t="shared" si="600"/>
        <v>0</v>
      </c>
      <c r="BD401" s="1"/>
      <c r="BE401" s="1"/>
      <c r="BF401" s="146">
        <f t="shared" si="580"/>
        <v>0</v>
      </c>
      <c r="BG401" s="146">
        <f t="shared" si="569"/>
        <v>0</v>
      </c>
      <c r="BH401" s="146"/>
      <c r="BI401" s="146"/>
      <c r="BJ401" s="146">
        <f t="shared" si="570"/>
        <v>1370</v>
      </c>
      <c r="BK401" s="146">
        <f t="shared" si="571"/>
        <v>1370</v>
      </c>
      <c r="BL401" s="159"/>
      <c r="BM401" s="159"/>
      <c r="BN401" s="1">
        <f t="shared" si="601"/>
        <v>0</v>
      </c>
      <c r="BO401" s="1">
        <f t="shared" si="602"/>
        <v>0</v>
      </c>
      <c r="BP401" s="1">
        <f t="shared" si="603"/>
        <v>0</v>
      </c>
      <c r="BQ401" s="1">
        <f t="shared" si="604"/>
        <v>0</v>
      </c>
      <c r="BR401" s="167">
        <v>6410</v>
      </c>
      <c r="BS401" s="167">
        <v>6410</v>
      </c>
      <c r="BT401" s="167">
        <v>0</v>
      </c>
      <c r="BU401" s="167">
        <v>0</v>
      </c>
      <c r="BV401" s="146">
        <f t="shared" si="576"/>
        <v>0</v>
      </c>
      <c r="BW401" s="146">
        <f t="shared" si="577"/>
        <v>0</v>
      </c>
      <c r="BX401" s="21"/>
      <c r="BZ401" s="45" t="s">
        <v>602</v>
      </c>
      <c r="CA401" s="45" t="s">
        <v>598</v>
      </c>
      <c r="CB401" s="45" t="s">
        <v>590</v>
      </c>
      <c r="CF401" s="175" t="e">
        <f>BW401-#REF!</f>
        <v>#REF!</v>
      </c>
      <c r="CH401" s="291"/>
      <c r="CI401" s="291"/>
    </row>
    <row r="402" spans="1:87" ht="27.95" hidden="1" customHeight="1" outlineLevel="1">
      <c r="A402" s="27" t="s">
        <v>10</v>
      </c>
      <c r="B402" s="26" t="s">
        <v>130</v>
      </c>
      <c r="C402" s="25" t="s">
        <v>16</v>
      </c>
      <c r="D402" s="124"/>
      <c r="E402" s="124"/>
      <c r="F402" s="23" t="s">
        <v>8</v>
      </c>
      <c r="G402" s="24"/>
      <c r="H402" s="23"/>
      <c r="I402" s="23"/>
      <c r="J402" s="20"/>
      <c r="K402" s="21"/>
      <c r="L402" s="22"/>
      <c r="M402" s="21"/>
      <c r="N402" s="167">
        <v>4900</v>
      </c>
      <c r="O402" s="167">
        <v>4900</v>
      </c>
      <c r="P402" s="167">
        <v>0</v>
      </c>
      <c r="Q402" s="167">
        <v>0</v>
      </c>
      <c r="R402" s="158">
        <v>4900</v>
      </c>
      <c r="S402" s="158">
        <v>4900</v>
      </c>
      <c r="T402" s="158"/>
      <c r="U402" s="159">
        <v>0</v>
      </c>
      <c r="V402" s="1">
        <f t="shared" si="593"/>
        <v>4900</v>
      </c>
      <c r="W402" s="1">
        <f t="shared" si="594"/>
        <v>4900</v>
      </c>
      <c r="X402" s="1">
        <f t="shared" si="595"/>
        <v>0</v>
      </c>
      <c r="Y402" s="1">
        <f t="shared" si="596"/>
        <v>0</v>
      </c>
      <c r="Z402" s="159">
        <v>1500</v>
      </c>
      <c r="AA402" s="159">
        <v>1500</v>
      </c>
      <c r="AB402" s="159"/>
      <c r="AC402" s="159">
        <v>0</v>
      </c>
      <c r="AD402" s="159">
        <v>1500</v>
      </c>
      <c r="AE402" s="159">
        <v>1500</v>
      </c>
      <c r="AF402" s="159"/>
      <c r="AG402" s="159"/>
      <c r="AH402" s="159">
        <v>3050</v>
      </c>
      <c r="AI402" s="159">
        <v>3050</v>
      </c>
      <c r="AJ402" s="159"/>
      <c r="AK402" s="159">
        <v>0</v>
      </c>
      <c r="AL402" s="1">
        <f t="shared" si="597"/>
        <v>0</v>
      </c>
      <c r="AM402" s="1">
        <f t="shared" si="598"/>
        <v>0</v>
      </c>
      <c r="AN402" s="1"/>
      <c r="AO402" s="1"/>
      <c r="AP402" s="1"/>
      <c r="AQ402" s="1"/>
      <c r="AR402" s="1"/>
      <c r="AS402" s="1"/>
      <c r="AT402" s="146">
        <v>3050</v>
      </c>
      <c r="AU402" s="146">
        <v>3050</v>
      </c>
      <c r="AV402" s="146"/>
      <c r="AW402" s="146"/>
      <c r="AX402" s="148">
        <v>350</v>
      </c>
      <c r="AY402" s="159">
        <v>350</v>
      </c>
      <c r="AZ402" s="159"/>
      <c r="BA402" s="159"/>
      <c r="BB402" s="1">
        <f t="shared" si="599"/>
        <v>0</v>
      </c>
      <c r="BC402" s="1">
        <f t="shared" si="600"/>
        <v>0</v>
      </c>
      <c r="BD402" s="1"/>
      <c r="BE402" s="1"/>
      <c r="BF402" s="146">
        <f t="shared" si="580"/>
        <v>0</v>
      </c>
      <c r="BG402" s="146">
        <f t="shared" si="569"/>
        <v>0</v>
      </c>
      <c r="BH402" s="146"/>
      <c r="BI402" s="146"/>
      <c r="BJ402" s="146">
        <f t="shared" si="570"/>
        <v>350</v>
      </c>
      <c r="BK402" s="146">
        <f t="shared" si="571"/>
        <v>350</v>
      </c>
      <c r="BL402" s="159"/>
      <c r="BM402" s="159"/>
      <c r="BN402" s="1">
        <f t="shared" si="601"/>
        <v>0</v>
      </c>
      <c r="BO402" s="1">
        <f t="shared" si="602"/>
        <v>0</v>
      </c>
      <c r="BP402" s="1">
        <f t="shared" si="603"/>
        <v>0</v>
      </c>
      <c r="BQ402" s="1">
        <f t="shared" si="604"/>
        <v>0</v>
      </c>
      <c r="BR402" s="167">
        <v>4900</v>
      </c>
      <c r="BS402" s="167">
        <v>4900</v>
      </c>
      <c r="BT402" s="167">
        <v>0</v>
      </c>
      <c r="BU402" s="167">
        <v>0</v>
      </c>
      <c r="BV402" s="146">
        <f t="shared" si="576"/>
        <v>0</v>
      </c>
      <c r="BW402" s="146">
        <f t="shared" si="577"/>
        <v>0</v>
      </c>
      <c r="BX402" s="21"/>
      <c r="BZ402" s="45" t="s">
        <v>602</v>
      </c>
      <c r="CA402" s="45" t="s">
        <v>598</v>
      </c>
      <c r="CB402" s="45" t="s">
        <v>590</v>
      </c>
      <c r="CF402" s="175" t="e">
        <f>BW402-#REF!</f>
        <v>#REF!</v>
      </c>
      <c r="CH402" s="291"/>
      <c r="CI402" s="291"/>
    </row>
    <row r="403" spans="1:87" ht="27.95" hidden="1" customHeight="1" outlineLevel="1">
      <c r="A403" s="27" t="s">
        <v>10</v>
      </c>
      <c r="B403" s="26" t="s">
        <v>27</v>
      </c>
      <c r="C403" s="25" t="s">
        <v>26</v>
      </c>
      <c r="D403" s="124"/>
      <c r="E403" s="124"/>
      <c r="F403" s="23" t="s">
        <v>35</v>
      </c>
      <c r="G403" s="24"/>
      <c r="H403" s="23"/>
      <c r="I403" s="23"/>
      <c r="J403" s="20"/>
      <c r="K403" s="21"/>
      <c r="L403" s="22"/>
      <c r="M403" s="21"/>
      <c r="N403" s="167">
        <v>4900</v>
      </c>
      <c r="O403" s="167">
        <v>4900</v>
      </c>
      <c r="P403" s="167">
        <v>0</v>
      </c>
      <c r="Q403" s="167">
        <v>0</v>
      </c>
      <c r="R403" s="158">
        <v>4900</v>
      </c>
      <c r="S403" s="158">
        <v>4900</v>
      </c>
      <c r="T403" s="158"/>
      <c r="U403" s="159">
        <v>0</v>
      </c>
      <c r="V403" s="1">
        <f t="shared" si="593"/>
        <v>4900</v>
      </c>
      <c r="W403" s="1">
        <f t="shared" si="594"/>
        <v>4900</v>
      </c>
      <c r="X403" s="1">
        <f t="shared" si="595"/>
        <v>0</v>
      </c>
      <c r="Y403" s="1">
        <f t="shared" si="596"/>
        <v>0</v>
      </c>
      <c r="Z403" s="159">
        <v>1500</v>
      </c>
      <c r="AA403" s="159">
        <v>1500</v>
      </c>
      <c r="AB403" s="159"/>
      <c r="AC403" s="159">
        <v>0</v>
      </c>
      <c r="AD403" s="159">
        <v>1500</v>
      </c>
      <c r="AE403" s="159">
        <v>1500</v>
      </c>
      <c r="AF403" s="159"/>
      <c r="AG403" s="159"/>
      <c r="AH403" s="159">
        <v>1948</v>
      </c>
      <c r="AI403" s="159">
        <v>1948</v>
      </c>
      <c r="AJ403" s="159"/>
      <c r="AK403" s="159">
        <v>0</v>
      </c>
      <c r="AL403" s="1">
        <f t="shared" si="597"/>
        <v>0</v>
      </c>
      <c r="AM403" s="1">
        <f t="shared" si="598"/>
        <v>0</v>
      </c>
      <c r="AN403" s="1"/>
      <c r="AO403" s="1"/>
      <c r="AP403" s="1"/>
      <c r="AQ403" s="1"/>
      <c r="AR403" s="1"/>
      <c r="AS403" s="1"/>
      <c r="AT403" s="146">
        <v>1948</v>
      </c>
      <c r="AU403" s="146">
        <v>1948</v>
      </c>
      <c r="AV403" s="146"/>
      <c r="AW403" s="146"/>
      <c r="AX403" s="148">
        <v>1452</v>
      </c>
      <c r="AY403" s="159">
        <v>1452</v>
      </c>
      <c r="AZ403" s="159"/>
      <c r="BA403" s="159"/>
      <c r="BB403" s="1">
        <f t="shared" si="599"/>
        <v>0</v>
      </c>
      <c r="BC403" s="1">
        <f t="shared" si="600"/>
        <v>0</v>
      </c>
      <c r="BD403" s="1"/>
      <c r="BE403" s="1"/>
      <c r="BF403" s="146">
        <f t="shared" si="580"/>
        <v>0</v>
      </c>
      <c r="BG403" s="146">
        <f t="shared" si="569"/>
        <v>0</v>
      </c>
      <c r="BH403" s="146"/>
      <c r="BI403" s="146"/>
      <c r="BJ403" s="146">
        <f t="shared" si="570"/>
        <v>1452</v>
      </c>
      <c r="BK403" s="146">
        <f t="shared" si="571"/>
        <v>1452</v>
      </c>
      <c r="BL403" s="159"/>
      <c r="BM403" s="159"/>
      <c r="BN403" s="1">
        <f t="shared" si="601"/>
        <v>0</v>
      </c>
      <c r="BO403" s="1">
        <f t="shared" si="602"/>
        <v>0</v>
      </c>
      <c r="BP403" s="1">
        <f t="shared" si="603"/>
        <v>0</v>
      </c>
      <c r="BQ403" s="1">
        <f t="shared" si="604"/>
        <v>0</v>
      </c>
      <c r="BR403" s="167">
        <v>4900</v>
      </c>
      <c r="BS403" s="167">
        <v>4900</v>
      </c>
      <c r="BT403" s="167">
        <v>0</v>
      </c>
      <c r="BU403" s="167">
        <v>0</v>
      </c>
      <c r="BV403" s="146">
        <f t="shared" si="576"/>
        <v>0</v>
      </c>
      <c r="BW403" s="146">
        <f t="shared" si="577"/>
        <v>0</v>
      </c>
      <c r="BX403" s="21"/>
      <c r="BZ403" s="45" t="s">
        <v>602</v>
      </c>
      <c r="CA403" s="45" t="s">
        <v>598</v>
      </c>
      <c r="CB403" s="45" t="s">
        <v>590</v>
      </c>
      <c r="CF403" s="175" t="e">
        <f>BW403-#REF!</f>
        <v>#REF!</v>
      </c>
      <c r="CH403" s="291"/>
      <c r="CI403" s="291"/>
    </row>
    <row r="404" spans="1:87" ht="27.95" hidden="1" customHeight="1" outlineLevel="1">
      <c r="A404" s="27" t="s">
        <v>10</v>
      </c>
      <c r="B404" s="26" t="s">
        <v>129</v>
      </c>
      <c r="C404" s="25" t="s">
        <v>12</v>
      </c>
      <c r="D404" s="124"/>
      <c r="E404" s="124"/>
      <c r="F404" s="23" t="s">
        <v>11</v>
      </c>
      <c r="G404" s="24"/>
      <c r="H404" s="23"/>
      <c r="I404" s="23"/>
      <c r="J404" s="20"/>
      <c r="K404" s="21"/>
      <c r="L404" s="22"/>
      <c r="M404" s="21"/>
      <c r="N404" s="167">
        <v>5940</v>
      </c>
      <c r="O404" s="167">
        <v>5940</v>
      </c>
      <c r="P404" s="167">
        <v>0</v>
      </c>
      <c r="Q404" s="167">
        <v>0</v>
      </c>
      <c r="R404" s="158">
        <v>5940</v>
      </c>
      <c r="S404" s="158">
        <v>5940</v>
      </c>
      <c r="T404" s="158"/>
      <c r="U404" s="159"/>
      <c r="V404" s="1">
        <f t="shared" si="593"/>
        <v>4489</v>
      </c>
      <c r="W404" s="1">
        <f t="shared" si="594"/>
        <v>4489</v>
      </c>
      <c r="X404" s="1">
        <f t="shared" si="595"/>
        <v>0</v>
      </c>
      <c r="Y404" s="1">
        <f t="shared" si="596"/>
        <v>0</v>
      </c>
      <c r="Z404" s="159">
        <v>900</v>
      </c>
      <c r="AA404" s="159">
        <v>900</v>
      </c>
      <c r="AB404" s="159"/>
      <c r="AC404" s="159">
        <v>0</v>
      </c>
      <c r="AD404" s="159">
        <v>900</v>
      </c>
      <c r="AE404" s="159">
        <v>900</v>
      </c>
      <c r="AF404" s="159"/>
      <c r="AG404" s="159"/>
      <c r="AH404" s="159">
        <v>2039</v>
      </c>
      <c r="AI404" s="159">
        <v>2039</v>
      </c>
      <c r="AJ404" s="159"/>
      <c r="AK404" s="159">
        <v>0</v>
      </c>
      <c r="AL404" s="1">
        <f t="shared" si="597"/>
        <v>0</v>
      </c>
      <c r="AM404" s="1">
        <f t="shared" si="598"/>
        <v>0</v>
      </c>
      <c r="AN404" s="1"/>
      <c r="AO404" s="1"/>
      <c r="AP404" s="1"/>
      <c r="AQ404" s="1"/>
      <c r="AR404" s="1"/>
      <c r="AS404" s="1"/>
      <c r="AT404" s="146">
        <v>2039</v>
      </c>
      <c r="AU404" s="146">
        <v>2039</v>
      </c>
      <c r="AV404" s="146"/>
      <c r="AW404" s="146"/>
      <c r="AX404" s="148">
        <v>1550</v>
      </c>
      <c r="AY404" s="159">
        <v>1550</v>
      </c>
      <c r="AZ404" s="159"/>
      <c r="BA404" s="159"/>
      <c r="BB404" s="1">
        <f t="shared" si="599"/>
        <v>0</v>
      </c>
      <c r="BC404" s="1">
        <f t="shared" si="600"/>
        <v>0</v>
      </c>
      <c r="BD404" s="1"/>
      <c r="BE404" s="1"/>
      <c r="BF404" s="146">
        <f t="shared" si="580"/>
        <v>0</v>
      </c>
      <c r="BG404" s="146">
        <f t="shared" si="569"/>
        <v>0</v>
      </c>
      <c r="BH404" s="146"/>
      <c r="BI404" s="146"/>
      <c r="BJ404" s="146">
        <f t="shared" si="570"/>
        <v>1550</v>
      </c>
      <c r="BK404" s="146">
        <f t="shared" si="571"/>
        <v>1550</v>
      </c>
      <c r="BL404" s="159"/>
      <c r="BM404" s="159"/>
      <c r="BN404" s="1">
        <f t="shared" si="601"/>
        <v>1451</v>
      </c>
      <c r="BO404" s="1">
        <f t="shared" si="602"/>
        <v>1451</v>
      </c>
      <c r="BP404" s="1">
        <f t="shared" si="603"/>
        <v>0</v>
      </c>
      <c r="BQ404" s="1">
        <f t="shared" si="604"/>
        <v>0</v>
      </c>
      <c r="BR404" s="167">
        <v>5940</v>
      </c>
      <c r="BS404" s="167">
        <v>5940</v>
      </c>
      <c r="BT404" s="167">
        <v>0</v>
      </c>
      <c r="BU404" s="167">
        <v>0</v>
      </c>
      <c r="BV404" s="146">
        <f t="shared" si="576"/>
        <v>0</v>
      </c>
      <c r="BW404" s="146">
        <f t="shared" si="577"/>
        <v>0</v>
      </c>
      <c r="BX404" s="21"/>
      <c r="BZ404" s="45" t="s">
        <v>602</v>
      </c>
      <c r="CA404" s="45" t="s">
        <v>598</v>
      </c>
      <c r="CB404" s="45" t="s">
        <v>590</v>
      </c>
      <c r="CF404" s="175" t="e">
        <f>BW404-#REF!</f>
        <v>#REF!</v>
      </c>
      <c r="CH404" s="291"/>
      <c r="CI404" s="291"/>
    </row>
    <row r="405" spans="1:87" ht="27.95" customHeight="1" collapsed="1">
      <c r="A405" s="19" t="s">
        <v>34</v>
      </c>
      <c r="B405" s="18" t="s">
        <v>75</v>
      </c>
      <c r="C405" s="17"/>
      <c r="D405" s="125"/>
      <c r="E405" s="125"/>
      <c r="F405" s="16"/>
      <c r="G405" s="16"/>
      <c r="H405" s="17"/>
      <c r="I405" s="17"/>
      <c r="J405" s="15"/>
      <c r="K405" s="15"/>
      <c r="L405" s="6">
        <v>0</v>
      </c>
      <c r="M405" s="15">
        <v>0</v>
      </c>
      <c r="N405" s="167">
        <v>0</v>
      </c>
      <c r="O405" s="167">
        <v>0</v>
      </c>
      <c r="P405" s="167">
        <v>0</v>
      </c>
      <c r="Q405" s="167">
        <v>0</v>
      </c>
      <c r="R405" s="155"/>
      <c r="S405" s="155"/>
      <c r="T405" s="155"/>
      <c r="U405" s="155"/>
      <c r="V405" s="1">
        <f t="shared" si="593"/>
        <v>0</v>
      </c>
      <c r="W405" s="1">
        <f t="shared" si="594"/>
        <v>0</v>
      </c>
      <c r="X405" s="1">
        <f t="shared" si="595"/>
        <v>0</v>
      </c>
      <c r="Y405" s="1">
        <f t="shared" si="596"/>
        <v>0</v>
      </c>
      <c r="Z405" s="155"/>
      <c r="AA405" s="155"/>
      <c r="AB405" s="155"/>
      <c r="AC405" s="155"/>
      <c r="AD405" s="155"/>
      <c r="AE405" s="155"/>
      <c r="AF405" s="155"/>
      <c r="AG405" s="155"/>
      <c r="AH405" s="155"/>
      <c r="AI405" s="155"/>
      <c r="AJ405" s="155"/>
      <c r="AK405" s="155"/>
      <c r="AL405" s="155"/>
      <c r="AM405" s="155"/>
      <c r="AN405" s="155"/>
      <c r="AO405" s="155"/>
      <c r="AP405" s="155"/>
      <c r="AQ405" s="155"/>
      <c r="AR405" s="155"/>
      <c r="AS405" s="155"/>
      <c r="AT405" s="146">
        <f>AH405+AL405</f>
        <v>0</v>
      </c>
      <c r="AU405" s="146">
        <f>AI405+AM405</f>
        <v>0</v>
      </c>
      <c r="AV405" s="146"/>
      <c r="AW405" s="146"/>
      <c r="AX405" s="148">
        <f>AY405</f>
        <v>0</v>
      </c>
      <c r="AY405" s="155"/>
      <c r="AZ405" s="155"/>
      <c r="BA405" s="155"/>
      <c r="BB405" s="155"/>
      <c r="BC405" s="155"/>
      <c r="BD405" s="155"/>
      <c r="BE405" s="155"/>
      <c r="BF405" s="146">
        <f t="shared" si="580"/>
        <v>0</v>
      </c>
      <c r="BG405" s="146">
        <f t="shared" si="569"/>
        <v>0</v>
      </c>
      <c r="BH405" s="146"/>
      <c r="BI405" s="146"/>
      <c r="BJ405" s="146">
        <f t="shared" si="570"/>
        <v>0</v>
      </c>
      <c r="BK405" s="146">
        <f t="shared" si="571"/>
        <v>0</v>
      </c>
      <c r="BL405" s="155"/>
      <c r="BM405" s="155"/>
      <c r="BN405" s="1">
        <f t="shared" ref="BN405" si="605">N405-V405</f>
        <v>0</v>
      </c>
      <c r="BO405" s="1">
        <f t="shared" ref="BO405" si="606">O405-W405</f>
        <v>0</v>
      </c>
      <c r="BP405" s="1">
        <f t="shared" ref="BP405" si="607">P405-X405</f>
        <v>0</v>
      </c>
      <c r="BQ405" s="1">
        <f t="shared" ref="BQ405" si="608">Q405-Y405</f>
        <v>0</v>
      </c>
      <c r="BR405" s="167">
        <v>0</v>
      </c>
      <c r="BS405" s="167">
        <v>0</v>
      </c>
      <c r="BT405" s="167">
        <v>0</v>
      </c>
      <c r="BU405" s="167">
        <v>0</v>
      </c>
      <c r="BV405" s="146">
        <f t="shared" si="576"/>
        <v>0</v>
      </c>
      <c r="BW405" s="146">
        <f t="shared" si="577"/>
        <v>0</v>
      </c>
      <c r="BX405" s="15"/>
      <c r="CF405" s="175" t="e">
        <f>BW405-#REF!</f>
        <v>#REF!</v>
      </c>
      <c r="CH405" s="291"/>
      <c r="CI405" s="291"/>
    </row>
    <row r="406" spans="1:87" ht="27.95" customHeight="1">
      <c r="A406" s="17" t="s">
        <v>128</v>
      </c>
      <c r="B406" s="17" t="s">
        <v>127</v>
      </c>
      <c r="C406" s="17"/>
      <c r="D406" s="125"/>
      <c r="E406" s="125"/>
      <c r="F406" s="16"/>
      <c r="G406" s="16"/>
      <c r="H406" s="17"/>
      <c r="I406" s="17"/>
      <c r="J406" s="15">
        <f t="shared" ref="J406:BS406" si="609">J407+J419</f>
        <v>794441.7</v>
      </c>
      <c r="K406" s="15">
        <f t="shared" si="609"/>
        <v>498450.7</v>
      </c>
      <c r="L406" s="15">
        <f t="shared" si="609"/>
        <v>78161.035000000003</v>
      </c>
      <c r="M406" s="15">
        <f t="shared" si="609"/>
        <v>24729.555</v>
      </c>
      <c r="N406" s="155">
        <f t="shared" si="609"/>
        <v>222285.084</v>
      </c>
      <c r="O406" s="155">
        <f t="shared" si="609"/>
        <v>187595.084</v>
      </c>
      <c r="P406" s="155">
        <f t="shared" si="609"/>
        <v>6517</v>
      </c>
      <c r="Q406" s="155">
        <f t="shared" si="609"/>
        <v>0</v>
      </c>
      <c r="R406" s="155">
        <f t="shared" si="609"/>
        <v>272462.08400000003</v>
      </c>
      <c r="S406" s="155">
        <f t="shared" si="609"/>
        <v>241255.084</v>
      </c>
      <c r="T406" s="155">
        <f t="shared" si="609"/>
        <v>6517</v>
      </c>
      <c r="U406" s="155">
        <f t="shared" si="609"/>
        <v>0</v>
      </c>
      <c r="V406" s="155">
        <f t="shared" si="609"/>
        <v>130416.8</v>
      </c>
      <c r="W406" s="155">
        <f t="shared" si="609"/>
        <v>104834.8</v>
      </c>
      <c r="X406" s="155">
        <f t="shared" si="609"/>
        <v>1718.8000000000002</v>
      </c>
      <c r="Y406" s="155">
        <f t="shared" si="609"/>
        <v>0</v>
      </c>
      <c r="Z406" s="155">
        <f t="shared" si="609"/>
        <v>49000</v>
      </c>
      <c r="AA406" s="155">
        <f t="shared" si="609"/>
        <v>26000</v>
      </c>
      <c r="AB406" s="155">
        <f t="shared" si="609"/>
        <v>0</v>
      </c>
      <c r="AC406" s="155">
        <f t="shared" si="609"/>
        <v>0</v>
      </c>
      <c r="AD406" s="155">
        <f t="shared" si="609"/>
        <v>48924.320537</v>
      </c>
      <c r="AE406" s="155">
        <f t="shared" si="609"/>
        <v>25924.320537</v>
      </c>
      <c r="AF406" s="155">
        <f t="shared" si="609"/>
        <v>0</v>
      </c>
      <c r="AG406" s="155">
        <f t="shared" si="609"/>
        <v>0</v>
      </c>
      <c r="AH406" s="155">
        <f t="shared" si="609"/>
        <v>40623.800000000003</v>
      </c>
      <c r="AI406" s="155">
        <f t="shared" si="609"/>
        <v>40041.800000000003</v>
      </c>
      <c r="AJ406" s="155">
        <f t="shared" si="609"/>
        <v>1718.8000000000002</v>
      </c>
      <c r="AK406" s="155">
        <f t="shared" si="609"/>
        <v>0</v>
      </c>
      <c r="AL406" s="155">
        <f t="shared" si="609"/>
        <v>75.679463000000396</v>
      </c>
      <c r="AM406" s="155">
        <f t="shared" si="609"/>
        <v>75.679463000000396</v>
      </c>
      <c r="AN406" s="155">
        <f t="shared" si="609"/>
        <v>0</v>
      </c>
      <c r="AO406" s="155">
        <f t="shared" si="609"/>
        <v>0</v>
      </c>
      <c r="AP406" s="155">
        <f t="shared" si="609"/>
        <v>0</v>
      </c>
      <c r="AQ406" s="155">
        <f t="shared" si="609"/>
        <v>0</v>
      </c>
      <c r="AR406" s="155">
        <f t="shared" si="609"/>
        <v>0</v>
      </c>
      <c r="AS406" s="155">
        <f t="shared" si="609"/>
        <v>0</v>
      </c>
      <c r="AT406" s="155">
        <f t="shared" si="609"/>
        <v>35082.331999999995</v>
      </c>
      <c r="AU406" s="155">
        <f t="shared" si="609"/>
        <v>34500.331999999995</v>
      </c>
      <c r="AV406" s="155">
        <f t="shared" si="609"/>
        <v>0</v>
      </c>
      <c r="AW406" s="155">
        <f t="shared" si="609"/>
        <v>0</v>
      </c>
      <c r="AX406" s="155">
        <f t="shared" si="609"/>
        <v>40793</v>
      </c>
      <c r="AY406" s="155">
        <f t="shared" si="609"/>
        <v>38793</v>
      </c>
      <c r="AZ406" s="155">
        <f t="shared" si="609"/>
        <v>0</v>
      </c>
      <c r="BA406" s="155">
        <f t="shared" si="609"/>
        <v>0</v>
      </c>
      <c r="BB406" s="155">
        <f t="shared" si="609"/>
        <v>5541.4680000000008</v>
      </c>
      <c r="BC406" s="155">
        <f t="shared" si="609"/>
        <v>5541.4680000000008</v>
      </c>
      <c r="BD406" s="155">
        <f t="shared" si="609"/>
        <v>0</v>
      </c>
      <c r="BE406" s="155">
        <f t="shared" si="609"/>
        <v>0</v>
      </c>
      <c r="BF406" s="155">
        <f t="shared" si="609"/>
        <v>5541.4680000000008</v>
      </c>
      <c r="BG406" s="155">
        <f t="shared" si="609"/>
        <v>5541.4680000000008</v>
      </c>
      <c r="BH406" s="155">
        <f t="shared" si="609"/>
        <v>0</v>
      </c>
      <c r="BI406" s="155">
        <f t="shared" si="609"/>
        <v>0</v>
      </c>
      <c r="BJ406" s="155">
        <f t="shared" si="609"/>
        <v>40793</v>
      </c>
      <c r="BK406" s="155">
        <f t="shared" si="609"/>
        <v>38793</v>
      </c>
      <c r="BL406" s="155">
        <f t="shared" si="609"/>
        <v>0</v>
      </c>
      <c r="BM406" s="155">
        <f t="shared" si="609"/>
        <v>0</v>
      </c>
      <c r="BN406" s="155">
        <f t="shared" si="609"/>
        <v>91868.284</v>
      </c>
      <c r="BO406" s="155">
        <f t="shared" si="609"/>
        <v>82760.284</v>
      </c>
      <c r="BP406" s="155">
        <f t="shared" si="609"/>
        <v>4798.2</v>
      </c>
      <c r="BQ406" s="155">
        <f t="shared" si="609"/>
        <v>0</v>
      </c>
      <c r="BR406" s="155">
        <f t="shared" si="609"/>
        <v>319172.08400000003</v>
      </c>
      <c r="BS406" s="155">
        <f t="shared" si="609"/>
        <v>217256.084</v>
      </c>
      <c r="BT406" s="155">
        <f t="shared" ref="BT406:BW406" si="610">BT407+BT419</f>
        <v>6517</v>
      </c>
      <c r="BU406" s="155">
        <f t="shared" si="610"/>
        <v>0</v>
      </c>
      <c r="BV406" s="155">
        <f t="shared" si="610"/>
        <v>36982</v>
      </c>
      <c r="BW406" s="155">
        <f t="shared" si="610"/>
        <v>7321</v>
      </c>
      <c r="BX406" s="39"/>
      <c r="CF406" s="175" t="e">
        <f>BW406-#REF!</f>
        <v>#REF!</v>
      </c>
      <c r="CH406" s="291"/>
      <c r="CI406" s="291"/>
    </row>
    <row r="407" spans="1:87" ht="27.95" customHeight="1">
      <c r="A407" s="10" t="s">
        <v>71</v>
      </c>
      <c r="B407" s="17" t="s">
        <v>72</v>
      </c>
      <c r="C407" s="17"/>
      <c r="D407" s="125"/>
      <c r="E407" s="125"/>
      <c r="F407" s="16"/>
      <c r="G407" s="16"/>
      <c r="H407" s="17"/>
      <c r="I407" s="17"/>
      <c r="J407" s="15">
        <f t="shared" ref="J407:BR407" si="611">SUM(J408:J418)</f>
        <v>121630</v>
      </c>
      <c r="K407" s="15">
        <f t="shared" si="611"/>
        <v>121630</v>
      </c>
      <c r="L407" s="15">
        <f t="shared" si="611"/>
        <v>0</v>
      </c>
      <c r="M407" s="15">
        <f t="shared" si="611"/>
        <v>0</v>
      </c>
      <c r="N407" s="155">
        <f t="shared" si="611"/>
        <v>1300</v>
      </c>
      <c r="O407" s="155">
        <f t="shared" si="611"/>
        <v>1300</v>
      </c>
      <c r="P407" s="155">
        <f t="shared" si="611"/>
        <v>0</v>
      </c>
      <c r="Q407" s="155">
        <f t="shared" si="611"/>
        <v>0</v>
      </c>
      <c r="R407" s="155">
        <f t="shared" si="611"/>
        <v>1300</v>
      </c>
      <c r="S407" s="155">
        <f t="shared" si="611"/>
        <v>1300</v>
      </c>
      <c r="T407" s="155">
        <f t="shared" si="611"/>
        <v>0</v>
      </c>
      <c r="U407" s="155">
        <f t="shared" si="611"/>
        <v>0</v>
      </c>
      <c r="V407" s="155">
        <f t="shared" si="611"/>
        <v>1300</v>
      </c>
      <c r="W407" s="155">
        <f t="shared" si="611"/>
        <v>1300</v>
      </c>
      <c r="X407" s="155">
        <f t="shared" si="611"/>
        <v>0</v>
      </c>
      <c r="Y407" s="155">
        <f t="shared" si="611"/>
        <v>0</v>
      </c>
      <c r="Z407" s="155">
        <f t="shared" si="611"/>
        <v>0</v>
      </c>
      <c r="AA407" s="155">
        <f t="shared" si="611"/>
        <v>0</v>
      </c>
      <c r="AB407" s="155">
        <f t="shared" si="611"/>
        <v>0</v>
      </c>
      <c r="AC407" s="155">
        <f t="shared" si="611"/>
        <v>0</v>
      </c>
      <c r="AD407" s="155">
        <f t="shared" si="611"/>
        <v>0</v>
      </c>
      <c r="AE407" s="155">
        <f t="shared" si="611"/>
        <v>0</v>
      </c>
      <c r="AF407" s="155">
        <f t="shared" si="611"/>
        <v>0</v>
      </c>
      <c r="AG407" s="155">
        <f t="shared" si="611"/>
        <v>0</v>
      </c>
      <c r="AH407" s="155">
        <f t="shared" si="611"/>
        <v>1300</v>
      </c>
      <c r="AI407" s="155">
        <f t="shared" si="611"/>
        <v>1300</v>
      </c>
      <c r="AJ407" s="155">
        <f t="shared" si="611"/>
        <v>0</v>
      </c>
      <c r="AK407" s="155">
        <f t="shared" si="611"/>
        <v>0</v>
      </c>
      <c r="AL407" s="155">
        <f t="shared" si="611"/>
        <v>0</v>
      </c>
      <c r="AM407" s="155">
        <f t="shared" si="611"/>
        <v>0</v>
      </c>
      <c r="AN407" s="155">
        <f t="shared" si="611"/>
        <v>0</v>
      </c>
      <c r="AO407" s="155">
        <f t="shared" si="611"/>
        <v>0</v>
      </c>
      <c r="AP407" s="155">
        <f t="shared" si="611"/>
        <v>0</v>
      </c>
      <c r="AQ407" s="155">
        <f t="shared" si="611"/>
        <v>0</v>
      </c>
      <c r="AR407" s="155">
        <f t="shared" si="611"/>
        <v>0</v>
      </c>
      <c r="AS407" s="155">
        <f t="shared" si="611"/>
        <v>0</v>
      </c>
      <c r="AT407" s="155">
        <f t="shared" si="611"/>
        <v>1199.9459999999999</v>
      </c>
      <c r="AU407" s="155">
        <f t="shared" si="611"/>
        <v>1199.9459999999999</v>
      </c>
      <c r="AV407" s="155">
        <f t="shared" si="611"/>
        <v>0</v>
      </c>
      <c r="AW407" s="155">
        <f t="shared" si="611"/>
        <v>0</v>
      </c>
      <c r="AX407" s="155">
        <f t="shared" si="611"/>
        <v>0</v>
      </c>
      <c r="AY407" s="155">
        <f t="shared" si="611"/>
        <v>0</v>
      </c>
      <c r="AZ407" s="155">
        <f t="shared" si="611"/>
        <v>0</v>
      </c>
      <c r="BA407" s="155">
        <f t="shared" si="611"/>
        <v>0</v>
      </c>
      <c r="BB407" s="155">
        <f t="shared" si="611"/>
        <v>100.054</v>
      </c>
      <c r="BC407" s="155">
        <f t="shared" si="611"/>
        <v>100.054</v>
      </c>
      <c r="BD407" s="155">
        <f t="shared" si="611"/>
        <v>0</v>
      </c>
      <c r="BE407" s="155">
        <f t="shared" si="611"/>
        <v>0</v>
      </c>
      <c r="BF407" s="155">
        <f t="shared" si="611"/>
        <v>100.054</v>
      </c>
      <c r="BG407" s="155">
        <f t="shared" si="611"/>
        <v>100.054</v>
      </c>
      <c r="BH407" s="155">
        <f t="shared" si="611"/>
        <v>0</v>
      </c>
      <c r="BI407" s="155">
        <f t="shared" si="611"/>
        <v>0</v>
      </c>
      <c r="BJ407" s="155">
        <f t="shared" si="611"/>
        <v>0</v>
      </c>
      <c r="BK407" s="155">
        <f t="shared" si="611"/>
        <v>0</v>
      </c>
      <c r="BL407" s="155">
        <f t="shared" si="611"/>
        <v>0</v>
      </c>
      <c r="BM407" s="155">
        <f t="shared" si="611"/>
        <v>0</v>
      </c>
      <c r="BN407" s="155">
        <f t="shared" si="611"/>
        <v>0</v>
      </c>
      <c r="BO407" s="155">
        <f t="shared" si="611"/>
        <v>0</v>
      </c>
      <c r="BP407" s="155">
        <f t="shared" si="611"/>
        <v>0</v>
      </c>
      <c r="BQ407" s="155">
        <f t="shared" si="611"/>
        <v>0</v>
      </c>
      <c r="BR407" s="155">
        <f t="shared" si="611"/>
        <v>1300</v>
      </c>
      <c r="BS407" s="155">
        <f t="shared" ref="BS407:BW407" si="612">SUM(BS408:BS418)</f>
        <v>1300</v>
      </c>
      <c r="BT407" s="155">
        <f t="shared" si="612"/>
        <v>0</v>
      </c>
      <c r="BU407" s="155">
        <f t="shared" si="612"/>
        <v>0</v>
      </c>
      <c r="BV407" s="155">
        <f t="shared" si="612"/>
        <v>0</v>
      </c>
      <c r="BW407" s="155">
        <f t="shared" si="612"/>
        <v>0</v>
      </c>
      <c r="BX407" s="39"/>
      <c r="CF407" s="175" t="e">
        <f>BW407-#REF!</f>
        <v>#REF!</v>
      </c>
      <c r="CH407" s="291"/>
      <c r="CI407" s="291"/>
    </row>
    <row r="408" spans="1:87" ht="27.95" hidden="1" customHeight="1" outlineLevel="1">
      <c r="A408" s="32">
        <v>1</v>
      </c>
      <c r="B408" s="42" t="s">
        <v>90</v>
      </c>
      <c r="C408" s="31" t="s">
        <v>89</v>
      </c>
      <c r="D408" s="120"/>
      <c r="E408" s="120"/>
      <c r="F408" s="29" t="s">
        <v>30</v>
      </c>
      <c r="G408" s="30"/>
      <c r="H408" s="29"/>
      <c r="I408" s="29"/>
      <c r="J408" s="37">
        <v>99800</v>
      </c>
      <c r="K408" s="36">
        <v>99800</v>
      </c>
      <c r="L408" s="6">
        <v>0</v>
      </c>
      <c r="M408" s="36">
        <v>0</v>
      </c>
      <c r="N408" s="167">
        <v>1000</v>
      </c>
      <c r="O408" s="167">
        <v>1000</v>
      </c>
      <c r="P408" s="167">
        <v>0</v>
      </c>
      <c r="Q408" s="167">
        <v>0</v>
      </c>
      <c r="R408" s="12">
        <v>1000</v>
      </c>
      <c r="S408" s="12">
        <v>1000</v>
      </c>
      <c r="T408" s="12"/>
      <c r="U408" s="148"/>
      <c r="V408" s="1">
        <f t="shared" ref="V408:V418" si="613">Z408+AH408+AX408</f>
        <v>1000</v>
      </c>
      <c r="W408" s="1">
        <f t="shared" ref="W408:W418" si="614">AA408+AI408+AY408</f>
        <v>1000</v>
      </c>
      <c r="X408" s="1">
        <f t="shared" ref="X408:X418" si="615">AB408+AJ408+AZ408</f>
        <v>0</v>
      </c>
      <c r="Y408" s="1">
        <f t="shared" ref="Y408:Y418" si="616">AC408+AK408+BA408</f>
        <v>0</v>
      </c>
      <c r="Z408" s="148"/>
      <c r="AA408" s="148"/>
      <c r="AB408" s="148"/>
      <c r="AC408" s="148"/>
      <c r="AD408" s="148"/>
      <c r="AE408" s="148"/>
      <c r="AF408" s="148"/>
      <c r="AG408" s="148"/>
      <c r="AH408" s="148">
        <v>1000</v>
      </c>
      <c r="AI408" s="148">
        <v>1000</v>
      </c>
      <c r="AJ408" s="148"/>
      <c r="AK408" s="148"/>
      <c r="AL408" s="1">
        <f t="shared" ref="AL408:AL418" si="617">Z408-AD408</f>
        <v>0</v>
      </c>
      <c r="AM408" s="1">
        <f t="shared" ref="AM408:AM418" si="618">AA408-AE408</f>
        <v>0</v>
      </c>
      <c r="AN408" s="1"/>
      <c r="AO408" s="1"/>
      <c r="AP408" s="1"/>
      <c r="AQ408" s="1"/>
      <c r="AR408" s="1"/>
      <c r="AS408" s="1"/>
      <c r="AT408" s="146">
        <v>1000</v>
      </c>
      <c r="AU408" s="146">
        <v>1000</v>
      </c>
      <c r="AV408" s="146"/>
      <c r="AW408" s="146"/>
      <c r="AX408" s="148"/>
      <c r="AY408" s="148"/>
      <c r="AZ408" s="148"/>
      <c r="BA408" s="148"/>
      <c r="BB408" s="1">
        <f t="shared" ref="BB408:BB418" si="619">AH408-AT408</f>
        <v>0</v>
      </c>
      <c r="BC408" s="1">
        <f t="shared" ref="BC408:BC418" si="620">AI408-AU408</f>
        <v>0</v>
      </c>
      <c r="BD408" s="1"/>
      <c r="BE408" s="1"/>
      <c r="BF408" s="146">
        <f t="shared" si="580"/>
        <v>0</v>
      </c>
      <c r="BG408" s="146">
        <f t="shared" si="569"/>
        <v>0</v>
      </c>
      <c r="BH408" s="146"/>
      <c r="BI408" s="146"/>
      <c r="BJ408" s="146">
        <f t="shared" si="570"/>
        <v>0</v>
      </c>
      <c r="BK408" s="146">
        <f t="shared" si="571"/>
        <v>0</v>
      </c>
      <c r="BL408" s="148"/>
      <c r="BM408" s="148"/>
      <c r="BN408" s="1">
        <f t="shared" ref="BN408:BN418" si="621">N408-V408</f>
        <v>0</v>
      </c>
      <c r="BO408" s="1">
        <f t="shared" ref="BO408:BO418" si="622">O408-W408</f>
        <v>0</v>
      </c>
      <c r="BP408" s="1">
        <f t="shared" ref="BP408:BP418" si="623">P408-X408</f>
        <v>0</v>
      </c>
      <c r="BQ408" s="1">
        <f t="shared" ref="BQ408:BQ418" si="624">Q408-Y408</f>
        <v>0</v>
      </c>
      <c r="BR408" s="167">
        <v>1000</v>
      </c>
      <c r="BS408" s="167">
        <v>1000</v>
      </c>
      <c r="BT408" s="167">
        <v>0</v>
      </c>
      <c r="BU408" s="167">
        <v>0</v>
      </c>
      <c r="BV408" s="146">
        <f t="shared" si="576"/>
        <v>0</v>
      </c>
      <c r="BW408" s="146">
        <f t="shared" si="577"/>
        <v>0</v>
      </c>
      <c r="BX408" s="37"/>
      <c r="BZ408" s="45" t="s">
        <v>602</v>
      </c>
      <c r="CA408" s="45" t="s">
        <v>598</v>
      </c>
      <c r="CB408" s="45" t="s">
        <v>595</v>
      </c>
      <c r="CF408" s="175" t="e">
        <f>BW408-#REF!</f>
        <v>#REF!</v>
      </c>
      <c r="CH408" s="291"/>
      <c r="CI408" s="291"/>
    </row>
    <row r="409" spans="1:87" s="114" customFormat="1" ht="38.25" hidden="1" outlineLevel="1">
      <c r="A409" s="32">
        <v>2</v>
      </c>
      <c r="B409" s="14" t="s">
        <v>88</v>
      </c>
      <c r="C409" s="68" t="s">
        <v>76</v>
      </c>
      <c r="D409" s="121"/>
      <c r="E409" s="121"/>
      <c r="F409" s="8" t="s">
        <v>30</v>
      </c>
      <c r="G409" s="9"/>
      <c r="H409" s="8"/>
      <c r="I409" s="68"/>
      <c r="J409" s="6">
        <v>2371</v>
      </c>
      <c r="K409" s="13">
        <v>2371</v>
      </c>
      <c r="L409" s="6">
        <v>0</v>
      </c>
      <c r="M409" s="13">
        <v>0</v>
      </c>
      <c r="N409" s="167">
        <v>0</v>
      </c>
      <c r="O409" s="167">
        <v>0</v>
      </c>
      <c r="P409" s="167">
        <v>0</v>
      </c>
      <c r="Q409" s="167">
        <v>0</v>
      </c>
      <c r="R409" s="12"/>
      <c r="S409" s="12"/>
      <c r="T409" s="144"/>
      <c r="U409" s="148"/>
      <c r="V409" s="146">
        <f t="shared" si="613"/>
        <v>0</v>
      </c>
      <c r="W409" s="146">
        <f t="shared" si="614"/>
        <v>0</v>
      </c>
      <c r="X409" s="146">
        <f t="shared" si="615"/>
        <v>0</v>
      </c>
      <c r="Y409" s="146">
        <f t="shared" si="616"/>
        <v>0</v>
      </c>
      <c r="Z409" s="160"/>
      <c r="AA409" s="160"/>
      <c r="AB409" s="160"/>
      <c r="AC409" s="160"/>
      <c r="AD409" s="160"/>
      <c r="AE409" s="160"/>
      <c r="AF409" s="160"/>
      <c r="AG409" s="160"/>
      <c r="AH409" s="160"/>
      <c r="AI409" s="160"/>
      <c r="AJ409" s="160"/>
      <c r="AK409" s="160"/>
      <c r="AL409" s="146">
        <f t="shared" si="617"/>
        <v>0</v>
      </c>
      <c r="AM409" s="146">
        <f t="shared" si="618"/>
        <v>0</v>
      </c>
      <c r="AN409" s="146"/>
      <c r="AO409" s="146"/>
      <c r="AP409" s="146"/>
      <c r="AQ409" s="146"/>
      <c r="AR409" s="146"/>
      <c r="AS409" s="146"/>
      <c r="AT409" s="160"/>
      <c r="AU409" s="160"/>
      <c r="AV409" s="160"/>
      <c r="AW409" s="160"/>
      <c r="AX409" s="160"/>
      <c r="AY409" s="160"/>
      <c r="AZ409" s="160"/>
      <c r="BA409" s="160"/>
      <c r="BB409" s="146">
        <f t="shared" si="619"/>
        <v>0</v>
      </c>
      <c r="BC409" s="146">
        <f t="shared" si="620"/>
        <v>0</v>
      </c>
      <c r="BD409" s="146"/>
      <c r="BE409" s="146"/>
      <c r="BF409" s="146">
        <f t="shared" si="580"/>
        <v>0</v>
      </c>
      <c r="BG409" s="146">
        <f t="shared" si="569"/>
        <v>0</v>
      </c>
      <c r="BH409" s="146"/>
      <c r="BI409" s="146"/>
      <c r="BJ409" s="146">
        <f t="shared" si="570"/>
        <v>0</v>
      </c>
      <c r="BK409" s="146">
        <f t="shared" si="571"/>
        <v>0</v>
      </c>
      <c r="BL409" s="160"/>
      <c r="BM409" s="160"/>
      <c r="BN409" s="146">
        <f t="shared" si="621"/>
        <v>0</v>
      </c>
      <c r="BO409" s="146">
        <f t="shared" si="622"/>
        <v>0</v>
      </c>
      <c r="BP409" s="146">
        <f t="shared" si="623"/>
        <v>0</v>
      </c>
      <c r="BQ409" s="146">
        <f t="shared" si="624"/>
        <v>0</v>
      </c>
      <c r="BR409" s="167">
        <v>0</v>
      </c>
      <c r="BS409" s="167">
        <v>0</v>
      </c>
      <c r="BT409" s="167">
        <v>0</v>
      </c>
      <c r="BU409" s="167">
        <v>0</v>
      </c>
      <c r="BV409" s="146">
        <f t="shared" si="576"/>
        <v>0</v>
      </c>
      <c r="BW409" s="146">
        <f t="shared" si="577"/>
        <v>0</v>
      </c>
      <c r="BX409" s="384"/>
      <c r="BZ409" s="114" t="s">
        <v>602</v>
      </c>
      <c r="CA409" s="45" t="s">
        <v>598</v>
      </c>
      <c r="CB409" s="45" t="s">
        <v>595</v>
      </c>
      <c r="CD409" s="385"/>
      <c r="CE409" s="385"/>
      <c r="CF409" s="175" t="e">
        <f>BW409-#REF!</f>
        <v>#REF!</v>
      </c>
      <c r="CH409" s="291"/>
      <c r="CI409" s="291"/>
    </row>
    <row r="410" spans="1:87" s="354" customFormat="1" ht="27.95" hidden="1" customHeight="1" outlineLevel="1">
      <c r="A410" s="32">
        <v>3</v>
      </c>
      <c r="B410" s="42" t="s">
        <v>87</v>
      </c>
      <c r="C410" s="31" t="s">
        <v>76</v>
      </c>
      <c r="D410" s="120"/>
      <c r="E410" s="120"/>
      <c r="F410" s="29" t="s">
        <v>28</v>
      </c>
      <c r="G410" s="30"/>
      <c r="H410" s="29"/>
      <c r="I410" s="29"/>
      <c r="J410" s="37">
        <v>2371</v>
      </c>
      <c r="K410" s="36">
        <v>2371</v>
      </c>
      <c r="L410" s="6">
        <v>0</v>
      </c>
      <c r="M410" s="36">
        <v>0</v>
      </c>
      <c r="N410" s="167">
        <v>50</v>
      </c>
      <c r="O410" s="167">
        <v>50</v>
      </c>
      <c r="P410" s="167">
        <v>0</v>
      </c>
      <c r="Q410" s="167">
        <v>0</v>
      </c>
      <c r="R410" s="12">
        <v>50</v>
      </c>
      <c r="S410" s="12">
        <v>50</v>
      </c>
      <c r="T410" s="12"/>
      <c r="U410" s="148"/>
      <c r="V410" s="146">
        <f t="shared" si="613"/>
        <v>50</v>
      </c>
      <c r="W410" s="146">
        <f t="shared" si="614"/>
        <v>50</v>
      </c>
      <c r="X410" s="146">
        <f t="shared" si="615"/>
        <v>0</v>
      </c>
      <c r="Y410" s="146">
        <f t="shared" si="616"/>
        <v>0</v>
      </c>
      <c r="Z410" s="148"/>
      <c r="AA410" s="148"/>
      <c r="AB410" s="148"/>
      <c r="AC410" s="148"/>
      <c r="AD410" s="148"/>
      <c r="AE410" s="148"/>
      <c r="AF410" s="148"/>
      <c r="AG410" s="148"/>
      <c r="AH410" s="148">
        <v>50</v>
      </c>
      <c r="AI410" s="148">
        <v>50</v>
      </c>
      <c r="AJ410" s="148"/>
      <c r="AK410" s="148"/>
      <c r="AL410" s="146">
        <f t="shared" si="617"/>
        <v>0</v>
      </c>
      <c r="AM410" s="146">
        <f t="shared" si="618"/>
        <v>0</v>
      </c>
      <c r="AN410" s="146"/>
      <c r="AO410" s="146"/>
      <c r="AP410" s="146"/>
      <c r="AQ410" s="146"/>
      <c r="AR410" s="146"/>
      <c r="AS410" s="146"/>
      <c r="AT410" s="146">
        <v>50</v>
      </c>
      <c r="AU410" s="146">
        <v>50</v>
      </c>
      <c r="AV410" s="146"/>
      <c r="AW410" s="146"/>
      <c r="AX410" s="148"/>
      <c r="AY410" s="148"/>
      <c r="AZ410" s="148"/>
      <c r="BA410" s="148"/>
      <c r="BB410" s="146">
        <f t="shared" si="619"/>
        <v>0</v>
      </c>
      <c r="BC410" s="146">
        <f t="shared" si="620"/>
        <v>0</v>
      </c>
      <c r="BD410" s="146"/>
      <c r="BE410" s="146"/>
      <c r="BF410" s="146">
        <f t="shared" si="580"/>
        <v>0</v>
      </c>
      <c r="BG410" s="146">
        <f t="shared" si="569"/>
        <v>0</v>
      </c>
      <c r="BH410" s="146"/>
      <c r="BI410" s="146"/>
      <c r="BJ410" s="146">
        <f t="shared" si="570"/>
        <v>0</v>
      </c>
      <c r="BK410" s="146">
        <f t="shared" si="571"/>
        <v>0</v>
      </c>
      <c r="BL410" s="148"/>
      <c r="BM410" s="148"/>
      <c r="BN410" s="146">
        <f t="shared" si="621"/>
        <v>0</v>
      </c>
      <c r="BO410" s="146">
        <f t="shared" si="622"/>
        <v>0</v>
      </c>
      <c r="BP410" s="146">
        <f t="shared" si="623"/>
        <v>0</v>
      </c>
      <c r="BQ410" s="146">
        <f t="shared" si="624"/>
        <v>0</v>
      </c>
      <c r="BR410" s="167">
        <v>50</v>
      </c>
      <c r="BS410" s="167">
        <v>50</v>
      </c>
      <c r="BT410" s="167">
        <v>0</v>
      </c>
      <c r="BU410" s="167">
        <v>0</v>
      </c>
      <c r="BV410" s="146">
        <f t="shared" si="576"/>
        <v>0</v>
      </c>
      <c r="BW410" s="146">
        <f t="shared" si="577"/>
        <v>0</v>
      </c>
      <c r="BX410" s="37"/>
      <c r="BZ410" s="354" t="s">
        <v>602</v>
      </c>
      <c r="CA410" s="45" t="s">
        <v>598</v>
      </c>
      <c r="CB410" s="45" t="s">
        <v>595</v>
      </c>
      <c r="CD410" s="386"/>
      <c r="CE410" s="386"/>
      <c r="CF410" s="175" t="e">
        <f>BW410-#REF!</f>
        <v>#REF!</v>
      </c>
      <c r="CH410" s="291"/>
      <c r="CI410" s="291"/>
    </row>
    <row r="411" spans="1:87" s="354" customFormat="1" ht="27.95" hidden="1" customHeight="1" outlineLevel="1">
      <c r="A411" s="32">
        <v>4</v>
      </c>
      <c r="B411" s="42" t="s">
        <v>86</v>
      </c>
      <c r="C411" s="31" t="s">
        <v>76</v>
      </c>
      <c r="D411" s="120"/>
      <c r="E411" s="120"/>
      <c r="F411" s="29" t="s">
        <v>39</v>
      </c>
      <c r="G411" s="30"/>
      <c r="H411" s="29"/>
      <c r="I411" s="29"/>
      <c r="J411" s="37">
        <v>1995</v>
      </c>
      <c r="K411" s="36">
        <v>1995</v>
      </c>
      <c r="L411" s="6">
        <v>0</v>
      </c>
      <c r="M411" s="36">
        <v>0</v>
      </c>
      <c r="N411" s="167">
        <v>50</v>
      </c>
      <c r="O411" s="167">
        <v>50</v>
      </c>
      <c r="P411" s="167">
        <v>0</v>
      </c>
      <c r="Q411" s="167">
        <v>0</v>
      </c>
      <c r="R411" s="12">
        <v>50</v>
      </c>
      <c r="S411" s="12">
        <v>50</v>
      </c>
      <c r="T411" s="12"/>
      <c r="U411" s="148"/>
      <c r="V411" s="146">
        <f t="shared" si="613"/>
        <v>50</v>
      </c>
      <c r="W411" s="146">
        <f t="shared" si="614"/>
        <v>50</v>
      </c>
      <c r="X411" s="146">
        <f t="shared" si="615"/>
        <v>0</v>
      </c>
      <c r="Y411" s="146">
        <f t="shared" si="616"/>
        <v>0</v>
      </c>
      <c r="Z411" s="148"/>
      <c r="AA411" s="148"/>
      <c r="AB411" s="148"/>
      <c r="AC411" s="148"/>
      <c r="AD411" s="148"/>
      <c r="AE411" s="148"/>
      <c r="AF411" s="148"/>
      <c r="AG411" s="148"/>
      <c r="AH411" s="148">
        <v>50</v>
      </c>
      <c r="AI411" s="148">
        <v>50</v>
      </c>
      <c r="AJ411" s="148"/>
      <c r="AK411" s="148"/>
      <c r="AL411" s="146">
        <f t="shared" si="617"/>
        <v>0</v>
      </c>
      <c r="AM411" s="146">
        <f t="shared" si="618"/>
        <v>0</v>
      </c>
      <c r="AN411" s="146"/>
      <c r="AO411" s="146"/>
      <c r="AP411" s="146"/>
      <c r="AQ411" s="146"/>
      <c r="AR411" s="146"/>
      <c r="AS411" s="146"/>
      <c r="AT411" s="146">
        <v>50</v>
      </c>
      <c r="AU411" s="146">
        <v>50</v>
      </c>
      <c r="AV411" s="146"/>
      <c r="AW411" s="146"/>
      <c r="AX411" s="148"/>
      <c r="AY411" s="148"/>
      <c r="AZ411" s="148"/>
      <c r="BA411" s="148"/>
      <c r="BB411" s="146">
        <f t="shared" si="619"/>
        <v>0</v>
      </c>
      <c r="BC411" s="146">
        <f t="shared" si="620"/>
        <v>0</v>
      </c>
      <c r="BD411" s="146"/>
      <c r="BE411" s="146"/>
      <c r="BF411" s="146">
        <f t="shared" si="580"/>
        <v>0</v>
      </c>
      <c r="BG411" s="146">
        <f t="shared" si="569"/>
        <v>0</v>
      </c>
      <c r="BH411" s="146"/>
      <c r="BI411" s="146"/>
      <c r="BJ411" s="146">
        <f t="shared" si="570"/>
        <v>0</v>
      </c>
      <c r="BK411" s="146">
        <f t="shared" si="571"/>
        <v>0</v>
      </c>
      <c r="BL411" s="148"/>
      <c r="BM411" s="148"/>
      <c r="BN411" s="146">
        <f t="shared" si="621"/>
        <v>0</v>
      </c>
      <c r="BO411" s="146">
        <f t="shared" si="622"/>
        <v>0</v>
      </c>
      <c r="BP411" s="146">
        <f t="shared" si="623"/>
        <v>0</v>
      </c>
      <c r="BQ411" s="146">
        <f t="shared" si="624"/>
        <v>0</v>
      </c>
      <c r="BR411" s="167">
        <v>50</v>
      </c>
      <c r="BS411" s="167">
        <v>50</v>
      </c>
      <c r="BT411" s="167">
        <v>0</v>
      </c>
      <c r="BU411" s="167">
        <v>0</v>
      </c>
      <c r="BV411" s="146">
        <f t="shared" si="576"/>
        <v>0</v>
      </c>
      <c r="BW411" s="146">
        <f t="shared" si="577"/>
        <v>0</v>
      </c>
      <c r="BX411" s="37"/>
      <c r="BZ411" s="354" t="s">
        <v>602</v>
      </c>
      <c r="CA411" s="45" t="s">
        <v>598</v>
      </c>
      <c r="CB411" s="45" t="s">
        <v>595</v>
      </c>
      <c r="CD411" s="386"/>
      <c r="CE411" s="386"/>
      <c r="CF411" s="175" t="e">
        <f>BW411-#REF!</f>
        <v>#REF!</v>
      </c>
      <c r="CH411" s="291"/>
      <c r="CI411" s="291"/>
    </row>
    <row r="412" spans="1:87" s="114" customFormat="1" ht="30" hidden="1" customHeight="1" outlineLevel="1">
      <c r="A412" s="32">
        <v>5</v>
      </c>
      <c r="B412" s="14" t="s">
        <v>85</v>
      </c>
      <c r="C412" s="68" t="s">
        <v>76</v>
      </c>
      <c r="D412" s="121"/>
      <c r="E412" s="121"/>
      <c r="F412" s="8" t="s">
        <v>23</v>
      </c>
      <c r="G412" s="9"/>
      <c r="H412" s="8"/>
      <c r="I412" s="68"/>
      <c r="J412" s="6">
        <v>1995</v>
      </c>
      <c r="K412" s="13">
        <v>1995</v>
      </c>
      <c r="L412" s="6">
        <v>0</v>
      </c>
      <c r="M412" s="13">
        <v>0</v>
      </c>
      <c r="N412" s="167">
        <v>0</v>
      </c>
      <c r="O412" s="167">
        <v>0</v>
      </c>
      <c r="P412" s="167">
        <v>0</v>
      </c>
      <c r="Q412" s="167">
        <v>0</v>
      </c>
      <c r="R412" s="12"/>
      <c r="S412" s="12"/>
      <c r="T412" s="144"/>
      <c r="U412" s="148"/>
      <c r="V412" s="146">
        <f t="shared" si="613"/>
        <v>0</v>
      </c>
      <c r="W412" s="146">
        <f t="shared" si="614"/>
        <v>0</v>
      </c>
      <c r="X412" s="146">
        <f t="shared" si="615"/>
        <v>0</v>
      </c>
      <c r="Y412" s="146">
        <f t="shared" si="616"/>
        <v>0</v>
      </c>
      <c r="Z412" s="160"/>
      <c r="AA412" s="160"/>
      <c r="AB412" s="160"/>
      <c r="AC412" s="160"/>
      <c r="AD412" s="160"/>
      <c r="AE412" s="160"/>
      <c r="AF412" s="160"/>
      <c r="AG412" s="160"/>
      <c r="AH412" s="160"/>
      <c r="AI412" s="160"/>
      <c r="AJ412" s="160"/>
      <c r="AK412" s="160"/>
      <c r="AL412" s="146">
        <f t="shared" si="617"/>
        <v>0</v>
      </c>
      <c r="AM412" s="146">
        <f t="shared" si="618"/>
        <v>0</v>
      </c>
      <c r="AN412" s="146"/>
      <c r="AO412" s="146"/>
      <c r="AP412" s="146"/>
      <c r="AQ412" s="146"/>
      <c r="AR412" s="146"/>
      <c r="AS412" s="146"/>
      <c r="AT412" s="160"/>
      <c r="AU412" s="160"/>
      <c r="AV412" s="160"/>
      <c r="AW412" s="160"/>
      <c r="AX412" s="160"/>
      <c r="AY412" s="160"/>
      <c r="AZ412" s="160"/>
      <c r="BA412" s="160"/>
      <c r="BB412" s="146">
        <f t="shared" si="619"/>
        <v>0</v>
      </c>
      <c r="BC412" s="146">
        <f t="shared" si="620"/>
        <v>0</v>
      </c>
      <c r="BD412" s="146"/>
      <c r="BE412" s="146"/>
      <c r="BF412" s="146">
        <f t="shared" si="580"/>
        <v>0</v>
      </c>
      <c r="BG412" s="146">
        <f t="shared" si="569"/>
        <v>0</v>
      </c>
      <c r="BH412" s="146"/>
      <c r="BI412" s="146"/>
      <c r="BJ412" s="146">
        <f t="shared" si="570"/>
        <v>0</v>
      </c>
      <c r="BK412" s="146">
        <f t="shared" si="571"/>
        <v>0</v>
      </c>
      <c r="BL412" s="160"/>
      <c r="BM412" s="160"/>
      <c r="BN412" s="146">
        <f t="shared" si="621"/>
        <v>0</v>
      </c>
      <c r="BO412" s="146">
        <f t="shared" si="622"/>
        <v>0</v>
      </c>
      <c r="BP412" s="146">
        <f t="shared" si="623"/>
        <v>0</v>
      </c>
      <c r="BQ412" s="146">
        <f t="shared" si="624"/>
        <v>0</v>
      </c>
      <c r="BR412" s="167">
        <v>0</v>
      </c>
      <c r="BS412" s="167">
        <v>0</v>
      </c>
      <c r="BT412" s="167">
        <v>0</v>
      </c>
      <c r="BU412" s="167">
        <v>0</v>
      </c>
      <c r="BV412" s="146">
        <f t="shared" si="576"/>
        <v>0</v>
      </c>
      <c r="BW412" s="146">
        <f t="shared" si="577"/>
        <v>0</v>
      </c>
      <c r="BX412" s="384"/>
      <c r="BZ412" s="114" t="s">
        <v>602</v>
      </c>
      <c r="CA412" s="45" t="s">
        <v>598</v>
      </c>
      <c r="CB412" s="45" t="s">
        <v>595</v>
      </c>
      <c r="CD412" s="385"/>
      <c r="CE412" s="385"/>
      <c r="CF412" s="175" t="e">
        <f>BW412-#REF!</f>
        <v>#REF!</v>
      </c>
      <c r="CH412" s="291"/>
      <c r="CI412" s="291"/>
    </row>
    <row r="413" spans="1:87" s="114" customFormat="1" ht="30" hidden="1" customHeight="1" outlineLevel="1">
      <c r="A413" s="32">
        <v>6</v>
      </c>
      <c r="B413" s="14" t="s">
        <v>84</v>
      </c>
      <c r="C413" s="68" t="s">
        <v>76</v>
      </c>
      <c r="D413" s="121"/>
      <c r="E413" s="121"/>
      <c r="F413" s="8" t="s">
        <v>30</v>
      </c>
      <c r="G413" s="9"/>
      <c r="H413" s="8"/>
      <c r="I413" s="68"/>
      <c r="J413" s="6">
        <v>1995</v>
      </c>
      <c r="K413" s="13">
        <v>1995</v>
      </c>
      <c r="L413" s="6">
        <v>0</v>
      </c>
      <c r="M413" s="13">
        <v>0</v>
      </c>
      <c r="N413" s="167">
        <v>0</v>
      </c>
      <c r="O413" s="167">
        <v>0</v>
      </c>
      <c r="P413" s="167">
        <v>0</v>
      </c>
      <c r="Q413" s="167">
        <v>0</v>
      </c>
      <c r="R413" s="12"/>
      <c r="S413" s="12"/>
      <c r="T413" s="144"/>
      <c r="U413" s="148"/>
      <c r="V413" s="146">
        <f t="shared" si="613"/>
        <v>0</v>
      </c>
      <c r="W413" s="146">
        <f t="shared" si="614"/>
        <v>0</v>
      </c>
      <c r="X413" s="146">
        <f t="shared" si="615"/>
        <v>0</v>
      </c>
      <c r="Y413" s="146">
        <f t="shared" si="616"/>
        <v>0</v>
      </c>
      <c r="Z413" s="160"/>
      <c r="AA413" s="160"/>
      <c r="AB413" s="160"/>
      <c r="AC413" s="160"/>
      <c r="AD413" s="160"/>
      <c r="AE413" s="160"/>
      <c r="AF413" s="160"/>
      <c r="AG413" s="160"/>
      <c r="AH413" s="160"/>
      <c r="AI413" s="160"/>
      <c r="AJ413" s="160"/>
      <c r="AK413" s="160"/>
      <c r="AL413" s="146">
        <f t="shared" si="617"/>
        <v>0</v>
      </c>
      <c r="AM413" s="146">
        <f t="shared" si="618"/>
        <v>0</v>
      </c>
      <c r="AN413" s="146"/>
      <c r="AO413" s="146"/>
      <c r="AP413" s="146"/>
      <c r="AQ413" s="146"/>
      <c r="AR413" s="146"/>
      <c r="AS413" s="146"/>
      <c r="AT413" s="160"/>
      <c r="AU413" s="160"/>
      <c r="AV413" s="160"/>
      <c r="AW413" s="160"/>
      <c r="AX413" s="160"/>
      <c r="AY413" s="160"/>
      <c r="AZ413" s="160"/>
      <c r="BA413" s="160"/>
      <c r="BB413" s="146">
        <f t="shared" si="619"/>
        <v>0</v>
      </c>
      <c r="BC413" s="146">
        <f t="shared" si="620"/>
        <v>0</v>
      </c>
      <c r="BD413" s="146"/>
      <c r="BE413" s="146"/>
      <c r="BF413" s="146">
        <f t="shared" si="580"/>
        <v>0</v>
      </c>
      <c r="BG413" s="146">
        <f t="shared" si="569"/>
        <v>0</v>
      </c>
      <c r="BH413" s="146"/>
      <c r="BI413" s="146"/>
      <c r="BJ413" s="146">
        <f t="shared" si="570"/>
        <v>0</v>
      </c>
      <c r="BK413" s="146">
        <f t="shared" si="571"/>
        <v>0</v>
      </c>
      <c r="BL413" s="160"/>
      <c r="BM413" s="160"/>
      <c r="BN413" s="146">
        <f t="shared" si="621"/>
        <v>0</v>
      </c>
      <c r="BO413" s="146">
        <f t="shared" si="622"/>
        <v>0</v>
      </c>
      <c r="BP413" s="146">
        <f t="shared" si="623"/>
        <v>0</v>
      </c>
      <c r="BQ413" s="146">
        <f t="shared" si="624"/>
        <v>0</v>
      </c>
      <c r="BR413" s="167">
        <v>0</v>
      </c>
      <c r="BS413" s="167">
        <v>0</v>
      </c>
      <c r="BT413" s="167">
        <v>0</v>
      </c>
      <c r="BU413" s="167">
        <v>0</v>
      </c>
      <c r="BV413" s="146">
        <f t="shared" si="576"/>
        <v>0</v>
      </c>
      <c r="BW413" s="146">
        <f t="shared" si="577"/>
        <v>0</v>
      </c>
      <c r="BX413" s="384"/>
      <c r="BZ413" s="114" t="s">
        <v>602</v>
      </c>
      <c r="CA413" s="45" t="s">
        <v>598</v>
      </c>
      <c r="CB413" s="45" t="s">
        <v>595</v>
      </c>
      <c r="CD413" s="385"/>
      <c r="CE413" s="385"/>
      <c r="CF413" s="175" t="e">
        <f>BW413-#REF!</f>
        <v>#REF!</v>
      </c>
      <c r="CH413" s="291"/>
      <c r="CI413" s="291"/>
    </row>
    <row r="414" spans="1:87" s="114" customFormat="1" ht="30" hidden="1" customHeight="1" outlineLevel="1">
      <c r="A414" s="32">
        <v>7</v>
      </c>
      <c r="B414" s="14" t="s">
        <v>83</v>
      </c>
      <c r="C414" s="68" t="s">
        <v>76</v>
      </c>
      <c r="D414" s="121"/>
      <c r="E414" s="121"/>
      <c r="F414" s="8" t="s">
        <v>35</v>
      </c>
      <c r="G414" s="9"/>
      <c r="H414" s="8"/>
      <c r="I414" s="68"/>
      <c r="J414" s="6">
        <v>1995</v>
      </c>
      <c r="K414" s="13">
        <v>1995</v>
      </c>
      <c r="L414" s="6">
        <v>0</v>
      </c>
      <c r="M414" s="13">
        <v>0</v>
      </c>
      <c r="N414" s="167">
        <v>0</v>
      </c>
      <c r="O414" s="167">
        <v>0</v>
      </c>
      <c r="P414" s="167">
        <v>0</v>
      </c>
      <c r="Q414" s="167">
        <v>0</v>
      </c>
      <c r="R414" s="12"/>
      <c r="S414" s="12"/>
      <c r="T414" s="144"/>
      <c r="U414" s="148"/>
      <c r="V414" s="146">
        <f t="shared" si="613"/>
        <v>0</v>
      </c>
      <c r="W414" s="146">
        <f t="shared" si="614"/>
        <v>0</v>
      </c>
      <c r="X414" s="146">
        <f t="shared" si="615"/>
        <v>0</v>
      </c>
      <c r="Y414" s="146">
        <f t="shared" si="616"/>
        <v>0</v>
      </c>
      <c r="Z414" s="160"/>
      <c r="AA414" s="160"/>
      <c r="AB414" s="160"/>
      <c r="AC414" s="160"/>
      <c r="AD414" s="160"/>
      <c r="AE414" s="160"/>
      <c r="AF414" s="160"/>
      <c r="AG414" s="160"/>
      <c r="AH414" s="160"/>
      <c r="AI414" s="160"/>
      <c r="AJ414" s="160"/>
      <c r="AK414" s="160"/>
      <c r="AL414" s="146">
        <f t="shared" si="617"/>
        <v>0</v>
      </c>
      <c r="AM414" s="146">
        <f t="shared" si="618"/>
        <v>0</v>
      </c>
      <c r="AN414" s="146"/>
      <c r="AO414" s="146"/>
      <c r="AP414" s="146"/>
      <c r="AQ414" s="146"/>
      <c r="AR414" s="146"/>
      <c r="AS414" s="146"/>
      <c r="AT414" s="160"/>
      <c r="AU414" s="160"/>
      <c r="AV414" s="160"/>
      <c r="AW414" s="160"/>
      <c r="AX414" s="160"/>
      <c r="AY414" s="160"/>
      <c r="AZ414" s="160"/>
      <c r="BA414" s="160"/>
      <c r="BB414" s="146">
        <f t="shared" si="619"/>
        <v>0</v>
      </c>
      <c r="BC414" s="146">
        <f t="shared" si="620"/>
        <v>0</v>
      </c>
      <c r="BD414" s="146"/>
      <c r="BE414" s="146"/>
      <c r="BF414" s="146">
        <f t="shared" si="580"/>
        <v>0</v>
      </c>
      <c r="BG414" s="146">
        <f t="shared" si="569"/>
        <v>0</v>
      </c>
      <c r="BH414" s="146"/>
      <c r="BI414" s="146"/>
      <c r="BJ414" s="146">
        <f t="shared" si="570"/>
        <v>0</v>
      </c>
      <c r="BK414" s="146">
        <f t="shared" si="571"/>
        <v>0</v>
      </c>
      <c r="BL414" s="160"/>
      <c r="BM414" s="160"/>
      <c r="BN414" s="146">
        <f t="shared" si="621"/>
        <v>0</v>
      </c>
      <c r="BO414" s="146">
        <f t="shared" si="622"/>
        <v>0</v>
      </c>
      <c r="BP414" s="146">
        <f t="shared" si="623"/>
        <v>0</v>
      </c>
      <c r="BQ414" s="146">
        <f t="shared" si="624"/>
        <v>0</v>
      </c>
      <c r="BR414" s="167">
        <v>0</v>
      </c>
      <c r="BS414" s="167">
        <v>0</v>
      </c>
      <c r="BT414" s="167">
        <v>0</v>
      </c>
      <c r="BU414" s="167">
        <v>0</v>
      </c>
      <c r="BV414" s="146">
        <f t="shared" si="576"/>
        <v>0</v>
      </c>
      <c r="BW414" s="146">
        <f t="shared" si="577"/>
        <v>0</v>
      </c>
      <c r="BX414" s="384"/>
      <c r="BZ414" s="114" t="s">
        <v>602</v>
      </c>
      <c r="CA414" s="45" t="s">
        <v>598</v>
      </c>
      <c r="CB414" s="45" t="s">
        <v>595</v>
      </c>
      <c r="CD414" s="385"/>
      <c r="CE414" s="385"/>
      <c r="CF414" s="175" t="e">
        <f>BW414-#REF!</f>
        <v>#REF!</v>
      </c>
      <c r="CH414" s="291"/>
      <c r="CI414" s="291"/>
    </row>
    <row r="415" spans="1:87" s="354" customFormat="1" ht="27.95" hidden="1" customHeight="1" outlineLevel="1">
      <c r="A415" s="32">
        <v>8</v>
      </c>
      <c r="B415" s="42" t="s">
        <v>82</v>
      </c>
      <c r="C415" s="31" t="s">
        <v>76</v>
      </c>
      <c r="D415" s="120"/>
      <c r="E415" s="120"/>
      <c r="F415" s="29" t="s">
        <v>81</v>
      </c>
      <c r="G415" s="30"/>
      <c r="H415" s="29"/>
      <c r="I415" s="29"/>
      <c r="J415" s="37">
        <v>2371</v>
      </c>
      <c r="K415" s="36">
        <v>2371</v>
      </c>
      <c r="L415" s="6">
        <v>0</v>
      </c>
      <c r="M415" s="36">
        <v>0</v>
      </c>
      <c r="N415" s="167">
        <v>50</v>
      </c>
      <c r="O415" s="167">
        <v>50</v>
      </c>
      <c r="P415" s="167">
        <v>0</v>
      </c>
      <c r="Q415" s="167">
        <v>0</v>
      </c>
      <c r="R415" s="12">
        <v>50</v>
      </c>
      <c r="S415" s="12">
        <v>50</v>
      </c>
      <c r="T415" s="12"/>
      <c r="U415" s="148"/>
      <c r="V415" s="146">
        <f t="shared" si="613"/>
        <v>50</v>
      </c>
      <c r="W415" s="146">
        <f t="shared" si="614"/>
        <v>50</v>
      </c>
      <c r="X415" s="146">
        <f t="shared" si="615"/>
        <v>0</v>
      </c>
      <c r="Y415" s="146">
        <f t="shared" si="616"/>
        <v>0</v>
      </c>
      <c r="Z415" s="148"/>
      <c r="AA415" s="148"/>
      <c r="AB415" s="148"/>
      <c r="AC415" s="148"/>
      <c r="AD415" s="148"/>
      <c r="AE415" s="148"/>
      <c r="AF415" s="148"/>
      <c r="AG415" s="148"/>
      <c r="AH415" s="148">
        <v>50</v>
      </c>
      <c r="AI415" s="148">
        <v>50</v>
      </c>
      <c r="AJ415" s="148"/>
      <c r="AK415" s="148"/>
      <c r="AL415" s="146">
        <f t="shared" si="617"/>
        <v>0</v>
      </c>
      <c r="AM415" s="146">
        <f t="shared" si="618"/>
        <v>0</v>
      </c>
      <c r="AN415" s="146"/>
      <c r="AO415" s="146"/>
      <c r="AP415" s="146"/>
      <c r="AQ415" s="146"/>
      <c r="AR415" s="146"/>
      <c r="AS415" s="146"/>
      <c r="AT415" s="146"/>
      <c r="AU415" s="146"/>
      <c r="AV415" s="146"/>
      <c r="AW415" s="146"/>
      <c r="AX415" s="148"/>
      <c r="AY415" s="148"/>
      <c r="AZ415" s="148"/>
      <c r="BA415" s="148"/>
      <c r="BB415" s="146">
        <f t="shared" si="619"/>
        <v>50</v>
      </c>
      <c r="BC415" s="146">
        <f t="shared" si="620"/>
        <v>50</v>
      </c>
      <c r="BD415" s="146"/>
      <c r="BE415" s="146"/>
      <c r="BF415" s="146">
        <f t="shared" si="580"/>
        <v>50</v>
      </c>
      <c r="BG415" s="146">
        <f t="shared" si="569"/>
        <v>50</v>
      </c>
      <c r="BH415" s="146"/>
      <c r="BI415" s="146"/>
      <c r="BJ415" s="146">
        <f t="shared" si="570"/>
        <v>0</v>
      </c>
      <c r="BK415" s="146">
        <f t="shared" si="571"/>
        <v>0</v>
      </c>
      <c r="BL415" s="148"/>
      <c r="BM415" s="148"/>
      <c r="BN415" s="146">
        <f t="shared" si="621"/>
        <v>0</v>
      </c>
      <c r="BO415" s="146">
        <f t="shared" si="622"/>
        <v>0</v>
      </c>
      <c r="BP415" s="146">
        <f t="shared" si="623"/>
        <v>0</v>
      </c>
      <c r="BQ415" s="146">
        <f t="shared" si="624"/>
        <v>0</v>
      </c>
      <c r="BR415" s="167">
        <v>50</v>
      </c>
      <c r="BS415" s="167">
        <v>50</v>
      </c>
      <c r="BT415" s="167">
        <v>0</v>
      </c>
      <c r="BU415" s="167">
        <v>0</v>
      </c>
      <c r="BV415" s="146">
        <f t="shared" si="576"/>
        <v>0</v>
      </c>
      <c r="BW415" s="146">
        <f t="shared" si="577"/>
        <v>0</v>
      </c>
      <c r="BX415" s="37"/>
      <c r="BZ415" s="354" t="s">
        <v>602</v>
      </c>
      <c r="CA415" s="45" t="s">
        <v>598</v>
      </c>
      <c r="CB415" s="45" t="s">
        <v>595</v>
      </c>
      <c r="CD415" s="386"/>
      <c r="CE415" s="386"/>
      <c r="CF415" s="175" t="e">
        <f>BW415-#REF!</f>
        <v>#REF!</v>
      </c>
      <c r="CH415" s="291"/>
      <c r="CI415" s="291"/>
    </row>
    <row r="416" spans="1:87" ht="38.25" hidden="1" outlineLevel="1">
      <c r="A416" s="32">
        <v>9</v>
      </c>
      <c r="B416" s="42" t="s">
        <v>80</v>
      </c>
      <c r="C416" s="31" t="s">
        <v>76</v>
      </c>
      <c r="D416" s="120"/>
      <c r="E416" s="120"/>
      <c r="F416" s="29" t="s">
        <v>11</v>
      </c>
      <c r="G416" s="30"/>
      <c r="H416" s="29"/>
      <c r="I416" s="29"/>
      <c r="J416" s="37">
        <v>2371</v>
      </c>
      <c r="K416" s="36">
        <v>2371</v>
      </c>
      <c r="L416" s="6">
        <v>0</v>
      </c>
      <c r="M416" s="36">
        <v>0</v>
      </c>
      <c r="N416" s="167">
        <v>50</v>
      </c>
      <c r="O416" s="167">
        <v>50</v>
      </c>
      <c r="P416" s="167">
        <v>0</v>
      </c>
      <c r="Q416" s="167">
        <v>0</v>
      </c>
      <c r="R416" s="12">
        <v>50</v>
      </c>
      <c r="S416" s="12">
        <v>50</v>
      </c>
      <c r="T416" s="12"/>
      <c r="U416" s="148"/>
      <c r="V416" s="1">
        <f t="shared" si="613"/>
        <v>50</v>
      </c>
      <c r="W416" s="1">
        <f t="shared" si="614"/>
        <v>50</v>
      </c>
      <c r="X416" s="1">
        <f t="shared" si="615"/>
        <v>0</v>
      </c>
      <c r="Y416" s="1">
        <f t="shared" si="616"/>
        <v>0</v>
      </c>
      <c r="Z416" s="148"/>
      <c r="AA416" s="148"/>
      <c r="AB416" s="148"/>
      <c r="AC416" s="148"/>
      <c r="AD416" s="148"/>
      <c r="AE416" s="148"/>
      <c r="AF416" s="148"/>
      <c r="AG416" s="148"/>
      <c r="AH416" s="148">
        <v>50</v>
      </c>
      <c r="AI416" s="148">
        <v>50</v>
      </c>
      <c r="AJ416" s="148"/>
      <c r="AK416" s="148"/>
      <c r="AL416" s="1">
        <f t="shared" si="617"/>
        <v>0</v>
      </c>
      <c r="AM416" s="1">
        <f t="shared" si="618"/>
        <v>0</v>
      </c>
      <c r="AN416" s="1"/>
      <c r="AO416" s="1"/>
      <c r="AP416" s="1"/>
      <c r="AQ416" s="1"/>
      <c r="AR416" s="1"/>
      <c r="AS416" s="1"/>
      <c r="AT416" s="148">
        <v>50</v>
      </c>
      <c r="AU416" s="148">
        <v>50</v>
      </c>
      <c r="AV416" s="148"/>
      <c r="AW416" s="148"/>
      <c r="AX416" s="148"/>
      <c r="AY416" s="148"/>
      <c r="AZ416" s="148"/>
      <c r="BA416" s="148"/>
      <c r="BB416" s="1">
        <f t="shared" si="619"/>
        <v>0</v>
      </c>
      <c r="BC416" s="1">
        <f t="shared" si="620"/>
        <v>0</v>
      </c>
      <c r="BD416" s="1"/>
      <c r="BE416" s="1"/>
      <c r="BF416" s="146">
        <f t="shared" si="580"/>
        <v>0</v>
      </c>
      <c r="BG416" s="146">
        <f t="shared" si="569"/>
        <v>0</v>
      </c>
      <c r="BH416" s="146"/>
      <c r="BI416" s="146"/>
      <c r="BJ416" s="146">
        <f t="shared" si="570"/>
        <v>0</v>
      </c>
      <c r="BK416" s="146">
        <f t="shared" si="571"/>
        <v>0</v>
      </c>
      <c r="BL416" s="148"/>
      <c r="BM416" s="148"/>
      <c r="BN416" s="1">
        <f t="shared" si="621"/>
        <v>0</v>
      </c>
      <c r="BO416" s="1">
        <f t="shared" si="622"/>
        <v>0</v>
      </c>
      <c r="BP416" s="1">
        <f t="shared" si="623"/>
        <v>0</v>
      </c>
      <c r="BQ416" s="1">
        <f t="shared" si="624"/>
        <v>0</v>
      </c>
      <c r="BR416" s="167">
        <v>50</v>
      </c>
      <c r="BS416" s="167">
        <v>50</v>
      </c>
      <c r="BT416" s="167">
        <v>0</v>
      </c>
      <c r="BU416" s="167">
        <v>0</v>
      </c>
      <c r="BV416" s="146">
        <f t="shared" si="576"/>
        <v>0</v>
      </c>
      <c r="BW416" s="146">
        <f t="shared" si="577"/>
        <v>0</v>
      </c>
      <c r="BX416" s="37"/>
      <c r="BZ416" s="114" t="s">
        <v>602</v>
      </c>
      <c r="CA416" s="45" t="s">
        <v>598</v>
      </c>
      <c r="CB416" s="45" t="s">
        <v>595</v>
      </c>
      <c r="CF416" s="175" t="e">
        <f>BW416-#REF!</f>
        <v>#REF!</v>
      </c>
      <c r="CH416" s="291"/>
      <c r="CI416" s="291"/>
    </row>
    <row r="417" spans="1:87" ht="27.95" hidden="1" customHeight="1" outlineLevel="1">
      <c r="A417" s="32">
        <v>10</v>
      </c>
      <c r="B417" s="42" t="s">
        <v>79</v>
      </c>
      <c r="C417" s="31" t="s">
        <v>76</v>
      </c>
      <c r="D417" s="120"/>
      <c r="E417" s="120"/>
      <c r="F417" s="29" t="s">
        <v>36</v>
      </c>
      <c r="G417" s="30"/>
      <c r="H417" s="29"/>
      <c r="I417" s="29"/>
      <c r="J417" s="37">
        <v>2371</v>
      </c>
      <c r="K417" s="36">
        <v>2371</v>
      </c>
      <c r="L417" s="6">
        <v>0</v>
      </c>
      <c r="M417" s="36">
        <v>0</v>
      </c>
      <c r="N417" s="167">
        <v>50</v>
      </c>
      <c r="O417" s="167">
        <v>50</v>
      </c>
      <c r="P417" s="167">
        <v>0</v>
      </c>
      <c r="Q417" s="167">
        <v>0</v>
      </c>
      <c r="R417" s="12">
        <v>50</v>
      </c>
      <c r="S417" s="12">
        <v>50</v>
      </c>
      <c r="T417" s="12"/>
      <c r="U417" s="148"/>
      <c r="V417" s="1">
        <f t="shared" si="613"/>
        <v>50</v>
      </c>
      <c r="W417" s="1">
        <f t="shared" si="614"/>
        <v>50</v>
      </c>
      <c r="X417" s="1">
        <f t="shared" si="615"/>
        <v>0</v>
      </c>
      <c r="Y417" s="1">
        <f t="shared" si="616"/>
        <v>0</v>
      </c>
      <c r="Z417" s="148"/>
      <c r="AA417" s="148"/>
      <c r="AB417" s="148"/>
      <c r="AC417" s="148"/>
      <c r="AD417" s="148"/>
      <c r="AE417" s="148"/>
      <c r="AF417" s="148"/>
      <c r="AG417" s="148"/>
      <c r="AH417" s="148">
        <v>50</v>
      </c>
      <c r="AI417" s="148">
        <v>50</v>
      </c>
      <c r="AJ417" s="148"/>
      <c r="AK417" s="148"/>
      <c r="AL417" s="1">
        <f t="shared" si="617"/>
        <v>0</v>
      </c>
      <c r="AM417" s="1">
        <f t="shared" si="618"/>
        <v>0</v>
      </c>
      <c r="AN417" s="1"/>
      <c r="AO417" s="1"/>
      <c r="AP417" s="1"/>
      <c r="AQ417" s="1"/>
      <c r="AR417" s="1"/>
      <c r="AS417" s="1"/>
      <c r="AT417" s="146"/>
      <c r="AU417" s="146"/>
      <c r="AV417" s="146"/>
      <c r="AW417" s="146"/>
      <c r="AX417" s="148"/>
      <c r="AY417" s="148"/>
      <c r="AZ417" s="148"/>
      <c r="BA417" s="148"/>
      <c r="BB417" s="1">
        <f t="shared" si="619"/>
        <v>50</v>
      </c>
      <c r="BC417" s="1">
        <f t="shared" si="620"/>
        <v>50</v>
      </c>
      <c r="BD417" s="1"/>
      <c r="BE417" s="1"/>
      <c r="BF417" s="146">
        <f t="shared" si="580"/>
        <v>50</v>
      </c>
      <c r="BG417" s="146">
        <f t="shared" si="569"/>
        <v>50</v>
      </c>
      <c r="BH417" s="146"/>
      <c r="BI417" s="146"/>
      <c r="BJ417" s="146">
        <f t="shared" si="570"/>
        <v>0</v>
      </c>
      <c r="BK417" s="146">
        <f t="shared" si="571"/>
        <v>0</v>
      </c>
      <c r="BL417" s="148"/>
      <c r="BM417" s="148"/>
      <c r="BN417" s="1">
        <f t="shared" si="621"/>
        <v>0</v>
      </c>
      <c r="BO417" s="1">
        <f t="shared" si="622"/>
        <v>0</v>
      </c>
      <c r="BP417" s="1">
        <f t="shared" si="623"/>
        <v>0</v>
      </c>
      <c r="BQ417" s="1">
        <f t="shared" si="624"/>
        <v>0</v>
      </c>
      <c r="BR417" s="167">
        <v>50</v>
      </c>
      <c r="BS417" s="167">
        <v>50</v>
      </c>
      <c r="BT417" s="167">
        <v>0</v>
      </c>
      <c r="BU417" s="167">
        <v>0</v>
      </c>
      <c r="BV417" s="146">
        <f t="shared" si="576"/>
        <v>0</v>
      </c>
      <c r="BW417" s="146">
        <f t="shared" si="577"/>
        <v>0</v>
      </c>
      <c r="BX417" s="37"/>
      <c r="BZ417" s="114" t="s">
        <v>602</v>
      </c>
      <c r="CA417" s="45" t="s">
        <v>598</v>
      </c>
      <c r="CB417" s="45" t="s">
        <v>595</v>
      </c>
      <c r="CF417" s="175" t="e">
        <f>BW417-#REF!</f>
        <v>#REF!</v>
      </c>
      <c r="CH417" s="291"/>
      <c r="CI417" s="291"/>
    </row>
    <row r="418" spans="1:87" ht="27.95" hidden="1" customHeight="1" outlineLevel="1">
      <c r="A418" s="32">
        <v>11</v>
      </c>
      <c r="B418" s="42" t="s">
        <v>78</v>
      </c>
      <c r="C418" s="31" t="s">
        <v>76</v>
      </c>
      <c r="D418" s="120"/>
      <c r="E418" s="120"/>
      <c r="F418" s="29" t="s">
        <v>28</v>
      </c>
      <c r="G418" s="30"/>
      <c r="H418" s="29"/>
      <c r="I418" s="29"/>
      <c r="J418" s="37">
        <v>1995</v>
      </c>
      <c r="K418" s="36">
        <v>1995</v>
      </c>
      <c r="L418" s="6">
        <v>0</v>
      </c>
      <c r="M418" s="36">
        <v>0</v>
      </c>
      <c r="N418" s="167">
        <v>50</v>
      </c>
      <c r="O418" s="167">
        <v>50</v>
      </c>
      <c r="P418" s="167">
        <v>0</v>
      </c>
      <c r="Q418" s="167">
        <v>0</v>
      </c>
      <c r="R418" s="12">
        <v>50</v>
      </c>
      <c r="S418" s="12">
        <v>50</v>
      </c>
      <c r="T418" s="12"/>
      <c r="U418" s="148"/>
      <c r="V418" s="1">
        <f t="shared" si="613"/>
        <v>50</v>
      </c>
      <c r="W418" s="1">
        <f t="shared" si="614"/>
        <v>50</v>
      </c>
      <c r="X418" s="1">
        <f t="shared" si="615"/>
        <v>0</v>
      </c>
      <c r="Y418" s="1">
        <f t="shared" si="616"/>
        <v>0</v>
      </c>
      <c r="Z418" s="148"/>
      <c r="AA418" s="148"/>
      <c r="AB418" s="148"/>
      <c r="AC418" s="148"/>
      <c r="AD418" s="148"/>
      <c r="AE418" s="148"/>
      <c r="AF418" s="148"/>
      <c r="AG418" s="148"/>
      <c r="AH418" s="148">
        <v>50</v>
      </c>
      <c r="AI418" s="148">
        <v>50</v>
      </c>
      <c r="AJ418" s="148"/>
      <c r="AK418" s="148"/>
      <c r="AL418" s="1">
        <f t="shared" si="617"/>
        <v>0</v>
      </c>
      <c r="AM418" s="1">
        <f t="shared" si="618"/>
        <v>0</v>
      </c>
      <c r="AN418" s="1"/>
      <c r="AO418" s="1"/>
      <c r="AP418" s="1"/>
      <c r="AQ418" s="1"/>
      <c r="AR418" s="1"/>
      <c r="AS418" s="1"/>
      <c r="AT418" s="146">
        <v>49.945999999999998</v>
      </c>
      <c r="AU418" s="146">
        <v>49.945999999999998</v>
      </c>
      <c r="AV418" s="146"/>
      <c r="AW418" s="146"/>
      <c r="AX418" s="148"/>
      <c r="AY418" s="148"/>
      <c r="AZ418" s="148"/>
      <c r="BA418" s="148"/>
      <c r="BB418" s="1">
        <f t="shared" si="619"/>
        <v>5.4000000000002046E-2</v>
      </c>
      <c r="BC418" s="1">
        <f t="shared" si="620"/>
        <v>5.4000000000002046E-2</v>
      </c>
      <c r="BD418" s="1"/>
      <c r="BE418" s="1"/>
      <c r="BF418" s="146">
        <f t="shared" si="580"/>
        <v>5.4000000000002046E-2</v>
      </c>
      <c r="BG418" s="146">
        <f t="shared" si="569"/>
        <v>5.4000000000002046E-2</v>
      </c>
      <c r="BH418" s="146"/>
      <c r="BI418" s="146"/>
      <c r="BJ418" s="146">
        <f t="shared" si="570"/>
        <v>0</v>
      </c>
      <c r="BK418" s="146">
        <f t="shared" si="571"/>
        <v>0</v>
      </c>
      <c r="BL418" s="148"/>
      <c r="BM418" s="148"/>
      <c r="BN418" s="1">
        <f t="shared" si="621"/>
        <v>0</v>
      </c>
      <c r="BO418" s="1">
        <f t="shared" si="622"/>
        <v>0</v>
      </c>
      <c r="BP418" s="1">
        <f t="shared" si="623"/>
        <v>0</v>
      </c>
      <c r="BQ418" s="1">
        <f t="shared" si="624"/>
        <v>0</v>
      </c>
      <c r="BR418" s="167">
        <v>50</v>
      </c>
      <c r="BS418" s="167">
        <v>50</v>
      </c>
      <c r="BT418" s="167">
        <v>0</v>
      </c>
      <c r="BU418" s="167">
        <v>0</v>
      </c>
      <c r="BV418" s="146">
        <f t="shared" si="576"/>
        <v>0</v>
      </c>
      <c r="BW418" s="146">
        <f t="shared" si="577"/>
        <v>0</v>
      </c>
      <c r="BX418" s="37"/>
      <c r="BZ418" s="114" t="s">
        <v>602</v>
      </c>
      <c r="CA418" s="45" t="s">
        <v>598</v>
      </c>
      <c r="CB418" s="45" t="s">
        <v>595</v>
      </c>
      <c r="CF418" s="175" t="e">
        <f>BW418-#REF!</f>
        <v>#REF!</v>
      </c>
      <c r="CH418" s="291"/>
      <c r="CI418" s="291"/>
    </row>
    <row r="419" spans="1:87" ht="27.95" customHeight="1" collapsed="1">
      <c r="A419" s="40" t="s">
        <v>71</v>
      </c>
      <c r="B419" s="17" t="s">
        <v>70</v>
      </c>
      <c r="C419" s="17"/>
      <c r="D419" s="125"/>
      <c r="E419" s="125"/>
      <c r="F419" s="16"/>
      <c r="G419" s="16"/>
      <c r="H419" s="17"/>
      <c r="I419" s="17"/>
      <c r="J419" s="15">
        <f t="shared" ref="J419:AO419" si="625">J420+J426</f>
        <v>672811.7</v>
      </c>
      <c r="K419" s="15">
        <f t="shared" si="625"/>
        <v>376820.7</v>
      </c>
      <c r="L419" s="15">
        <f t="shared" si="625"/>
        <v>78161.035000000003</v>
      </c>
      <c r="M419" s="15">
        <f t="shared" si="625"/>
        <v>24729.555</v>
      </c>
      <c r="N419" s="155">
        <f t="shared" si="625"/>
        <v>220985.084</v>
      </c>
      <c r="O419" s="155">
        <f t="shared" si="625"/>
        <v>186295.084</v>
      </c>
      <c r="P419" s="155">
        <f t="shared" si="625"/>
        <v>6517</v>
      </c>
      <c r="Q419" s="155">
        <f t="shared" si="625"/>
        <v>0</v>
      </c>
      <c r="R419" s="155">
        <f t="shared" si="625"/>
        <v>271162.08400000003</v>
      </c>
      <c r="S419" s="155">
        <f t="shared" si="625"/>
        <v>239955.084</v>
      </c>
      <c r="T419" s="155">
        <f t="shared" si="625"/>
        <v>6517</v>
      </c>
      <c r="U419" s="155">
        <f t="shared" si="625"/>
        <v>0</v>
      </c>
      <c r="V419" s="155">
        <f t="shared" si="625"/>
        <v>129116.8</v>
      </c>
      <c r="W419" s="155">
        <f t="shared" si="625"/>
        <v>103534.8</v>
      </c>
      <c r="X419" s="155">
        <f t="shared" si="625"/>
        <v>1718.8000000000002</v>
      </c>
      <c r="Y419" s="155">
        <f t="shared" si="625"/>
        <v>0</v>
      </c>
      <c r="Z419" s="155">
        <f t="shared" si="625"/>
        <v>49000</v>
      </c>
      <c r="AA419" s="155">
        <f t="shared" si="625"/>
        <v>26000</v>
      </c>
      <c r="AB419" s="155">
        <f t="shared" si="625"/>
        <v>0</v>
      </c>
      <c r="AC419" s="155">
        <f t="shared" si="625"/>
        <v>0</v>
      </c>
      <c r="AD419" s="155">
        <f t="shared" si="625"/>
        <v>48924.320537</v>
      </c>
      <c r="AE419" s="155">
        <f t="shared" si="625"/>
        <v>25924.320537</v>
      </c>
      <c r="AF419" s="155">
        <f t="shared" si="625"/>
        <v>0</v>
      </c>
      <c r="AG419" s="155">
        <f t="shared" si="625"/>
        <v>0</v>
      </c>
      <c r="AH419" s="155">
        <f t="shared" si="625"/>
        <v>39323.800000000003</v>
      </c>
      <c r="AI419" s="155">
        <f t="shared" si="625"/>
        <v>38741.800000000003</v>
      </c>
      <c r="AJ419" s="155">
        <f t="shared" si="625"/>
        <v>1718.8000000000002</v>
      </c>
      <c r="AK419" s="155">
        <f t="shared" si="625"/>
        <v>0</v>
      </c>
      <c r="AL419" s="155">
        <f t="shared" si="625"/>
        <v>75.679463000000396</v>
      </c>
      <c r="AM419" s="155">
        <f t="shared" si="625"/>
        <v>75.679463000000396</v>
      </c>
      <c r="AN419" s="155">
        <f t="shared" si="625"/>
        <v>0</v>
      </c>
      <c r="AO419" s="155">
        <f t="shared" si="625"/>
        <v>0</v>
      </c>
      <c r="AP419" s="155">
        <f t="shared" ref="AP419:BU419" si="626">AP420+AP426</f>
        <v>0</v>
      </c>
      <c r="AQ419" s="155">
        <f t="shared" si="626"/>
        <v>0</v>
      </c>
      <c r="AR419" s="155">
        <f t="shared" si="626"/>
        <v>0</v>
      </c>
      <c r="AS419" s="155">
        <f t="shared" si="626"/>
        <v>0</v>
      </c>
      <c r="AT419" s="155">
        <f t="shared" si="626"/>
        <v>33882.385999999999</v>
      </c>
      <c r="AU419" s="155">
        <f t="shared" si="626"/>
        <v>33300.385999999999</v>
      </c>
      <c r="AV419" s="155">
        <f t="shared" si="626"/>
        <v>0</v>
      </c>
      <c r="AW419" s="155">
        <f t="shared" si="626"/>
        <v>0</v>
      </c>
      <c r="AX419" s="155">
        <f t="shared" si="626"/>
        <v>40793</v>
      </c>
      <c r="AY419" s="155">
        <f t="shared" si="626"/>
        <v>38793</v>
      </c>
      <c r="AZ419" s="155">
        <f t="shared" si="626"/>
        <v>0</v>
      </c>
      <c r="BA419" s="155">
        <f t="shared" si="626"/>
        <v>0</v>
      </c>
      <c r="BB419" s="155">
        <f t="shared" si="626"/>
        <v>5441.4140000000007</v>
      </c>
      <c r="BC419" s="155">
        <f t="shared" si="626"/>
        <v>5441.4140000000007</v>
      </c>
      <c r="BD419" s="155">
        <f t="shared" si="626"/>
        <v>0</v>
      </c>
      <c r="BE419" s="155">
        <f t="shared" si="626"/>
        <v>0</v>
      </c>
      <c r="BF419" s="155">
        <f t="shared" si="626"/>
        <v>5441.4140000000007</v>
      </c>
      <c r="BG419" s="155">
        <f t="shared" si="626"/>
        <v>5441.4140000000007</v>
      </c>
      <c r="BH419" s="155">
        <f t="shared" si="626"/>
        <v>0</v>
      </c>
      <c r="BI419" s="155">
        <f t="shared" si="626"/>
        <v>0</v>
      </c>
      <c r="BJ419" s="155">
        <f t="shared" si="626"/>
        <v>40793</v>
      </c>
      <c r="BK419" s="155">
        <f t="shared" si="626"/>
        <v>38793</v>
      </c>
      <c r="BL419" s="155">
        <f t="shared" si="626"/>
        <v>0</v>
      </c>
      <c r="BM419" s="155">
        <f t="shared" si="626"/>
        <v>0</v>
      </c>
      <c r="BN419" s="155">
        <f t="shared" si="626"/>
        <v>91868.284</v>
      </c>
      <c r="BO419" s="155">
        <f t="shared" si="626"/>
        <v>82760.284</v>
      </c>
      <c r="BP419" s="155">
        <f t="shared" si="626"/>
        <v>4798.2</v>
      </c>
      <c r="BQ419" s="155">
        <f t="shared" si="626"/>
        <v>0</v>
      </c>
      <c r="BR419" s="155">
        <f t="shared" si="626"/>
        <v>317872.08400000003</v>
      </c>
      <c r="BS419" s="155">
        <f t="shared" si="626"/>
        <v>215956.084</v>
      </c>
      <c r="BT419" s="155">
        <f t="shared" si="626"/>
        <v>6517</v>
      </c>
      <c r="BU419" s="155">
        <f t="shared" si="626"/>
        <v>0</v>
      </c>
      <c r="BV419" s="155">
        <f t="shared" ref="BV419:BW419" si="627">BV420+BV426</f>
        <v>36982</v>
      </c>
      <c r="BW419" s="155">
        <f t="shared" si="627"/>
        <v>7321</v>
      </c>
      <c r="BX419" s="39"/>
      <c r="CF419" s="175" t="e">
        <f>BW419-#REF!</f>
        <v>#REF!</v>
      </c>
      <c r="CH419" s="291"/>
      <c r="CI419" s="291"/>
    </row>
    <row r="420" spans="1:87" ht="27.95" customHeight="1">
      <c r="A420" s="40" t="s">
        <v>69</v>
      </c>
      <c r="B420" s="35" t="s">
        <v>68</v>
      </c>
      <c r="C420" s="35"/>
      <c r="D420" s="126"/>
      <c r="E420" s="126"/>
      <c r="F420" s="34"/>
      <c r="G420" s="34"/>
      <c r="H420" s="35"/>
      <c r="I420" s="35"/>
      <c r="J420" s="33">
        <f t="shared" ref="J420:AO420" si="628">J421+J425</f>
        <v>354085</v>
      </c>
      <c r="K420" s="33">
        <f t="shared" si="628"/>
        <v>115858</v>
      </c>
      <c r="L420" s="33">
        <f t="shared" si="628"/>
        <v>78161.035000000003</v>
      </c>
      <c r="M420" s="33">
        <f t="shared" si="628"/>
        <v>24729.555</v>
      </c>
      <c r="N420" s="156">
        <f t="shared" si="628"/>
        <v>87847</v>
      </c>
      <c r="O420" s="156">
        <f t="shared" si="628"/>
        <v>53455</v>
      </c>
      <c r="P420" s="156">
        <f t="shared" si="628"/>
        <v>6517</v>
      </c>
      <c r="Q420" s="156">
        <f t="shared" si="628"/>
        <v>0</v>
      </c>
      <c r="R420" s="156">
        <f t="shared" si="628"/>
        <v>84364</v>
      </c>
      <c r="S420" s="156">
        <f t="shared" si="628"/>
        <v>53455</v>
      </c>
      <c r="T420" s="156">
        <f t="shared" si="628"/>
        <v>6517</v>
      </c>
      <c r="U420" s="156">
        <f t="shared" si="628"/>
        <v>0</v>
      </c>
      <c r="V420" s="156">
        <f t="shared" si="628"/>
        <v>67365.8</v>
      </c>
      <c r="W420" s="156">
        <f t="shared" si="628"/>
        <v>41783.800000000003</v>
      </c>
      <c r="X420" s="156">
        <f t="shared" si="628"/>
        <v>1718.8000000000002</v>
      </c>
      <c r="Y420" s="156">
        <f t="shared" si="628"/>
        <v>0</v>
      </c>
      <c r="Z420" s="156">
        <f t="shared" si="628"/>
        <v>38695</v>
      </c>
      <c r="AA420" s="156">
        <f t="shared" si="628"/>
        <v>15695</v>
      </c>
      <c r="AB420" s="156">
        <f t="shared" si="628"/>
        <v>0</v>
      </c>
      <c r="AC420" s="156">
        <f t="shared" si="628"/>
        <v>0</v>
      </c>
      <c r="AD420" s="156">
        <f t="shared" si="628"/>
        <v>38619.320537</v>
      </c>
      <c r="AE420" s="156">
        <f t="shared" si="628"/>
        <v>15619.320537</v>
      </c>
      <c r="AF420" s="156">
        <f t="shared" si="628"/>
        <v>0</v>
      </c>
      <c r="AG420" s="156">
        <f t="shared" si="628"/>
        <v>0</v>
      </c>
      <c r="AH420" s="156">
        <f t="shared" si="628"/>
        <v>26670.799999999999</v>
      </c>
      <c r="AI420" s="156">
        <f t="shared" si="628"/>
        <v>26088.799999999999</v>
      </c>
      <c r="AJ420" s="156">
        <f t="shared" si="628"/>
        <v>1718.8000000000002</v>
      </c>
      <c r="AK420" s="156">
        <f t="shared" si="628"/>
        <v>0</v>
      </c>
      <c r="AL420" s="156">
        <f t="shared" si="628"/>
        <v>75.679463000000396</v>
      </c>
      <c r="AM420" s="156">
        <f t="shared" si="628"/>
        <v>75.679463000000396</v>
      </c>
      <c r="AN420" s="156">
        <f t="shared" si="628"/>
        <v>0</v>
      </c>
      <c r="AO420" s="156">
        <f t="shared" si="628"/>
        <v>0</v>
      </c>
      <c r="AP420" s="156">
        <f t="shared" ref="AP420:BU420" si="629">AP421+AP425</f>
        <v>0</v>
      </c>
      <c r="AQ420" s="156">
        <f t="shared" si="629"/>
        <v>0</v>
      </c>
      <c r="AR420" s="156">
        <f t="shared" si="629"/>
        <v>0</v>
      </c>
      <c r="AS420" s="156">
        <f t="shared" si="629"/>
        <v>0</v>
      </c>
      <c r="AT420" s="156">
        <f t="shared" si="629"/>
        <v>26670.799999999999</v>
      </c>
      <c r="AU420" s="156">
        <f t="shared" si="629"/>
        <v>26088.799999999999</v>
      </c>
      <c r="AV420" s="156">
        <f t="shared" si="629"/>
        <v>0</v>
      </c>
      <c r="AW420" s="156">
        <f t="shared" si="629"/>
        <v>0</v>
      </c>
      <c r="AX420" s="156">
        <f t="shared" si="629"/>
        <v>2000</v>
      </c>
      <c r="AY420" s="156">
        <f t="shared" si="629"/>
        <v>0</v>
      </c>
      <c r="AZ420" s="156">
        <f t="shared" si="629"/>
        <v>0</v>
      </c>
      <c r="BA420" s="156">
        <f t="shared" si="629"/>
        <v>0</v>
      </c>
      <c r="BB420" s="156">
        <f t="shared" si="629"/>
        <v>0</v>
      </c>
      <c r="BC420" s="156">
        <f t="shared" si="629"/>
        <v>0</v>
      </c>
      <c r="BD420" s="156">
        <f t="shared" si="629"/>
        <v>0</v>
      </c>
      <c r="BE420" s="156">
        <f t="shared" si="629"/>
        <v>0</v>
      </c>
      <c r="BF420" s="156">
        <f t="shared" si="629"/>
        <v>0</v>
      </c>
      <c r="BG420" s="156">
        <f t="shared" si="629"/>
        <v>0</v>
      </c>
      <c r="BH420" s="156">
        <f t="shared" si="629"/>
        <v>0</v>
      </c>
      <c r="BI420" s="156">
        <f t="shared" si="629"/>
        <v>0</v>
      </c>
      <c r="BJ420" s="156">
        <f t="shared" si="629"/>
        <v>2000</v>
      </c>
      <c r="BK420" s="156">
        <f t="shared" si="629"/>
        <v>0</v>
      </c>
      <c r="BL420" s="156">
        <f t="shared" si="629"/>
        <v>0</v>
      </c>
      <c r="BM420" s="156">
        <f t="shared" si="629"/>
        <v>0</v>
      </c>
      <c r="BN420" s="156">
        <f t="shared" si="629"/>
        <v>20481.199999999997</v>
      </c>
      <c r="BO420" s="156">
        <f t="shared" si="629"/>
        <v>11671.199999999997</v>
      </c>
      <c r="BP420" s="156">
        <f t="shared" si="629"/>
        <v>4798.2</v>
      </c>
      <c r="BQ420" s="156">
        <f t="shared" si="629"/>
        <v>0</v>
      </c>
      <c r="BR420" s="156">
        <f t="shared" si="629"/>
        <v>131073</v>
      </c>
      <c r="BS420" s="156">
        <f t="shared" si="629"/>
        <v>53455</v>
      </c>
      <c r="BT420" s="156">
        <f t="shared" si="629"/>
        <v>6517</v>
      </c>
      <c r="BU420" s="156">
        <f t="shared" si="629"/>
        <v>0</v>
      </c>
      <c r="BV420" s="156">
        <f t="shared" ref="BV420:BW420" si="630">BV421+BV425</f>
        <v>0</v>
      </c>
      <c r="BW420" s="156">
        <f t="shared" si="630"/>
        <v>0</v>
      </c>
      <c r="BX420" s="33"/>
      <c r="CF420" s="175" t="e">
        <f>BW420-#REF!</f>
        <v>#REF!</v>
      </c>
      <c r="CH420" s="291"/>
      <c r="CI420" s="291"/>
    </row>
    <row r="421" spans="1:87" ht="27.95" customHeight="1">
      <c r="A421" s="19" t="s">
        <v>126</v>
      </c>
      <c r="B421" s="18" t="s">
        <v>53</v>
      </c>
      <c r="C421" s="35"/>
      <c r="D421" s="126"/>
      <c r="E421" s="126"/>
      <c r="F421" s="34"/>
      <c r="G421" s="34"/>
      <c r="H421" s="35"/>
      <c r="I421" s="35"/>
      <c r="J421" s="33">
        <f t="shared" ref="J421:BR421" si="631">SUM(J422:J424)</f>
        <v>354085</v>
      </c>
      <c r="K421" s="33">
        <f t="shared" si="631"/>
        <v>115858</v>
      </c>
      <c r="L421" s="33">
        <f t="shared" si="631"/>
        <v>78161.035000000003</v>
      </c>
      <c r="M421" s="33">
        <f t="shared" si="631"/>
        <v>24729.555</v>
      </c>
      <c r="N421" s="156">
        <f t="shared" si="631"/>
        <v>87847</v>
      </c>
      <c r="O421" s="156">
        <f t="shared" si="631"/>
        <v>53455</v>
      </c>
      <c r="P421" s="156">
        <f t="shared" si="631"/>
        <v>6517</v>
      </c>
      <c r="Q421" s="156">
        <f t="shared" si="631"/>
        <v>0</v>
      </c>
      <c r="R421" s="156">
        <f t="shared" si="631"/>
        <v>84364</v>
      </c>
      <c r="S421" s="156">
        <f t="shared" si="631"/>
        <v>53455</v>
      </c>
      <c r="T421" s="156">
        <f t="shared" si="631"/>
        <v>6517</v>
      </c>
      <c r="U421" s="156">
        <f t="shared" si="631"/>
        <v>0</v>
      </c>
      <c r="V421" s="156">
        <f t="shared" si="631"/>
        <v>67365.8</v>
      </c>
      <c r="W421" s="156">
        <f t="shared" si="631"/>
        <v>41783.800000000003</v>
      </c>
      <c r="X421" s="156">
        <f t="shared" si="631"/>
        <v>1718.8000000000002</v>
      </c>
      <c r="Y421" s="156">
        <f t="shared" si="631"/>
        <v>0</v>
      </c>
      <c r="Z421" s="156">
        <f t="shared" si="631"/>
        <v>38695</v>
      </c>
      <c r="AA421" s="156">
        <f t="shared" si="631"/>
        <v>15695</v>
      </c>
      <c r="AB421" s="156">
        <f t="shared" si="631"/>
        <v>0</v>
      </c>
      <c r="AC421" s="156">
        <f t="shared" si="631"/>
        <v>0</v>
      </c>
      <c r="AD421" s="156">
        <f t="shared" si="631"/>
        <v>38619.320537</v>
      </c>
      <c r="AE421" s="156">
        <f t="shared" si="631"/>
        <v>15619.320537</v>
      </c>
      <c r="AF421" s="156">
        <f t="shared" si="631"/>
        <v>0</v>
      </c>
      <c r="AG421" s="156">
        <f t="shared" si="631"/>
        <v>0</v>
      </c>
      <c r="AH421" s="156">
        <f t="shared" si="631"/>
        <v>26670.799999999999</v>
      </c>
      <c r="AI421" s="156">
        <f t="shared" si="631"/>
        <v>26088.799999999999</v>
      </c>
      <c r="AJ421" s="156">
        <f t="shared" si="631"/>
        <v>1718.8000000000002</v>
      </c>
      <c r="AK421" s="156">
        <f t="shared" si="631"/>
        <v>0</v>
      </c>
      <c r="AL421" s="156">
        <f t="shared" si="631"/>
        <v>75.679463000000396</v>
      </c>
      <c r="AM421" s="156">
        <f t="shared" si="631"/>
        <v>75.679463000000396</v>
      </c>
      <c r="AN421" s="156">
        <f t="shared" si="631"/>
        <v>0</v>
      </c>
      <c r="AO421" s="156">
        <f t="shared" si="631"/>
        <v>0</v>
      </c>
      <c r="AP421" s="156">
        <f t="shared" si="631"/>
        <v>0</v>
      </c>
      <c r="AQ421" s="156">
        <f t="shared" si="631"/>
        <v>0</v>
      </c>
      <c r="AR421" s="156">
        <f t="shared" si="631"/>
        <v>0</v>
      </c>
      <c r="AS421" s="156">
        <f t="shared" si="631"/>
        <v>0</v>
      </c>
      <c r="AT421" s="156">
        <f t="shared" si="631"/>
        <v>26670.799999999999</v>
      </c>
      <c r="AU421" s="156">
        <f t="shared" si="631"/>
        <v>26088.799999999999</v>
      </c>
      <c r="AV421" s="156">
        <f t="shared" si="631"/>
        <v>0</v>
      </c>
      <c r="AW421" s="156">
        <f t="shared" si="631"/>
        <v>0</v>
      </c>
      <c r="AX421" s="156">
        <f t="shared" si="631"/>
        <v>2000</v>
      </c>
      <c r="AY421" s="156">
        <f t="shared" si="631"/>
        <v>0</v>
      </c>
      <c r="AZ421" s="156">
        <f t="shared" si="631"/>
        <v>0</v>
      </c>
      <c r="BA421" s="156">
        <f t="shared" si="631"/>
        <v>0</v>
      </c>
      <c r="BB421" s="156">
        <f t="shared" si="631"/>
        <v>0</v>
      </c>
      <c r="BC421" s="156">
        <f t="shared" si="631"/>
        <v>0</v>
      </c>
      <c r="BD421" s="156">
        <f t="shared" si="631"/>
        <v>0</v>
      </c>
      <c r="BE421" s="156">
        <f t="shared" si="631"/>
        <v>0</v>
      </c>
      <c r="BF421" s="156">
        <f t="shared" si="631"/>
        <v>0</v>
      </c>
      <c r="BG421" s="156">
        <f t="shared" si="631"/>
        <v>0</v>
      </c>
      <c r="BH421" s="156">
        <f t="shared" si="631"/>
        <v>0</v>
      </c>
      <c r="BI421" s="156">
        <f t="shared" si="631"/>
        <v>0</v>
      </c>
      <c r="BJ421" s="156">
        <f t="shared" si="631"/>
        <v>2000</v>
      </c>
      <c r="BK421" s="156">
        <f t="shared" si="631"/>
        <v>0</v>
      </c>
      <c r="BL421" s="156">
        <f t="shared" si="631"/>
        <v>0</v>
      </c>
      <c r="BM421" s="156">
        <f t="shared" si="631"/>
        <v>0</v>
      </c>
      <c r="BN421" s="156">
        <f t="shared" si="631"/>
        <v>20481.199999999997</v>
      </c>
      <c r="BO421" s="156">
        <f t="shared" si="631"/>
        <v>11671.199999999997</v>
      </c>
      <c r="BP421" s="156">
        <f t="shared" si="631"/>
        <v>4798.2</v>
      </c>
      <c r="BQ421" s="156">
        <f t="shared" si="631"/>
        <v>0</v>
      </c>
      <c r="BR421" s="156">
        <f t="shared" si="631"/>
        <v>131073</v>
      </c>
      <c r="BS421" s="156">
        <f t="shared" ref="BS421" si="632">SUM(BS422:BS424)</f>
        <v>53455</v>
      </c>
      <c r="BT421" s="156">
        <f t="shared" ref="BT421:BW421" si="633">SUM(BT422:BT424)</f>
        <v>6517</v>
      </c>
      <c r="BU421" s="156">
        <f t="shared" si="633"/>
        <v>0</v>
      </c>
      <c r="BV421" s="156">
        <f t="shared" si="633"/>
        <v>0</v>
      </c>
      <c r="BW421" s="156">
        <f t="shared" si="633"/>
        <v>0</v>
      </c>
      <c r="BX421" s="33"/>
      <c r="CF421" s="175" t="e">
        <f>BW421-#REF!</f>
        <v>#REF!</v>
      </c>
      <c r="CH421" s="291"/>
      <c r="CI421" s="291"/>
    </row>
    <row r="422" spans="1:87" ht="34.5" customHeight="1">
      <c r="A422" s="32">
        <v>1</v>
      </c>
      <c r="B422" s="42" t="s">
        <v>125</v>
      </c>
      <c r="C422" s="31" t="s">
        <v>89</v>
      </c>
      <c r="D422" s="120"/>
      <c r="E422" s="120"/>
      <c r="F422" s="29" t="s">
        <v>30</v>
      </c>
      <c r="G422" s="30"/>
      <c r="H422" s="29" t="s">
        <v>124</v>
      </c>
      <c r="I422" s="29" t="s">
        <v>123</v>
      </c>
      <c r="J422" s="37">
        <v>109219</v>
      </c>
      <c r="K422" s="36">
        <v>59299</v>
      </c>
      <c r="L422" s="6">
        <v>36700</v>
      </c>
      <c r="M422" s="36">
        <v>10000</v>
      </c>
      <c r="N422" s="167">
        <v>70853</v>
      </c>
      <c r="O422" s="167">
        <v>44370</v>
      </c>
      <c r="P422" s="167">
        <v>6517</v>
      </c>
      <c r="Q422" s="167">
        <v>0</v>
      </c>
      <c r="R422" s="12">
        <v>67370</v>
      </c>
      <c r="S422" s="12">
        <v>44370</v>
      </c>
      <c r="T422" s="12">
        <f>10000-3483</f>
        <v>6517</v>
      </c>
      <c r="U422" s="148"/>
      <c r="V422" s="1">
        <f t="shared" ref="V422:Y425" si="634">Z422+AH422+AX422</f>
        <v>59088.800000000003</v>
      </c>
      <c r="W422" s="1">
        <f t="shared" si="634"/>
        <v>36088.800000000003</v>
      </c>
      <c r="X422" s="1">
        <f t="shared" si="634"/>
        <v>1718.8000000000002</v>
      </c>
      <c r="Y422" s="1">
        <f t="shared" si="634"/>
        <v>0</v>
      </c>
      <c r="Z422" s="148">
        <v>33000</v>
      </c>
      <c r="AA422" s="148">
        <v>10000</v>
      </c>
      <c r="AB422" s="148"/>
      <c r="AC422" s="148"/>
      <c r="AD422" s="148">
        <v>33000</v>
      </c>
      <c r="AE422" s="148">
        <v>10000</v>
      </c>
      <c r="AF422" s="148"/>
      <c r="AG422" s="148"/>
      <c r="AH422" s="148">
        <v>26088.799999999999</v>
      </c>
      <c r="AI422" s="148">
        <f>8000+18088.8</f>
        <v>26088.799999999999</v>
      </c>
      <c r="AJ422" s="148">
        <f>6718.8-5000</f>
        <v>1718.8000000000002</v>
      </c>
      <c r="AK422" s="148"/>
      <c r="AL422" s="1">
        <f t="shared" ref="AL422:AM424" si="635">Z422-AD422</f>
        <v>0</v>
      </c>
      <c r="AM422" s="1">
        <f t="shared" si="635"/>
        <v>0</v>
      </c>
      <c r="AN422" s="1"/>
      <c r="AO422" s="1"/>
      <c r="AP422" s="1"/>
      <c r="AQ422" s="1"/>
      <c r="AR422" s="1"/>
      <c r="AS422" s="1"/>
      <c r="AT422" s="146">
        <v>26088.799999999999</v>
      </c>
      <c r="AU422" s="146">
        <v>26088.799999999999</v>
      </c>
      <c r="AV422" s="146"/>
      <c r="AW422" s="146"/>
      <c r="AX422" s="148"/>
      <c r="AY422" s="148"/>
      <c r="AZ422" s="148"/>
      <c r="BA422" s="148"/>
      <c r="BB422" s="1">
        <f t="shared" ref="BB422:BC424" si="636">AH422-AT422</f>
        <v>0</v>
      </c>
      <c r="BC422" s="1">
        <f t="shared" si="636"/>
        <v>0</v>
      </c>
      <c r="BD422" s="1"/>
      <c r="BE422" s="1"/>
      <c r="BF422" s="146">
        <f t="shared" si="580"/>
        <v>0</v>
      </c>
      <c r="BG422" s="146">
        <f t="shared" si="569"/>
        <v>0</v>
      </c>
      <c r="BH422" s="146"/>
      <c r="BI422" s="146"/>
      <c r="BJ422" s="146">
        <f t="shared" si="570"/>
        <v>0</v>
      </c>
      <c r="BK422" s="146">
        <f t="shared" si="571"/>
        <v>0</v>
      </c>
      <c r="BL422" s="148"/>
      <c r="BM422" s="148"/>
      <c r="BN422" s="1">
        <f t="shared" ref="BN422:BN425" si="637">N422-V422</f>
        <v>11764.199999999997</v>
      </c>
      <c r="BO422" s="1">
        <f t="shared" ref="BO422:BO425" si="638">O422-W422</f>
        <v>8281.1999999999971</v>
      </c>
      <c r="BP422" s="1">
        <f t="shared" ref="BP422:BP425" si="639">P422-X422</f>
        <v>4798.2</v>
      </c>
      <c r="BQ422" s="1">
        <f t="shared" ref="BQ422:BQ425" si="640">Q422-Y422</f>
        <v>0</v>
      </c>
      <c r="BR422" s="167">
        <f>67370+3483</f>
        <v>70853</v>
      </c>
      <c r="BS422" s="167">
        <v>44370</v>
      </c>
      <c r="BT422" s="167">
        <v>6517</v>
      </c>
      <c r="BU422" s="167">
        <v>0</v>
      </c>
      <c r="BV422" s="146">
        <f t="shared" si="576"/>
        <v>0</v>
      </c>
      <c r="BW422" s="146">
        <f t="shared" si="577"/>
        <v>0</v>
      </c>
      <c r="BX422" s="37"/>
      <c r="BY422" s="291"/>
      <c r="BZ422" s="114" t="s">
        <v>143</v>
      </c>
      <c r="CA422" s="45" t="s">
        <v>598</v>
      </c>
      <c r="CB422" s="45" t="s">
        <v>592</v>
      </c>
      <c r="CC422" s="45" t="s">
        <v>593</v>
      </c>
      <c r="CF422" s="175" t="e">
        <f>BW422-#REF!</f>
        <v>#REF!</v>
      </c>
      <c r="CH422" s="291"/>
      <c r="CI422" s="291"/>
    </row>
    <row r="423" spans="1:87" ht="30" customHeight="1">
      <c r="A423" s="32">
        <v>2</v>
      </c>
      <c r="B423" s="42" t="s">
        <v>122</v>
      </c>
      <c r="C423" s="31" t="s">
        <v>666</v>
      </c>
      <c r="D423" s="120"/>
      <c r="E423" s="120"/>
      <c r="F423" s="29" t="s">
        <v>30</v>
      </c>
      <c r="G423" s="30"/>
      <c r="H423" s="29" t="s">
        <v>121</v>
      </c>
      <c r="I423" s="29" t="s">
        <v>120</v>
      </c>
      <c r="J423" s="37">
        <v>47170</v>
      </c>
      <c r="K423" s="36">
        <v>47170</v>
      </c>
      <c r="L423" s="6">
        <v>37909.449999999997</v>
      </c>
      <c r="M423" s="36">
        <v>14729.555</v>
      </c>
      <c r="N423" s="167">
        <v>5695</v>
      </c>
      <c r="O423" s="167">
        <v>5695</v>
      </c>
      <c r="P423" s="167">
        <v>0</v>
      </c>
      <c r="Q423" s="167">
        <v>0</v>
      </c>
      <c r="R423" s="12">
        <v>5695</v>
      </c>
      <c r="S423" s="12">
        <v>5695</v>
      </c>
      <c r="T423" s="12"/>
      <c r="U423" s="148"/>
      <c r="V423" s="1">
        <f t="shared" si="634"/>
        <v>5695</v>
      </c>
      <c r="W423" s="1">
        <f t="shared" si="634"/>
        <v>5695</v>
      </c>
      <c r="X423" s="1">
        <f t="shared" si="634"/>
        <v>0</v>
      </c>
      <c r="Y423" s="1">
        <f t="shared" si="634"/>
        <v>0</v>
      </c>
      <c r="Z423" s="148">
        <v>5695</v>
      </c>
      <c r="AA423" s="148">
        <v>5695</v>
      </c>
      <c r="AB423" s="148"/>
      <c r="AC423" s="148"/>
      <c r="AD423" s="148">
        <v>5619.3205369999996</v>
      </c>
      <c r="AE423" s="148">
        <v>5619.3205369999996</v>
      </c>
      <c r="AF423" s="148"/>
      <c r="AG423" s="148"/>
      <c r="AH423" s="148"/>
      <c r="AI423" s="148"/>
      <c r="AJ423" s="148"/>
      <c r="AK423" s="148"/>
      <c r="AL423" s="1">
        <f t="shared" si="635"/>
        <v>75.679463000000396</v>
      </c>
      <c r="AM423" s="1">
        <f t="shared" si="635"/>
        <v>75.679463000000396</v>
      </c>
      <c r="AN423" s="1"/>
      <c r="AO423" s="1"/>
      <c r="AP423" s="1"/>
      <c r="AQ423" s="1"/>
      <c r="AR423" s="1"/>
      <c r="AS423" s="1"/>
      <c r="AT423" s="146"/>
      <c r="AU423" s="146"/>
      <c r="AV423" s="146"/>
      <c r="AW423" s="146"/>
      <c r="AX423" s="148">
        <f>AY423</f>
        <v>0</v>
      </c>
      <c r="AY423" s="148"/>
      <c r="AZ423" s="148"/>
      <c r="BA423" s="148"/>
      <c r="BB423" s="1">
        <f t="shared" si="636"/>
        <v>0</v>
      </c>
      <c r="BC423" s="1">
        <f t="shared" si="636"/>
        <v>0</v>
      </c>
      <c r="BD423" s="1"/>
      <c r="BE423" s="1"/>
      <c r="BF423" s="146">
        <f t="shared" si="580"/>
        <v>0</v>
      </c>
      <c r="BG423" s="146">
        <f t="shared" si="569"/>
        <v>0</v>
      </c>
      <c r="BH423" s="146"/>
      <c r="BI423" s="146"/>
      <c r="BJ423" s="146">
        <f t="shared" si="570"/>
        <v>0</v>
      </c>
      <c r="BK423" s="146">
        <f t="shared" si="571"/>
        <v>0</v>
      </c>
      <c r="BL423" s="148"/>
      <c r="BM423" s="148"/>
      <c r="BN423" s="1">
        <f t="shared" si="637"/>
        <v>0</v>
      </c>
      <c r="BO423" s="1">
        <f t="shared" si="638"/>
        <v>0</v>
      </c>
      <c r="BP423" s="1">
        <f t="shared" si="639"/>
        <v>0</v>
      </c>
      <c r="BQ423" s="1">
        <f t="shared" si="640"/>
        <v>0</v>
      </c>
      <c r="BR423" s="167">
        <v>5695</v>
      </c>
      <c r="BS423" s="167">
        <v>5695</v>
      </c>
      <c r="BT423" s="167">
        <v>0</v>
      </c>
      <c r="BU423" s="167">
        <v>0</v>
      </c>
      <c r="BV423" s="146">
        <f t="shared" si="576"/>
        <v>0</v>
      </c>
      <c r="BW423" s="146">
        <f t="shared" si="577"/>
        <v>0</v>
      </c>
      <c r="BX423" s="36"/>
      <c r="BZ423" s="114" t="s">
        <v>143</v>
      </c>
      <c r="CA423" s="45" t="s">
        <v>598</v>
      </c>
      <c r="CB423" s="45" t="s">
        <v>592</v>
      </c>
      <c r="CC423" s="45" t="s">
        <v>593</v>
      </c>
      <c r="CF423" s="175" t="e">
        <f>BW423-#REF!</f>
        <v>#REF!</v>
      </c>
      <c r="CH423" s="291"/>
      <c r="CI423" s="291"/>
    </row>
    <row r="424" spans="1:87" ht="28.5" customHeight="1">
      <c r="A424" s="32">
        <v>3</v>
      </c>
      <c r="B424" s="42" t="s">
        <v>119</v>
      </c>
      <c r="C424" s="31" t="s">
        <v>76</v>
      </c>
      <c r="D424" s="120"/>
      <c r="E424" s="120"/>
      <c r="F424" s="29" t="s">
        <v>118</v>
      </c>
      <c r="G424" s="30"/>
      <c r="H424" s="29" t="s">
        <v>117</v>
      </c>
      <c r="I424" s="44" t="s">
        <v>116</v>
      </c>
      <c r="J424" s="43">
        <v>197696</v>
      </c>
      <c r="K424" s="36">
        <v>9389</v>
      </c>
      <c r="L424" s="6">
        <v>3551.5849999999996</v>
      </c>
      <c r="M424" s="36"/>
      <c r="N424" s="167">
        <v>11299</v>
      </c>
      <c r="O424" s="167">
        <v>3390</v>
      </c>
      <c r="P424" s="167">
        <v>0</v>
      </c>
      <c r="Q424" s="167">
        <v>0</v>
      </c>
      <c r="R424" s="12">
        <v>11299</v>
      </c>
      <c r="S424" s="12">
        <v>3390</v>
      </c>
      <c r="T424" s="12"/>
      <c r="U424" s="148"/>
      <c r="V424" s="1">
        <f t="shared" si="634"/>
        <v>2582</v>
      </c>
      <c r="W424" s="1">
        <f t="shared" si="634"/>
        <v>0</v>
      </c>
      <c r="X424" s="1">
        <f t="shared" si="634"/>
        <v>0</v>
      </c>
      <c r="Y424" s="1">
        <f t="shared" si="634"/>
        <v>0</v>
      </c>
      <c r="Z424" s="148"/>
      <c r="AA424" s="148"/>
      <c r="AB424" s="148"/>
      <c r="AC424" s="148"/>
      <c r="AD424" s="148"/>
      <c r="AE424" s="148"/>
      <c r="AF424" s="148"/>
      <c r="AG424" s="148"/>
      <c r="AH424" s="148">
        <v>582</v>
      </c>
      <c r="AI424" s="148"/>
      <c r="AJ424" s="148"/>
      <c r="AK424" s="148"/>
      <c r="AL424" s="1">
        <f t="shared" si="635"/>
        <v>0</v>
      </c>
      <c r="AM424" s="1">
        <f t="shared" si="635"/>
        <v>0</v>
      </c>
      <c r="AN424" s="1"/>
      <c r="AO424" s="1"/>
      <c r="AP424" s="1"/>
      <c r="AQ424" s="1"/>
      <c r="AR424" s="1"/>
      <c r="AS424" s="1"/>
      <c r="AT424" s="146">
        <v>582</v>
      </c>
      <c r="AU424" s="146">
        <v>0</v>
      </c>
      <c r="AV424" s="146"/>
      <c r="AW424" s="146"/>
      <c r="AX424" s="148">
        <v>2000</v>
      </c>
      <c r="AY424" s="148"/>
      <c r="AZ424" s="148"/>
      <c r="BA424" s="148"/>
      <c r="BB424" s="1">
        <f t="shared" si="636"/>
        <v>0</v>
      </c>
      <c r="BC424" s="1">
        <f t="shared" si="636"/>
        <v>0</v>
      </c>
      <c r="BD424" s="1"/>
      <c r="BE424" s="1"/>
      <c r="BF424" s="146">
        <f t="shared" si="580"/>
        <v>0</v>
      </c>
      <c r="BG424" s="146">
        <f t="shared" si="569"/>
        <v>0</v>
      </c>
      <c r="BH424" s="146"/>
      <c r="BI424" s="146"/>
      <c r="BJ424" s="146">
        <f t="shared" si="570"/>
        <v>2000</v>
      </c>
      <c r="BK424" s="146">
        <f t="shared" si="571"/>
        <v>0</v>
      </c>
      <c r="BL424" s="148"/>
      <c r="BM424" s="148"/>
      <c r="BN424" s="1">
        <f t="shared" si="637"/>
        <v>8717</v>
      </c>
      <c r="BO424" s="1">
        <f t="shared" si="638"/>
        <v>3390</v>
      </c>
      <c r="BP424" s="1">
        <f t="shared" si="639"/>
        <v>0</v>
      </c>
      <c r="BQ424" s="1">
        <f t="shared" si="640"/>
        <v>0</v>
      </c>
      <c r="BR424" s="167">
        <v>54525</v>
      </c>
      <c r="BS424" s="167">
        <v>3390</v>
      </c>
      <c r="BT424" s="167">
        <v>0</v>
      </c>
      <c r="BU424" s="167">
        <v>0</v>
      </c>
      <c r="BV424" s="146">
        <f t="shared" si="576"/>
        <v>0</v>
      </c>
      <c r="BW424" s="146">
        <f t="shared" si="577"/>
        <v>0</v>
      </c>
      <c r="BX424" s="37"/>
      <c r="BZ424" s="114" t="s">
        <v>143</v>
      </c>
      <c r="CA424" s="45" t="s">
        <v>598</v>
      </c>
      <c r="CB424" s="45" t="s">
        <v>592</v>
      </c>
      <c r="CC424" s="45" t="s">
        <v>593</v>
      </c>
      <c r="CF424" s="175" t="e">
        <f>BW424-#REF!</f>
        <v>#REF!</v>
      </c>
      <c r="CH424" s="291"/>
      <c r="CI424" s="291"/>
    </row>
    <row r="425" spans="1:87" ht="27.95" customHeight="1">
      <c r="A425" s="19" t="s">
        <v>34</v>
      </c>
      <c r="B425" s="18" t="s">
        <v>75</v>
      </c>
      <c r="C425" s="17"/>
      <c r="D425" s="125"/>
      <c r="E425" s="125"/>
      <c r="F425" s="16"/>
      <c r="G425" s="16"/>
      <c r="H425" s="17"/>
      <c r="I425" s="17"/>
      <c r="J425" s="15"/>
      <c r="K425" s="15"/>
      <c r="L425" s="6">
        <v>0</v>
      </c>
      <c r="M425" s="15">
        <v>0</v>
      </c>
      <c r="N425" s="167">
        <v>0</v>
      </c>
      <c r="O425" s="167">
        <v>0</v>
      </c>
      <c r="P425" s="167">
        <v>0</v>
      </c>
      <c r="Q425" s="167">
        <v>0</v>
      </c>
      <c r="R425" s="155"/>
      <c r="S425" s="155"/>
      <c r="T425" s="155"/>
      <c r="U425" s="155"/>
      <c r="V425" s="1">
        <f t="shared" si="634"/>
        <v>0</v>
      </c>
      <c r="W425" s="1">
        <f t="shared" si="634"/>
        <v>0</v>
      </c>
      <c r="X425" s="1">
        <f t="shared" si="634"/>
        <v>0</v>
      </c>
      <c r="Y425" s="1">
        <f t="shared" si="634"/>
        <v>0</v>
      </c>
      <c r="Z425" s="155"/>
      <c r="AA425" s="155"/>
      <c r="AB425" s="155"/>
      <c r="AC425" s="155"/>
      <c r="AD425" s="155"/>
      <c r="AE425" s="155"/>
      <c r="AF425" s="155"/>
      <c r="AG425" s="155"/>
      <c r="AH425" s="155"/>
      <c r="AI425" s="155"/>
      <c r="AJ425" s="155"/>
      <c r="AK425" s="155"/>
      <c r="AL425" s="155"/>
      <c r="AM425" s="155"/>
      <c r="AN425" s="155"/>
      <c r="AO425" s="155"/>
      <c r="AP425" s="155"/>
      <c r="AQ425" s="155"/>
      <c r="AR425" s="155"/>
      <c r="AS425" s="155"/>
      <c r="AT425" s="146">
        <f>AH425+AL425</f>
        <v>0</v>
      </c>
      <c r="AU425" s="146">
        <f>AI425+AM425</f>
        <v>0</v>
      </c>
      <c r="AV425" s="146"/>
      <c r="AW425" s="146"/>
      <c r="AX425" s="148">
        <f>AY425</f>
        <v>0</v>
      </c>
      <c r="AY425" s="155"/>
      <c r="AZ425" s="155"/>
      <c r="BA425" s="155"/>
      <c r="BB425" s="155"/>
      <c r="BC425" s="155"/>
      <c r="BD425" s="155"/>
      <c r="BE425" s="155"/>
      <c r="BF425" s="146">
        <f t="shared" si="580"/>
        <v>0</v>
      </c>
      <c r="BG425" s="146">
        <f t="shared" si="569"/>
        <v>0</v>
      </c>
      <c r="BH425" s="146"/>
      <c r="BI425" s="146"/>
      <c r="BJ425" s="146">
        <f t="shared" si="570"/>
        <v>0</v>
      </c>
      <c r="BK425" s="146">
        <f t="shared" si="571"/>
        <v>0</v>
      </c>
      <c r="BL425" s="155"/>
      <c r="BM425" s="155"/>
      <c r="BN425" s="1">
        <f t="shared" si="637"/>
        <v>0</v>
      </c>
      <c r="BO425" s="1">
        <f t="shared" si="638"/>
        <v>0</v>
      </c>
      <c r="BP425" s="1">
        <f t="shared" si="639"/>
        <v>0</v>
      </c>
      <c r="BQ425" s="1">
        <f t="shared" si="640"/>
        <v>0</v>
      </c>
      <c r="BR425" s="167">
        <v>0</v>
      </c>
      <c r="BS425" s="167">
        <v>0</v>
      </c>
      <c r="BT425" s="167">
        <v>0</v>
      </c>
      <c r="BU425" s="167">
        <v>0</v>
      </c>
      <c r="BV425" s="146">
        <f t="shared" si="576"/>
        <v>0</v>
      </c>
      <c r="BW425" s="146">
        <f t="shared" si="577"/>
        <v>0</v>
      </c>
      <c r="BX425" s="15"/>
      <c r="CF425" s="175" t="e">
        <f>BW425-#REF!</f>
        <v>#REF!</v>
      </c>
      <c r="CH425" s="291"/>
      <c r="CI425" s="291"/>
    </row>
    <row r="426" spans="1:87" ht="27.95" customHeight="1">
      <c r="A426" s="40" t="s">
        <v>56</v>
      </c>
      <c r="B426" s="35" t="s">
        <v>55</v>
      </c>
      <c r="C426" s="35"/>
      <c r="D426" s="126"/>
      <c r="E426" s="126"/>
      <c r="F426" s="34"/>
      <c r="G426" s="34"/>
      <c r="H426" s="35"/>
      <c r="I426" s="35"/>
      <c r="J426" s="33">
        <f>J427+J450</f>
        <v>318726.7</v>
      </c>
      <c r="K426" s="33">
        <f>K427+K450</f>
        <v>260962.7</v>
      </c>
      <c r="L426" s="33">
        <f>L427+L450</f>
        <v>0</v>
      </c>
      <c r="M426" s="33">
        <f>M427+M450</f>
        <v>0</v>
      </c>
      <c r="N426" s="156">
        <f t="shared" ref="N426" si="641">N427+N450</f>
        <v>133138.084</v>
      </c>
      <c r="O426" s="156">
        <f t="shared" ref="O426:BW426" si="642">O427+O450</f>
        <v>132840.084</v>
      </c>
      <c r="P426" s="156">
        <f t="shared" si="642"/>
        <v>0</v>
      </c>
      <c r="Q426" s="156">
        <f t="shared" si="642"/>
        <v>0</v>
      </c>
      <c r="R426" s="156">
        <f t="shared" si="642"/>
        <v>186798.084</v>
      </c>
      <c r="S426" s="156">
        <f t="shared" si="642"/>
        <v>186500.084</v>
      </c>
      <c r="T426" s="156">
        <f t="shared" si="642"/>
        <v>0</v>
      </c>
      <c r="U426" s="156">
        <f t="shared" si="642"/>
        <v>0</v>
      </c>
      <c r="V426" s="156">
        <f t="shared" si="642"/>
        <v>61751</v>
      </c>
      <c r="W426" s="156">
        <f t="shared" si="642"/>
        <v>61751</v>
      </c>
      <c r="X426" s="156">
        <f t="shared" si="642"/>
        <v>0</v>
      </c>
      <c r="Y426" s="156">
        <f t="shared" si="642"/>
        <v>0</v>
      </c>
      <c r="Z426" s="156">
        <f t="shared" si="642"/>
        <v>10305</v>
      </c>
      <c r="AA426" s="156">
        <f t="shared" si="642"/>
        <v>10305</v>
      </c>
      <c r="AB426" s="156">
        <f t="shared" si="642"/>
        <v>0</v>
      </c>
      <c r="AC426" s="156">
        <f t="shared" si="642"/>
        <v>0</v>
      </c>
      <c r="AD426" s="156">
        <f t="shared" si="642"/>
        <v>10305</v>
      </c>
      <c r="AE426" s="156">
        <f t="shared" si="642"/>
        <v>10305</v>
      </c>
      <c r="AF426" s="156">
        <f t="shared" si="642"/>
        <v>0</v>
      </c>
      <c r="AG426" s="156">
        <f t="shared" si="642"/>
        <v>0</v>
      </c>
      <c r="AH426" s="156">
        <f t="shared" si="642"/>
        <v>12653.000000000002</v>
      </c>
      <c r="AI426" s="156">
        <f t="shared" si="642"/>
        <v>12653.000000000002</v>
      </c>
      <c r="AJ426" s="156">
        <f t="shared" si="642"/>
        <v>0</v>
      </c>
      <c r="AK426" s="156">
        <f t="shared" si="642"/>
        <v>0</v>
      </c>
      <c r="AL426" s="156">
        <f t="shared" si="642"/>
        <v>0</v>
      </c>
      <c r="AM426" s="156">
        <f t="shared" si="642"/>
        <v>0</v>
      </c>
      <c r="AN426" s="156">
        <f t="shared" si="642"/>
        <v>0</v>
      </c>
      <c r="AO426" s="156">
        <f t="shared" si="642"/>
        <v>0</v>
      </c>
      <c r="AP426" s="156">
        <f t="shared" si="642"/>
        <v>0</v>
      </c>
      <c r="AQ426" s="156">
        <f t="shared" si="642"/>
        <v>0</v>
      </c>
      <c r="AR426" s="156">
        <f t="shared" si="642"/>
        <v>0</v>
      </c>
      <c r="AS426" s="156">
        <f t="shared" si="642"/>
        <v>0</v>
      </c>
      <c r="AT426" s="156">
        <f t="shared" si="642"/>
        <v>7211.5860000000002</v>
      </c>
      <c r="AU426" s="156">
        <f t="shared" si="642"/>
        <v>7211.5860000000002</v>
      </c>
      <c r="AV426" s="156">
        <f t="shared" si="642"/>
        <v>0</v>
      </c>
      <c r="AW426" s="156">
        <f t="shared" si="642"/>
        <v>0</v>
      </c>
      <c r="AX426" s="156">
        <f t="shared" si="642"/>
        <v>38793</v>
      </c>
      <c r="AY426" s="156">
        <f t="shared" si="642"/>
        <v>38793</v>
      </c>
      <c r="AZ426" s="156">
        <f t="shared" si="642"/>
        <v>0</v>
      </c>
      <c r="BA426" s="156">
        <f t="shared" si="642"/>
        <v>0</v>
      </c>
      <c r="BB426" s="156">
        <f t="shared" si="642"/>
        <v>5441.4140000000007</v>
      </c>
      <c r="BC426" s="156">
        <f t="shared" si="642"/>
        <v>5441.4140000000007</v>
      </c>
      <c r="BD426" s="156">
        <f t="shared" si="642"/>
        <v>0</v>
      </c>
      <c r="BE426" s="156">
        <f t="shared" si="642"/>
        <v>0</v>
      </c>
      <c r="BF426" s="156">
        <f t="shared" si="642"/>
        <v>5441.4140000000007</v>
      </c>
      <c r="BG426" s="156">
        <f t="shared" si="642"/>
        <v>5441.4140000000007</v>
      </c>
      <c r="BH426" s="156">
        <f t="shared" si="642"/>
        <v>0</v>
      </c>
      <c r="BI426" s="156">
        <f t="shared" si="642"/>
        <v>0</v>
      </c>
      <c r="BJ426" s="156">
        <f t="shared" si="642"/>
        <v>38793</v>
      </c>
      <c r="BK426" s="156">
        <f t="shared" si="642"/>
        <v>38793</v>
      </c>
      <c r="BL426" s="156">
        <f t="shared" si="642"/>
        <v>0</v>
      </c>
      <c r="BM426" s="156">
        <f t="shared" si="642"/>
        <v>0</v>
      </c>
      <c r="BN426" s="156">
        <f t="shared" si="642"/>
        <v>71387.084000000003</v>
      </c>
      <c r="BO426" s="156">
        <f t="shared" si="642"/>
        <v>71089.084000000003</v>
      </c>
      <c r="BP426" s="156">
        <f t="shared" si="642"/>
        <v>0</v>
      </c>
      <c r="BQ426" s="156">
        <f t="shared" si="642"/>
        <v>0</v>
      </c>
      <c r="BR426" s="156">
        <f t="shared" si="642"/>
        <v>186799.084</v>
      </c>
      <c r="BS426" s="156">
        <f t="shared" si="642"/>
        <v>162501.084</v>
      </c>
      <c r="BT426" s="156">
        <f t="shared" si="642"/>
        <v>0</v>
      </c>
      <c r="BU426" s="156">
        <f t="shared" si="642"/>
        <v>0</v>
      </c>
      <c r="BV426" s="156">
        <f t="shared" si="642"/>
        <v>36982</v>
      </c>
      <c r="BW426" s="156">
        <f t="shared" si="642"/>
        <v>7321</v>
      </c>
      <c r="BX426" s="33"/>
      <c r="CF426" s="175" t="e">
        <f>BW426-#REF!</f>
        <v>#REF!</v>
      </c>
      <c r="CH426" s="291"/>
      <c r="CI426" s="291"/>
    </row>
    <row r="427" spans="1:87" ht="27.95" customHeight="1">
      <c r="A427" s="19" t="s">
        <v>54</v>
      </c>
      <c r="B427" s="18" t="s">
        <v>53</v>
      </c>
      <c r="C427" s="17"/>
      <c r="D427" s="125"/>
      <c r="E427" s="125"/>
      <c r="F427" s="16"/>
      <c r="G427" s="16"/>
      <c r="H427" s="17"/>
      <c r="I427" s="17"/>
      <c r="J427" s="15">
        <f>SUM(J428:J449)</f>
        <v>258726.7</v>
      </c>
      <c r="K427" s="15">
        <f>SUM(K428:K449)</f>
        <v>200962.7</v>
      </c>
      <c r="L427" s="15">
        <f>SUM(L428:L449)</f>
        <v>0</v>
      </c>
      <c r="M427" s="15">
        <f>SUM(M428:M449)</f>
        <v>0</v>
      </c>
      <c r="N427" s="155">
        <f t="shared" ref="N427" si="643">SUM(N428:N449)</f>
        <v>133138.084</v>
      </c>
      <c r="O427" s="155">
        <f t="shared" ref="O427" si="644">SUM(O428:O449)</f>
        <v>132840.084</v>
      </c>
      <c r="P427" s="155">
        <f t="shared" ref="P427" si="645">SUM(P428:P449)</f>
        <v>0</v>
      </c>
      <c r="Q427" s="155">
        <f t="shared" ref="Q427" si="646">SUM(Q428:Q449)</f>
        <v>0</v>
      </c>
      <c r="R427" s="155">
        <f t="shared" ref="R427" si="647">SUM(R428:R449)</f>
        <v>166798.084</v>
      </c>
      <c r="S427" s="155">
        <f t="shared" ref="S427" si="648">SUM(S428:S449)</f>
        <v>166500.084</v>
      </c>
      <c r="T427" s="155">
        <f t="shared" ref="T427" si="649">SUM(T428:T449)</f>
        <v>0</v>
      </c>
      <c r="U427" s="155">
        <f t="shared" ref="U427" si="650">SUM(U428:U449)</f>
        <v>0</v>
      </c>
      <c r="V427" s="155">
        <f t="shared" ref="V427" si="651">SUM(V428:V449)</f>
        <v>61751</v>
      </c>
      <c r="W427" s="155">
        <f t="shared" ref="W427" si="652">SUM(W428:W449)</f>
        <v>61751</v>
      </c>
      <c r="X427" s="155">
        <f t="shared" ref="X427" si="653">SUM(X428:X449)</f>
        <v>0</v>
      </c>
      <c r="Y427" s="155">
        <f t="shared" ref="Y427" si="654">SUM(Y428:Y449)</f>
        <v>0</v>
      </c>
      <c r="Z427" s="155">
        <f t="shared" ref="Z427" si="655">SUM(Z428:Z449)</f>
        <v>10305</v>
      </c>
      <c r="AA427" s="155">
        <f t="shared" ref="AA427" si="656">SUM(AA428:AA449)</f>
        <v>10305</v>
      </c>
      <c r="AB427" s="155">
        <f t="shared" ref="AB427" si="657">SUM(AB428:AB449)</f>
        <v>0</v>
      </c>
      <c r="AC427" s="155">
        <f t="shared" ref="AC427" si="658">SUM(AC428:AC449)</f>
        <v>0</v>
      </c>
      <c r="AD427" s="155">
        <f t="shared" ref="AD427" si="659">SUM(AD428:AD449)</f>
        <v>10305</v>
      </c>
      <c r="AE427" s="155">
        <f t="shared" ref="AE427" si="660">SUM(AE428:AE449)</f>
        <v>10305</v>
      </c>
      <c r="AF427" s="155">
        <f t="shared" ref="AF427" si="661">SUM(AF428:AF449)</f>
        <v>0</v>
      </c>
      <c r="AG427" s="155">
        <f t="shared" ref="AG427" si="662">SUM(AG428:AG449)</f>
        <v>0</v>
      </c>
      <c r="AH427" s="155">
        <f t="shared" ref="AH427" si="663">SUM(AH428:AH449)</f>
        <v>12653.000000000002</v>
      </c>
      <c r="AI427" s="155">
        <f t="shared" ref="AI427" si="664">SUM(AI428:AI449)</f>
        <v>12653.000000000002</v>
      </c>
      <c r="AJ427" s="155">
        <f t="shared" ref="AJ427" si="665">SUM(AJ428:AJ449)</f>
        <v>0</v>
      </c>
      <c r="AK427" s="155">
        <f t="shared" ref="AK427" si="666">SUM(AK428:AK449)</f>
        <v>0</v>
      </c>
      <c r="AL427" s="155">
        <f t="shared" ref="AL427" si="667">SUM(AL428:AL449)</f>
        <v>0</v>
      </c>
      <c r="AM427" s="155">
        <f t="shared" ref="AM427" si="668">SUM(AM428:AM449)</f>
        <v>0</v>
      </c>
      <c r="AN427" s="155">
        <f t="shared" ref="AN427" si="669">SUM(AN428:AN449)</f>
        <v>0</v>
      </c>
      <c r="AO427" s="155">
        <f t="shared" ref="AO427" si="670">SUM(AO428:AO449)</f>
        <v>0</v>
      </c>
      <c r="AP427" s="155">
        <f t="shared" ref="AP427" si="671">SUM(AP428:AP449)</f>
        <v>0</v>
      </c>
      <c r="AQ427" s="155">
        <f t="shared" ref="AQ427" si="672">SUM(AQ428:AQ449)</f>
        <v>0</v>
      </c>
      <c r="AR427" s="155">
        <f t="shared" ref="AR427" si="673">SUM(AR428:AR449)</f>
        <v>0</v>
      </c>
      <c r="AS427" s="155">
        <f t="shared" ref="AS427" si="674">SUM(AS428:AS449)</f>
        <v>0</v>
      </c>
      <c r="AT427" s="155">
        <f t="shared" ref="AT427" si="675">SUM(AT428:AT449)</f>
        <v>7211.5860000000002</v>
      </c>
      <c r="AU427" s="155">
        <f t="shared" ref="AU427" si="676">SUM(AU428:AU449)</f>
        <v>7211.5860000000002</v>
      </c>
      <c r="AV427" s="155">
        <f t="shared" ref="AV427" si="677">SUM(AV428:AV449)</f>
        <v>0</v>
      </c>
      <c r="AW427" s="155">
        <f t="shared" ref="AW427" si="678">SUM(AW428:AW449)</f>
        <v>0</v>
      </c>
      <c r="AX427" s="155">
        <f t="shared" ref="AX427" si="679">SUM(AX428:AX449)</f>
        <v>38793</v>
      </c>
      <c r="AY427" s="155">
        <f t="shared" ref="AY427" si="680">SUM(AY428:AY449)</f>
        <v>38793</v>
      </c>
      <c r="AZ427" s="155">
        <f t="shared" ref="AZ427" si="681">SUM(AZ428:AZ449)</f>
        <v>0</v>
      </c>
      <c r="BA427" s="155">
        <f t="shared" ref="BA427" si="682">SUM(BA428:BA449)</f>
        <v>0</v>
      </c>
      <c r="BB427" s="155">
        <f t="shared" ref="BB427" si="683">SUM(BB428:BB449)</f>
        <v>5441.4140000000007</v>
      </c>
      <c r="BC427" s="155">
        <f t="shared" ref="BC427" si="684">SUM(BC428:BC449)</f>
        <v>5441.4140000000007</v>
      </c>
      <c r="BD427" s="155">
        <f t="shared" ref="BD427" si="685">SUM(BD428:BD449)</f>
        <v>0</v>
      </c>
      <c r="BE427" s="155">
        <f t="shared" ref="BE427" si="686">SUM(BE428:BE449)</f>
        <v>0</v>
      </c>
      <c r="BF427" s="155">
        <f t="shared" ref="BF427" si="687">SUM(BF428:BF449)</f>
        <v>5441.4140000000007</v>
      </c>
      <c r="BG427" s="155">
        <f t="shared" ref="BG427" si="688">SUM(BG428:BG449)</f>
        <v>5441.4140000000007</v>
      </c>
      <c r="BH427" s="155">
        <f t="shared" ref="BH427" si="689">SUM(BH428:BH449)</f>
        <v>0</v>
      </c>
      <c r="BI427" s="155">
        <f t="shared" ref="BI427" si="690">SUM(BI428:BI449)</f>
        <v>0</v>
      </c>
      <c r="BJ427" s="155">
        <f t="shared" ref="BJ427" si="691">SUM(BJ428:BJ449)</f>
        <v>38793</v>
      </c>
      <c r="BK427" s="155">
        <f t="shared" ref="BK427" si="692">SUM(BK428:BK449)</f>
        <v>38793</v>
      </c>
      <c r="BL427" s="155">
        <f t="shared" ref="BL427" si="693">SUM(BL428:BL449)</f>
        <v>0</v>
      </c>
      <c r="BM427" s="155">
        <f t="shared" ref="BM427" si="694">SUM(BM428:BM449)</f>
        <v>0</v>
      </c>
      <c r="BN427" s="155">
        <f t="shared" ref="BN427" si="695">SUM(BN428:BN449)</f>
        <v>71387.084000000003</v>
      </c>
      <c r="BO427" s="155">
        <f t="shared" ref="BO427" si="696">SUM(BO428:BO449)</f>
        <v>71089.084000000003</v>
      </c>
      <c r="BP427" s="155">
        <f t="shared" ref="BP427" si="697">SUM(BP428:BP449)</f>
        <v>0</v>
      </c>
      <c r="BQ427" s="155">
        <f t="shared" ref="BQ427" si="698">SUM(BQ428:BQ449)</f>
        <v>0</v>
      </c>
      <c r="BR427" s="155">
        <f t="shared" ref="BR427" si="699">SUM(BR428:BR449)</f>
        <v>166799.084</v>
      </c>
      <c r="BS427" s="155">
        <f t="shared" ref="BS427" si="700">SUM(BS428:BS449)</f>
        <v>142501.084</v>
      </c>
      <c r="BT427" s="155">
        <f t="shared" ref="BT427" si="701">SUM(BT428:BT449)</f>
        <v>0</v>
      </c>
      <c r="BU427" s="155">
        <f t="shared" ref="BU427" si="702">SUM(BU428:BU449)</f>
        <v>0</v>
      </c>
      <c r="BV427" s="155">
        <f t="shared" ref="BV427" si="703">SUM(BV428:BV449)</f>
        <v>16982</v>
      </c>
      <c r="BW427" s="155">
        <f t="shared" ref="BW427" si="704">SUM(BW428:BW449)</f>
        <v>7321</v>
      </c>
      <c r="BX427" s="15"/>
      <c r="CF427" s="175" t="e">
        <f>BW427-#REF!</f>
        <v>#REF!</v>
      </c>
      <c r="CH427" s="291"/>
      <c r="CI427" s="291"/>
    </row>
    <row r="428" spans="1:87" ht="38.25">
      <c r="A428" s="32">
        <v>1</v>
      </c>
      <c r="B428" s="42" t="s">
        <v>115</v>
      </c>
      <c r="C428" s="31" t="s">
        <v>89</v>
      </c>
      <c r="D428" s="120"/>
      <c r="E428" s="120"/>
      <c r="F428" s="29" t="s">
        <v>30</v>
      </c>
      <c r="G428" s="30"/>
      <c r="H428" s="29" t="s">
        <v>114</v>
      </c>
      <c r="I428" s="29" t="s">
        <v>113</v>
      </c>
      <c r="J428" s="20">
        <v>1176</v>
      </c>
      <c r="K428" s="36">
        <v>1000</v>
      </c>
      <c r="L428" s="6">
        <v>0</v>
      </c>
      <c r="M428" s="36">
        <v>0</v>
      </c>
      <c r="N428" s="167">
        <v>1176</v>
      </c>
      <c r="O428" s="167">
        <v>1000</v>
      </c>
      <c r="P428" s="167">
        <v>0</v>
      </c>
      <c r="Q428" s="167">
        <v>0</v>
      </c>
      <c r="R428" s="12">
        <v>1176</v>
      </c>
      <c r="S428" s="12">
        <v>1000</v>
      </c>
      <c r="T428" s="12"/>
      <c r="U428" s="148"/>
      <c r="V428" s="1">
        <f t="shared" ref="V428:V449" si="705">Z428+AH428+AX428</f>
        <v>1000</v>
      </c>
      <c r="W428" s="1">
        <f t="shared" ref="W428:W449" si="706">AA428+AI428+AY428</f>
        <v>1000</v>
      </c>
      <c r="X428" s="1">
        <f t="shared" ref="X428:X449" si="707">AB428+AJ428+AZ428</f>
        <v>0</v>
      </c>
      <c r="Y428" s="1">
        <f t="shared" ref="Y428:Y449" si="708">AC428+AK428+BA428</f>
        <v>0</v>
      </c>
      <c r="Z428" s="148">
        <v>1000</v>
      </c>
      <c r="AA428" s="148">
        <v>1000</v>
      </c>
      <c r="AB428" s="148"/>
      <c r="AC428" s="148"/>
      <c r="AD428" s="148">
        <v>1000</v>
      </c>
      <c r="AE428" s="148">
        <v>1000</v>
      </c>
      <c r="AF428" s="148"/>
      <c r="AG428" s="148"/>
      <c r="AH428" s="148"/>
      <c r="AI428" s="148"/>
      <c r="AJ428" s="148"/>
      <c r="AK428" s="148"/>
      <c r="AL428" s="1">
        <f t="shared" ref="AL428:AL449" si="709">Z428-AD428</f>
        <v>0</v>
      </c>
      <c r="AM428" s="1">
        <f t="shared" ref="AM428:AM449" si="710">AA428-AE428</f>
        <v>0</v>
      </c>
      <c r="AN428" s="1"/>
      <c r="AO428" s="1"/>
      <c r="AP428" s="1"/>
      <c r="AQ428" s="1"/>
      <c r="AR428" s="1"/>
      <c r="AS428" s="1"/>
      <c r="AT428" s="146">
        <v>0</v>
      </c>
      <c r="AU428" s="146">
        <v>0</v>
      </c>
      <c r="AV428" s="146"/>
      <c r="AW428" s="146"/>
      <c r="AX428" s="148">
        <f>AY428</f>
        <v>0</v>
      </c>
      <c r="AY428" s="148"/>
      <c r="AZ428" s="148"/>
      <c r="BA428" s="148"/>
      <c r="BB428" s="1">
        <f t="shared" ref="BB428:BB449" si="711">AH428-AT428</f>
        <v>0</v>
      </c>
      <c r="BC428" s="1">
        <f t="shared" ref="BC428:BC449" si="712">AI428-AU428</f>
        <v>0</v>
      </c>
      <c r="BD428" s="1"/>
      <c r="BE428" s="1"/>
      <c r="BF428" s="146">
        <f t="shared" si="580"/>
        <v>0</v>
      </c>
      <c r="BG428" s="146">
        <f t="shared" si="569"/>
        <v>0</v>
      </c>
      <c r="BH428" s="146"/>
      <c r="BI428" s="146"/>
      <c r="BJ428" s="146">
        <f t="shared" si="570"/>
        <v>0</v>
      </c>
      <c r="BK428" s="146">
        <f t="shared" si="571"/>
        <v>0</v>
      </c>
      <c r="BL428" s="148"/>
      <c r="BM428" s="148"/>
      <c r="BN428" s="1">
        <f t="shared" ref="BN428:BN449" si="713">N428-V428</f>
        <v>176</v>
      </c>
      <c r="BO428" s="1">
        <f t="shared" ref="BO428:BO449" si="714">O428-W428</f>
        <v>0</v>
      </c>
      <c r="BP428" s="1">
        <f t="shared" ref="BP428:BP449" si="715">P428-X428</f>
        <v>0</v>
      </c>
      <c r="BQ428" s="1">
        <f t="shared" ref="BQ428:BQ449" si="716">Q428-Y428</f>
        <v>0</v>
      </c>
      <c r="BR428" s="167">
        <v>1176</v>
      </c>
      <c r="BS428" s="167">
        <v>1000</v>
      </c>
      <c r="BT428" s="167">
        <v>0</v>
      </c>
      <c r="BU428" s="167">
        <v>0</v>
      </c>
      <c r="BV428" s="146">
        <f t="shared" si="576"/>
        <v>0</v>
      </c>
      <c r="BW428" s="146">
        <f t="shared" si="577"/>
        <v>0</v>
      </c>
      <c r="BX428" s="36"/>
      <c r="BZ428" s="114" t="s">
        <v>543</v>
      </c>
      <c r="CA428" s="45" t="s">
        <v>598</v>
      </c>
      <c r="CB428" s="45" t="s">
        <v>594</v>
      </c>
      <c r="CC428" s="45" t="s">
        <v>593</v>
      </c>
      <c r="CF428" s="175" t="e">
        <f>BW428-#REF!</f>
        <v>#REF!</v>
      </c>
      <c r="CH428" s="291"/>
      <c r="CI428" s="291"/>
    </row>
    <row r="429" spans="1:87" ht="27.95" customHeight="1">
      <c r="A429" s="32">
        <v>2</v>
      </c>
      <c r="B429" s="14" t="s">
        <v>112</v>
      </c>
      <c r="C429" s="31" t="s">
        <v>76</v>
      </c>
      <c r="D429" s="120"/>
      <c r="E429" s="120"/>
      <c r="F429" s="29" t="s">
        <v>39</v>
      </c>
      <c r="G429" s="30"/>
      <c r="H429" s="29" t="s">
        <v>51</v>
      </c>
      <c r="I429" s="29" t="s">
        <v>111</v>
      </c>
      <c r="J429" s="20">
        <v>2166</v>
      </c>
      <c r="K429" s="36">
        <v>2166</v>
      </c>
      <c r="L429" s="6">
        <v>0</v>
      </c>
      <c r="M429" s="36">
        <v>0</v>
      </c>
      <c r="N429" s="167">
        <v>1949</v>
      </c>
      <c r="O429" s="167">
        <v>1949</v>
      </c>
      <c r="P429" s="167">
        <v>0</v>
      </c>
      <c r="Q429" s="167">
        <v>0</v>
      </c>
      <c r="R429" s="12">
        <v>1949</v>
      </c>
      <c r="S429" s="12">
        <v>1949</v>
      </c>
      <c r="T429" s="12"/>
      <c r="U429" s="148"/>
      <c r="V429" s="1">
        <f t="shared" si="705"/>
        <v>1949</v>
      </c>
      <c r="W429" s="1">
        <f t="shared" si="706"/>
        <v>1949</v>
      </c>
      <c r="X429" s="1">
        <f t="shared" si="707"/>
        <v>0</v>
      </c>
      <c r="Y429" s="1">
        <f t="shared" si="708"/>
        <v>0</v>
      </c>
      <c r="Z429" s="148">
        <v>700.27099999999996</v>
      </c>
      <c r="AA429" s="148">
        <v>700.27099999999996</v>
      </c>
      <c r="AB429" s="148"/>
      <c r="AC429" s="148"/>
      <c r="AD429" s="148">
        <v>700.27099999999996</v>
      </c>
      <c r="AE429" s="148">
        <v>700.27099999999996</v>
      </c>
      <c r="AF429" s="148"/>
      <c r="AG429" s="148"/>
      <c r="AH429" s="148">
        <v>1248.729</v>
      </c>
      <c r="AI429" s="148">
        <v>1248.729</v>
      </c>
      <c r="AJ429" s="148"/>
      <c r="AK429" s="148"/>
      <c r="AL429" s="1">
        <f t="shared" si="709"/>
        <v>0</v>
      </c>
      <c r="AM429" s="1">
        <f t="shared" si="710"/>
        <v>0</v>
      </c>
      <c r="AN429" s="1"/>
      <c r="AO429" s="1"/>
      <c r="AP429" s="1"/>
      <c r="AQ429" s="1"/>
      <c r="AR429" s="1"/>
      <c r="AS429" s="1"/>
      <c r="AT429" s="146">
        <v>687.03200000000004</v>
      </c>
      <c r="AU429" s="146">
        <v>687.03200000000004</v>
      </c>
      <c r="AV429" s="146"/>
      <c r="AW429" s="146"/>
      <c r="AX429" s="148">
        <f>AY429</f>
        <v>0</v>
      </c>
      <c r="AY429" s="148"/>
      <c r="AZ429" s="148"/>
      <c r="BA429" s="148"/>
      <c r="BB429" s="1">
        <f t="shared" si="711"/>
        <v>561.697</v>
      </c>
      <c r="BC429" s="1">
        <f t="shared" si="712"/>
        <v>561.697</v>
      </c>
      <c r="BD429" s="1"/>
      <c r="BE429" s="1"/>
      <c r="BF429" s="146">
        <f t="shared" si="580"/>
        <v>561.697</v>
      </c>
      <c r="BG429" s="146">
        <f t="shared" si="569"/>
        <v>561.697</v>
      </c>
      <c r="BH429" s="146"/>
      <c r="BI429" s="146"/>
      <c r="BJ429" s="146">
        <f t="shared" si="570"/>
        <v>0</v>
      </c>
      <c r="BK429" s="146">
        <f t="shared" si="571"/>
        <v>0</v>
      </c>
      <c r="BL429" s="148"/>
      <c r="BM429" s="148"/>
      <c r="BN429" s="1">
        <f t="shared" si="713"/>
        <v>0</v>
      </c>
      <c r="BO429" s="1">
        <f t="shared" si="714"/>
        <v>0</v>
      </c>
      <c r="BP429" s="1">
        <f t="shared" si="715"/>
        <v>0</v>
      </c>
      <c r="BQ429" s="1">
        <f t="shared" si="716"/>
        <v>0</v>
      </c>
      <c r="BR429" s="167">
        <v>1949</v>
      </c>
      <c r="BS429" s="167">
        <v>1949</v>
      </c>
      <c r="BT429" s="167">
        <v>0</v>
      </c>
      <c r="BU429" s="167">
        <v>0</v>
      </c>
      <c r="BV429" s="146">
        <f t="shared" si="576"/>
        <v>0</v>
      </c>
      <c r="BW429" s="146">
        <f t="shared" si="577"/>
        <v>0</v>
      </c>
      <c r="BX429" s="36"/>
      <c r="BZ429" s="114" t="s">
        <v>543</v>
      </c>
      <c r="CA429" s="45" t="s">
        <v>598</v>
      </c>
      <c r="CB429" s="45" t="s">
        <v>594</v>
      </c>
      <c r="CC429" s="45" t="s">
        <v>593</v>
      </c>
      <c r="CF429" s="175" t="e">
        <f>BW429-#REF!</f>
        <v>#REF!</v>
      </c>
      <c r="CH429" s="291"/>
      <c r="CI429" s="291"/>
    </row>
    <row r="430" spans="1:87" ht="27.95" customHeight="1">
      <c r="A430" s="32">
        <v>3</v>
      </c>
      <c r="B430" s="14" t="s">
        <v>110</v>
      </c>
      <c r="C430" s="31" t="s">
        <v>76</v>
      </c>
      <c r="D430" s="120"/>
      <c r="E430" s="120"/>
      <c r="F430" s="29" t="s">
        <v>39</v>
      </c>
      <c r="G430" s="30"/>
      <c r="H430" s="29" t="s">
        <v>51</v>
      </c>
      <c r="I430" s="29" t="s">
        <v>109</v>
      </c>
      <c r="J430" s="20">
        <v>2110</v>
      </c>
      <c r="K430" s="36">
        <v>2110</v>
      </c>
      <c r="L430" s="6">
        <v>0</v>
      </c>
      <c r="M430" s="36">
        <v>0</v>
      </c>
      <c r="N430" s="167">
        <v>1899</v>
      </c>
      <c r="O430" s="167">
        <v>1899</v>
      </c>
      <c r="P430" s="167">
        <v>0</v>
      </c>
      <c r="Q430" s="167">
        <v>0</v>
      </c>
      <c r="R430" s="12">
        <v>1899</v>
      </c>
      <c r="S430" s="12">
        <v>1899</v>
      </c>
      <c r="T430" s="12"/>
      <c r="U430" s="148"/>
      <c r="V430" s="1">
        <f t="shared" si="705"/>
        <v>1899</v>
      </c>
      <c r="W430" s="1">
        <f t="shared" si="706"/>
        <v>1899</v>
      </c>
      <c r="X430" s="1">
        <f t="shared" si="707"/>
        <v>0</v>
      </c>
      <c r="Y430" s="1">
        <f t="shared" si="708"/>
        <v>0</v>
      </c>
      <c r="Z430" s="148">
        <v>1638.27</v>
      </c>
      <c r="AA430" s="148">
        <v>1638.27</v>
      </c>
      <c r="AB430" s="148"/>
      <c r="AC430" s="148"/>
      <c r="AD430" s="148">
        <v>1638.27</v>
      </c>
      <c r="AE430" s="148">
        <v>1638.27</v>
      </c>
      <c r="AF430" s="148"/>
      <c r="AG430" s="148"/>
      <c r="AH430" s="148">
        <v>260.73</v>
      </c>
      <c r="AI430" s="148">
        <v>260.73</v>
      </c>
      <c r="AJ430" s="148"/>
      <c r="AK430" s="148"/>
      <c r="AL430" s="1">
        <f t="shared" si="709"/>
        <v>0</v>
      </c>
      <c r="AM430" s="1">
        <f t="shared" si="710"/>
        <v>0</v>
      </c>
      <c r="AN430" s="1"/>
      <c r="AO430" s="1"/>
      <c r="AP430" s="1"/>
      <c r="AQ430" s="1"/>
      <c r="AR430" s="1"/>
      <c r="AS430" s="1"/>
      <c r="AT430" s="146"/>
      <c r="AU430" s="146"/>
      <c r="AV430" s="146"/>
      <c r="AW430" s="146"/>
      <c r="AX430" s="148">
        <f>AY430</f>
        <v>0</v>
      </c>
      <c r="AY430" s="148"/>
      <c r="AZ430" s="148"/>
      <c r="BA430" s="148"/>
      <c r="BB430" s="1">
        <f t="shared" si="711"/>
        <v>260.73</v>
      </c>
      <c r="BC430" s="1">
        <f t="shared" si="712"/>
        <v>260.73</v>
      </c>
      <c r="BD430" s="1"/>
      <c r="BE430" s="1"/>
      <c r="BF430" s="146">
        <f t="shared" si="580"/>
        <v>260.73</v>
      </c>
      <c r="BG430" s="146">
        <f t="shared" si="569"/>
        <v>260.73</v>
      </c>
      <c r="BH430" s="146"/>
      <c r="BI430" s="146"/>
      <c r="BJ430" s="146">
        <f t="shared" si="570"/>
        <v>0</v>
      </c>
      <c r="BK430" s="146">
        <f t="shared" si="571"/>
        <v>0</v>
      </c>
      <c r="BL430" s="148"/>
      <c r="BM430" s="148"/>
      <c r="BN430" s="1">
        <f t="shared" si="713"/>
        <v>0</v>
      </c>
      <c r="BO430" s="1">
        <f t="shared" si="714"/>
        <v>0</v>
      </c>
      <c r="BP430" s="1">
        <f t="shared" si="715"/>
        <v>0</v>
      </c>
      <c r="BQ430" s="1">
        <f t="shared" si="716"/>
        <v>0</v>
      </c>
      <c r="BR430" s="167">
        <v>1899</v>
      </c>
      <c r="BS430" s="167">
        <v>1899</v>
      </c>
      <c r="BT430" s="167">
        <v>0</v>
      </c>
      <c r="BU430" s="167">
        <v>0</v>
      </c>
      <c r="BV430" s="146">
        <f t="shared" si="576"/>
        <v>0</v>
      </c>
      <c r="BW430" s="146">
        <f t="shared" si="577"/>
        <v>0</v>
      </c>
      <c r="BX430" s="36"/>
      <c r="BZ430" s="114" t="s">
        <v>543</v>
      </c>
      <c r="CA430" s="45" t="s">
        <v>598</v>
      </c>
      <c r="CB430" s="45" t="s">
        <v>594</v>
      </c>
      <c r="CC430" s="45" t="s">
        <v>593</v>
      </c>
      <c r="CF430" s="175" t="e">
        <f>BW430-#REF!</f>
        <v>#REF!</v>
      </c>
      <c r="CH430" s="291"/>
      <c r="CI430" s="291"/>
    </row>
    <row r="431" spans="1:87" ht="27.95" customHeight="1">
      <c r="A431" s="32">
        <v>4</v>
      </c>
      <c r="B431" s="14" t="s">
        <v>108</v>
      </c>
      <c r="C431" s="31" t="s">
        <v>76</v>
      </c>
      <c r="D431" s="120"/>
      <c r="E431" s="120"/>
      <c r="F431" s="31" t="s">
        <v>8</v>
      </c>
      <c r="G431" s="30"/>
      <c r="H431" s="29" t="s">
        <v>51</v>
      </c>
      <c r="I431" s="29" t="s">
        <v>107</v>
      </c>
      <c r="J431" s="20">
        <v>3795</v>
      </c>
      <c r="K431" s="36">
        <v>3795</v>
      </c>
      <c r="L431" s="6">
        <v>0</v>
      </c>
      <c r="M431" s="36">
        <v>0</v>
      </c>
      <c r="N431" s="167">
        <v>3415</v>
      </c>
      <c r="O431" s="167">
        <v>3415</v>
      </c>
      <c r="P431" s="167">
        <v>0</v>
      </c>
      <c r="Q431" s="167">
        <v>0</v>
      </c>
      <c r="R431" s="12">
        <v>3415</v>
      </c>
      <c r="S431" s="12">
        <v>3415</v>
      </c>
      <c r="T431" s="12"/>
      <c r="U431" s="148"/>
      <c r="V431" s="1">
        <f t="shared" si="705"/>
        <v>3415</v>
      </c>
      <c r="W431" s="1">
        <f t="shared" si="706"/>
        <v>3415</v>
      </c>
      <c r="X431" s="1">
        <f t="shared" si="707"/>
        <v>0</v>
      </c>
      <c r="Y431" s="1">
        <f t="shared" si="708"/>
        <v>0</v>
      </c>
      <c r="Z431" s="148">
        <v>1540.761</v>
      </c>
      <c r="AA431" s="148">
        <v>1540.761</v>
      </c>
      <c r="AB431" s="148"/>
      <c r="AC431" s="148"/>
      <c r="AD431" s="148">
        <v>1540.761</v>
      </c>
      <c r="AE431" s="148">
        <v>1540.761</v>
      </c>
      <c r="AF431" s="148"/>
      <c r="AG431" s="148"/>
      <c r="AH431" s="148">
        <v>1874.239</v>
      </c>
      <c r="AI431" s="148">
        <v>1874.239</v>
      </c>
      <c r="AJ431" s="148"/>
      <c r="AK431" s="148"/>
      <c r="AL431" s="1">
        <f t="shared" si="709"/>
        <v>0</v>
      </c>
      <c r="AM431" s="1">
        <f t="shared" si="710"/>
        <v>0</v>
      </c>
      <c r="AN431" s="1"/>
      <c r="AO431" s="1"/>
      <c r="AP431" s="1"/>
      <c r="AQ431" s="1"/>
      <c r="AR431" s="1"/>
      <c r="AS431" s="1"/>
      <c r="AT431" s="146">
        <v>1445.1610000000001</v>
      </c>
      <c r="AU431" s="146">
        <v>1445.1610000000001</v>
      </c>
      <c r="AV431" s="146"/>
      <c r="AW431" s="146"/>
      <c r="AX431" s="148">
        <f>AY431</f>
        <v>0</v>
      </c>
      <c r="AY431" s="148"/>
      <c r="AZ431" s="148"/>
      <c r="BA431" s="148"/>
      <c r="BB431" s="1">
        <f t="shared" si="711"/>
        <v>429.07799999999997</v>
      </c>
      <c r="BC431" s="1">
        <f t="shared" si="712"/>
        <v>429.07799999999997</v>
      </c>
      <c r="BD431" s="1"/>
      <c r="BE431" s="1"/>
      <c r="BF431" s="146">
        <f t="shared" si="580"/>
        <v>429.07799999999997</v>
      </c>
      <c r="BG431" s="146">
        <f t="shared" si="569"/>
        <v>429.07799999999997</v>
      </c>
      <c r="BH431" s="146"/>
      <c r="BI431" s="146"/>
      <c r="BJ431" s="146">
        <f t="shared" si="570"/>
        <v>0</v>
      </c>
      <c r="BK431" s="146">
        <f t="shared" si="571"/>
        <v>0</v>
      </c>
      <c r="BL431" s="148"/>
      <c r="BM431" s="148"/>
      <c r="BN431" s="1">
        <f t="shared" si="713"/>
        <v>0</v>
      </c>
      <c r="BO431" s="1">
        <f t="shared" si="714"/>
        <v>0</v>
      </c>
      <c r="BP431" s="1">
        <f t="shared" si="715"/>
        <v>0</v>
      </c>
      <c r="BQ431" s="1">
        <f t="shared" si="716"/>
        <v>0</v>
      </c>
      <c r="BR431" s="167">
        <v>3415</v>
      </c>
      <c r="BS431" s="167">
        <v>3415</v>
      </c>
      <c r="BT431" s="167">
        <v>0</v>
      </c>
      <c r="BU431" s="167">
        <v>0</v>
      </c>
      <c r="BV431" s="146">
        <f t="shared" si="576"/>
        <v>0</v>
      </c>
      <c r="BW431" s="146">
        <f t="shared" si="577"/>
        <v>0</v>
      </c>
      <c r="BX431" s="36"/>
      <c r="BZ431" s="114" t="s">
        <v>543</v>
      </c>
      <c r="CA431" s="45" t="s">
        <v>598</v>
      </c>
      <c r="CB431" s="45" t="s">
        <v>594</v>
      </c>
      <c r="CC431" s="45" t="s">
        <v>593</v>
      </c>
      <c r="CF431" s="175" t="e">
        <f>BW431-#REF!</f>
        <v>#REF!</v>
      </c>
      <c r="CH431" s="291"/>
      <c r="CI431" s="291"/>
    </row>
    <row r="432" spans="1:87" ht="27.95" customHeight="1">
      <c r="A432" s="32">
        <v>5</v>
      </c>
      <c r="B432" s="14" t="s">
        <v>106</v>
      </c>
      <c r="C432" s="31" t="s">
        <v>76</v>
      </c>
      <c r="D432" s="120"/>
      <c r="E432" s="120"/>
      <c r="F432" s="31" t="s">
        <v>8</v>
      </c>
      <c r="G432" s="30"/>
      <c r="H432" s="29" t="s">
        <v>51</v>
      </c>
      <c r="I432" s="29" t="s">
        <v>105</v>
      </c>
      <c r="J432" s="20">
        <v>3656.7</v>
      </c>
      <c r="K432" s="36">
        <v>3656.7</v>
      </c>
      <c r="L432" s="6">
        <v>0</v>
      </c>
      <c r="M432" s="36">
        <v>0</v>
      </c>
      <c r="N432" s="167">
        <v>3291</v>
      </c>
      <c r="O432" s="167">
        <v>3291</v>
      </c>
      <c r="P432" s="167">
        <v>0</v>
      </c>
      <c r="Q432" s="167">
        <v>0</v>
      </c>
      <c r="R432" s="12">
        <v>3291</v>
      </c>
      <c r="S432" s="12">
        <v>3291</v>
      </c>
      <c r="T432" s="12"/>
      <c r="U432" s="148"/>
      <c r="V432" s="1">
        <f t="shared" si="705"/>
        <v>3291</v>
      </c>
      <c r="W432" s="1">
        <f t="shared" si="706"/>
        <v>3291</v>
      </c>
      <c r="X432" s="1">
        <f t="shared" si="707"/>
        <v>0</v>
      </c>
      <c r="Y432" s="1">
        <f t="shared" si="708"/>
        <v>0</v>
      </c>
      <c r="Z432" s="148">
        <v>1302.8789999999999</v>
      </c>
      <c r="AA432" s="148">
        <v>1302.8789999999999</v>
      </c>
      <c r="AB432" s="148"/>
      <c r="AC432" s="148"/>
      <c r="AD432" s="148">
        <v>1302.8789999999999</v>
      </c>
      <c r="AE432" s="148">
        <v>1302.8789999999999</v>
      </c>
      <c r="AF432" s="148"/>
      <c r="AG432" s="148"/>
      <c r="AH432" s="148">
        <v>1988.1210000000001</v>
      </c>
      <c r="AI432" s="148">
        <v>1988.1210000000001</v>
      </c>
      <c r="AJ432" s="148"/>
      <c r="AK432" s="148"/>
      <c r="AL432" s="1">
        <f t="shared" si="709"/>
        <v>0</v>
      </c>
      <c r="AM432" s="1">
        <f t="shared" si="710"/>
        <v>0</v>
      </c>
      <c r="AN432" s="1"/>
      <c r="AO432" s="1"/>
      <c r="AP432" s="1"/>
      <c r="AQ432" s="1"/>
      <c r="AR432" s="1"/>
      <c r="AS432" s="1"/>
      <c r="AT432" s="146">
        <v>1622.8789999999999</v>
      </c>
      <c r="AU432" s="146">
        <v>1622.8789999999999</v>
      </c>
      <c r="AV432" s="146"/>
      <c r="AW432" s="146"/>
      <c r="AX432" s="148">
        <f>AY432</f>
        <v>0</v>
      </c>
      <c r="AY432" s="148"/>
      <c r="AZ432" s="148"/>
      <c r="BA432" s="148"/>
      <c r="BB432" s="1">
        <f t="shared" si="711"/>
        <v>365.24200000000019</v>
      </c>
      <c r="BC432" s="1">
        <f t="shared" si="712"/>
        <v>365.24200000000019</v>
      </c>
      <c r="BD432" s="1"/>
      <c r="BE432" s="1"/>
      <c r="BF432" s="146">
        <f t="shared" si="580"/>
        <v>365.24200000000019</v>
      </c>
      <c r="BG432" s="146">
        <f t="shared" si="569"/>
        <v>365.24200000000019</v>
      </c>
      <c r="BH432" s="146"/>
      <c r="BI432" s="146"/>
      <c r="BJ432" s="146">
        <f t="shared" si="570"/>
        <v>0</v>
      </c>
      <c r="BK432" s="146">
        <f t="shared" si="571"/>
        <v>0</v>
      </c>
      <c r="BL432" s="148"/>
      <c r="BM432" s="148"/>
      <c r="BN432" s="1">
        <f t="shared" si="713"/>
        <v>0</v>
      </c>
      <c r="BO432" s="1">
        <f t="shared" si="714"/>
        <v>0</v>
      </c>
      <c r="BP432" s="1">
        <f t="shared" si="715"/>
        <v>0</v>
      </c>
      <c r="BQ432" s="1">
        <f t="shared" si="716"/>
        <v>0</v>
      </c>
      <c r="BR432" s="167">
        <v>3291</v>
      </c>
      <c r="BS432" s="167">
        <v>3291</v>
      </c>
      <c r="BT432" s="167">
        <v>0</v>
      </c>
      <c r="BU432" s="167">
        <v>0</v>
      </c>
      <c r="BV432" s="146">
        <f t="shared" si="576"/>
        <v>0</v>
      </c>
      <c r="BW432" s="146">
        <f t="shared" si="577"/>
        <v>0</v>
      </c>
      <c r="BX432" s="36"/>
      <c r="BZ432" s="114" t="s">
        <v>543</v>
      </c>
      <c r="CA432" s="45" t="s">
        <v>598</v>
      </c>
      <c r="CB432" s="45" t="s">
        <v>594</v>
      </c>
      <c r="CC432" s="45" t="s">
        <v>593</v>
      </c>
      <c r="CF432" s="175" t="e">
        <f>BW432-#REF!</f>
        <v>#REF!</v>
      </c>
      <c r="CH432" s="291"/>
      <c r="CI432" s="291"/>
    </row>
    <row r="433" spans="1:87" ht="25.5">
      <c r="A433" s="32">
        <v>6</v>
      </c>
      <c r="B433" s="14" t="s">
        <v>104</v>
      </c>
      <c r="C433" s="31" t="s">
        <v>76</v>
      </c>
      <c r="D433" s="120"/>
      <c r="E433" s="120"/>
      <c r="F433" s="29" t="s">
        <v>36</v>
      </c>
      <c r="G433" s="30"/>
      <c r="H433" s="29" t="s">
        <v>51</v>
      </c>
      <c r="I433" s="29" t="s">
        <v>103</v>
      </c>
      <c r="J433" s="20">
        <v>13846</v>
      </c>
      <c r="K433" s="36">
        <v>13846</v>
      </c>
      <c r="L433" s="6">
        <v>0</v>
      </c>
      <c r="M433" s="36">
        <v>0</v>
      </c>
      <c r="N433" s="167">
        <v>12461</v>
      </c>
      <c r="O433" s="167">
        <v>12461</v>
      </c>
      <c r="P433" s="167">
        <v>0</v>
      </c>
      <c r="Q433" s="167">
        <v>0</v>
      </c>
      <c r="R433" s="12">
        <v>12461</v>
      </c>
      <c r="S433" s="12">
        <v>12461</v>
      </c>
      <c r="T433" s="12"/>
      <c r="U433" s="148"/>
      <c r="V433" s="1">
        <f t="shared" si="705"/>
        <v>12460.916000000001</v>
      </c>
      <c r="W433" s="1">
        <f t="shared" si="706"/>
        <v>12460.916000000001</v>
      </c>
      <c r="X433" s="1">
        <f t="shared" si="707"/>
        <v>0</v>
      </c>
      <c r="Y433" s="1">
        <f t="shared" si="708"/>
        <v>0</v>
      </c>
      <c r="Z433" s="148">
        <v>4122.8190000000004</v>
      </c>
      <c r="AA433" s="148">
        <v>4122.8190000000004</v>
      </c>
      <c r="AB433" s="148"/>
      <c r="AC433" s="148"/>
      <c r="AD433" s="148">
        <v>4122.8190000000004</v>
      </c>
      <c r="AE433" s="148">
        <v>4122.8190000000004</v>
      </c>
      <c r="AF433" s="148"/>
      <c r="AG433" s="148"/>
      <c r="AH433" s="148">
        <v>6262.0969999999998</v>
      </c>
      <c r="AI433" s="148">
        <v>6262.0969999999998</v>
      </c>
      <c r="AJ433" s="148"/>
      <c r="AK433" s="148"/>
      <c r="AL433" s="1">
        <f t="shared" si="709"/>
        <v>0</v>
      </c>
      <c r="AM433" s="1">
        <f t="shared" si="710"/>
        <v>0</v>
      </c>
      <c r="AN433" s="1"/>
      <c r="AO433" s="1"/>
      <c r="AP433" s="1"/>
      <c r="AQ433" s="1"/>
      <c r="AR433" s="1"/>
      <c r="AS433" s="1"/>
      <c r="AT433" s="146">
        <v>2437.4299999999998</v>
      </c>
      <c r="AU433" s="146">
        <v>2437.4299999999998</v>
      </c>
      <c r="AV433" s="146"/>
      <c r="AW433" s="146"/>
      <c r="AX433" s="148">
        <v>2076</v>
      </c>
      <c r="AY433" s="148">
        <v>2076</v>
      </c>
      <c r="AZ433" s="148"/>
      <c r="BA433" s="148"/>
      <c r="BB433" s="1">
        <f t="shared" si="711"/>
        <v>3824.6669999999999</v>
      </c>
      <c r="BC433" s="1">
        <f t="shared" si="712"/>
        <v>3824.6669999999999</v>
      </c>
      <c r="BD433" s="1"/>
      <c r="BE433" s="1"/>
      <c r="BF433" s="146">
        <f t="shared" si="580"/>
        <v>3824.6669999999999</v>
      </c>
      <c r="BG433" s="146">
        <f t="shared" si="569"/>
        <v>3824.6669999999999</v>
      </c>
      <c r="BH433" s="146"/>
      <c r="BI433" s="146"/>
      <c r="BJ433" s="146">
        <f t="shared" si="570"/>
        <v>2076</v>
      </c>
      <c r="BK433" s="146">
        <f t="shared" si="571"/>
        <v>2076</v>
      </c>
      <c r="BL433" s="148"/>
      <c r="BM433" s="148"/>
      <c r="BN433" s="1">
        <f t="shared" si="713"/>
        <v>8.3999999998923158E-2</v>
      </c>
      <c r="BO433" s="1">
        <f t="shared" si="714"/>
        <v>8.3999999998923158E-2</v>
      </c>
      <c r="BP433" s="1">
        <f t="shared" si="715"/>
        <v>0</v>
      </c>
      <c r="BQ433" s="1">
        <f t="shared" si="716"/>
        <v>0</v>
      </c>
      <c r="BR433" s="167">
        <v>12461</v>
      </c>
      <c r="BS433" s="167">
        <v>12461</v>
      </c>
      <c r="BT433" s="167">
        <v>0</v>
      </c>
      <c r="BU433" s="167">
        <v>0</v>
      </c>
      <c r="BV433" s="146">
        <f t="shared" si="576"/>
        <v>0</v>
      </c>
      <c r="BW433" s="146">
        <f t="shared" si="577"/>
        <v>0</v>
      </c>
      <c r="BX433" s="37"/>
      <c r="BZ433" s="114" t="s">
        <v>543</v>
      </c>
      <c r="CA433" s="45" t="s">
        <v>598</v>
      </c>
      <c r="CB433" s="45" t="s">
        <v>594</v>
      </c>
      <c r="CC433" s="45" t="s">
        <v>593</v>
      </c>
      <c r="CF433" s="175" t="e">
        <f>BW433-#REF!</f>
        <v>#REF!</v>
      </c>
      <c r="CH433" s="291"/>
      <c r="CI433" s="291"/>
    </row>
    <row r="434" spans="1:87" ht="27.95" customHeight="1">
      <c r="A434" s="32">
        <v>7</v>
      </c>
      <c r="B434" s="14" t="s">
        <v>102</v>
      </c>
      <c r="C434" s="68" t="s">
        <v>101</v>
      </c>
      <c r="D434" s="121"/>
      <c r="E434" s="121"/>
      <c r="F434" s="8" t="s">
        <v>23</v>
      </c>
      <c r="G434" s="9"/>
      <c r="H434" s="8">
        <v>2017</v>
      </c>
      <c r="I434" s="68" t="s">
        <v>100</v>
      </c>
      <c r="J434" s="6">
        <v>1135</v>
      </c>
      <c r="K434" s="13">
        <v>1000</v>
      </c>
      <c r="L434" s="6">
        <v>0</v>
      </c>
      <c r="M434" s="13">
        <v>0</v>
      </c>
      <c r="N434" s="167">
        <v>1022</v>
      </c>
      <c r="O434" s="167">
        <v>900</v>
      </c>
      <c r="P434" s="167">
        <v>0</v>
      </c>
      <c r="Q434" s="167">
        <v>0</v>
      </c>
      <c r="R434" s="12">
        <v>1022</v>
      </c>
      <c r="S434" s="146">
        <v>900</v>
      </c>
      <c r="T434" s="146"/>
      <c r="U434" s="144"/>
      <c r="V434" s="1">
        <f t="shared" si="705"/>
        <v>900</v>
      </c>
      <c r="W434" s="1">
        <f t="shared" si="706"/>
        <v>900</v>
      </c>
      <c r="X434" s="1">
        <f t="shared" si="707"/>
        <v>0</v>
      </c>
      <c r="Y434" s="1">
        <f t="shared" si="708"/>
        <v>0</v>
      </c>
      <c r="Z434" s="144"/>
      <c r="AA434" s="144"/>
      <c r="AB434" s="144"/>
      <c r="AC434" s="146"/>
      <c r="AD434" s="146"/>
      <c r="AE434" s="146"/>
      <c r="AF434" s="146"/>
      <c r="AG434" s="146"/>
      <c r="AH434" s="146">
        <v>900</v>
      </c>
      <c r="AI434" s="146">
        <v>900</v>
      </c>
      <c r="AJ434" s="146"/>
      <c r="AK434" s="146"/>
      <c r="AL434" s="1">
        <f t="shared" si="709"/>
        <v>0</v>
      </c>
      <c r="AM434" s="1">
        <f t="shared" si="710"/>
        <v>0</v>
      </c>
      <c r="AN434" s="1"/>
      <c r="AO434" s="1"/>
      <c r="AP434" s="1"/>
      <c r="AQ434" s="1"/>
      <c r="AR434" s="1"/>
      <c r="AS434" s="1"/>
      <c r="AT434" s="146">
        <v>900</v>
      </c>
      <c r="AU434" s="146">
        <v>900</v>
      </c>
      <c r="AV434" s="146"/>
      <c r="AW434" s="146"/>
      <c r="AX434" s="148">
        <f t="shared" ref="AX434:AX438" si="717">AY434</f>
        <v>0</v>
      </c>
      <c r="AY434" s="144"/>
      <c r="AZ434" s="144"/>
      <c r="BA434" s="144"/>
      <c r="BB434" s="1">
        <f t="shared" si="711"/>
        <v>0</v>
      </c>
      <c r="BC434" s="1">
        <f t="shared" si="712"/>
        <v>0</v>
      </c>
      <c r="BD434" s="1"/>
      <c r="BE434" s="1"/>
      <c r="BF434" s="146">
        <f t="shared" si="580"/>
        <v>0</v>
      </c>
      <c r="BG434" s="146">
        <f t="shared" si="569"/>
        <v>0</v>
      </c>
      <c r="BH434" s="146"/>
      <c r="BI434" s="146"/>
      <c r="BJ434" s="146">
        <f t="shared" si="570"/>
        <v>0</v>
      </c>
      <c r="BK434" s="146">
        <f t="shared" si="571"/>
        <v>0</v>
      </c>
      <c r="BL434" s="144"/>
      <c r="BM434" s="144"/>
      <c r="BN434" s="1">
        <f t="shared" si="713"/>
        <v>122</v>
      </c>
      <c r="BO434" s="1">
        <f t="shared" si="714"/>
        <v>0</v>
      </c>
      <c r="BP434" s="1">
        <f t="shared" si="715"/>
        <v>0</v>
      </c>
      <c r="BQ434" s="1">
        <f t="shared" si="716"/>
        <v>0</v>
      </c>
      <c r="BR434" s="167">
        <v>1022</v>
      </c>
      <c r="BS434" s="167">
        <v>900</v>
      </c>
      <c r="BT434" s="167">
        <v>0</v>
      </c>
      <c r="BU434" s="167">
        <v>0</v>
      </c>
      <c r="BV434" s="146">
        <f t="shared" si="576"/>
        <v>0</v>
      </c>
      <c r="BW434" s="146">
        <f t="shared" si="577"/>
        <v>0</v>
      </c>
      <c r="BX434" s="11"/>
      <c r="BZ434" s="114" t="s">
        <v>543</v>
      </c>
      <c r="CA434" s="45" t="s">
        <v>598</v>
      </c>
      <c r="CB434" s="45" t="s">
        <v>594</v>
      </c>
      <c r="CC434" s="45" t="s">
        <v>593</v>
      </c>
      <c r="CF434" s="175" t="e">
        <f>BW434-#REF!</f>
        <v>#REF!</v>
      </c>
      <c r="CH434" s="291"/>
      <c r="CI434" s="291"/>
    </row>
    <row r="435" spans="1:87" ht="27.95" customHeight="1">
      <c r="A435" s="32">
        <v>8</v>
      </c>
      <c r="B435" s="14" t="s">
        <v>99</v>
      </c>
      <c r="C435" s="68" t="s">
        <v>76</v>
      </c>
      <c r="D435" s="121"/>
      <c r="E435" s="121"/>
      <c r="F435" s="8" t="s">
        <v>98</v>
      </c>
      <c r="G435" s="9"/>
      <c r="H435" s="8" t="s">
        <v>45</v>
      </c>
      <c r="I435" s="68" t="s">
        <v>97</v>
      </c>
      <c r="J435" s="13">
        <v>1995</v>
      </c>
      <c r="K435" s="6">
        <v>1995</v>
      </c>
      <c r="L435" s="6"/>
      <c r="M435" s="6"/>
      <c r="N435" s="167">
        <v>1746</v>
      </c>
      <c r="O435" s="167">
        <v>1746</v>
      </c>
      <c r="P435" s="167">
        <v>0</v>
      </c>
      <c r="Q435" s="167">
        <v>0</v>
      </c>
      <c r="R435" s="12">
        <v>1746</v>
      </c>
      <c r="S435" s="12">
        <v>1746</v>
      </c>
      <c r="T435" s="12"/>
      <c r="U435" s="146"/>
      <c r="V435" s="1">
        <f t="shared" si="705"/>
        <v>1746</v>
      </c>
      <c r="W435" s="1">
        <f t="shared" si="706"/>
        <v>1746</v>
      </c>
      <c r="X435" s="1">
        <f t="shared" si="707"/>
        <v>0</v>
      </c>
      <c r="Y435" s="1">
        <f t="shared" si="708"/>
        <v>0</v>
      </c>
      <c r="Z435" s="146"/>
      <c r="AA435" s="146"/>
      <c r="AB435" s="146"/>
      <c r="AC435" s="146"/>
      <c r="AD435" s="146"/>
      <c r="AE435" s="146"/>
      <c r="AF435" s="146"/>
      <c r="AG435" s="146"/>
      <c r="AH435" s="146"/>
      <c r="AI435" s="146"/>
      <c r="AJ435" s="146"/>
      <c r="AK435" s="146"/>
      <c r="AL435" s="1">
        <f t="shared" si="709"/>
        <v>0</v>
      </c>
      <c r="AM435" s="1">
        <f t="shared" si="710"/>
        <v>0</v>
      </c>
      <c r="AN435" s="1"/>
      <c r="AO435" s="1"/>
      <c r="AP435" s="1"/>
      <c r="AQ435" s="1"/>
      <c r="AR435" s="1"/>
      <c r="AS435" s="1"/>
      <c r="AT435" s="146">
        <v>0</v>
      </c>
      <c r="AU435" s="146">
        <v>0</v>
      </c>
      <c r="AV435" s="146"/>
      <c r="AW435" s="146"/>
      <c r="AX435" s="148">
        <f t="shared" si="717"/>
        <v>1746</v>
      </c>
      <c r="AY435" s="146">
        <v>1746</v>
      </c>
      <c r="AZ435" s="146"/>
      <c r="BA435" s="146"/>
      <c r="BB435" s="1">
        <f t="shared" si="711"/>
        <v>0</v>
      </c>
      <c r="BC435" s="1">
        <f t="shared" si="712"/>
        <v>0</v>
      </c>
      <c r="BD435" s="1"/>
      <c r="BE435" s="1"/>
      <c r="BF435" s="146">
        <f t="shared" si="580"/>
        <v>0</v>
      </c>
      <c r="BG435" s="146">
        <f t="shared" si="569"/>
        <v>0</v>
      </c>
      <c r="BH435" s="146"/>
      <c r="BI435" s="146"/>
      <c r="BJ435" s="146">
        <f t="shared" si="570"/>
        <v>1746</v>
      </c>
      <c r="BK435" s="146">
        <f t="shared" si="571"/>
        <v>1746</v>
      </c>
      <c r="BL435" s="146"/>
      <c r="BM435" s="146"/>
      <c r="BN435" s="1">
        <f t="shared" si="713"/>
        <v>0</v>
      </c>
      <c r="BO435" s="1">
        <f t="shared" si="714"/>
        <v>0</v>
      </c>
      <c r="BP435" s="1">
        <f t="shared" si="715"/>
        <v>0</v>
      </c>
      <c r="BQ435" s="1">
        <f t="shared" si="716"/>
        <v>0</v>
      </c>
      <c r="BR435" s="167">
        <v>1746</v>
      </c>
      <c r="BS435" s="167">
        <v>1746</v>
      </c>
      <c r="BT435" s="167">
        <v>0</v>
      </c>
      <c r="BU435" s="167">
        <v>0</v>
      </c>
      <c r="BV435" s="146">
        <f t="shared" si="576"/>
        <v>0</v>
      </c>
      <c r="BW435" s="146">
        <f t="shared" si="577"/>
        <v>0</v>
      </c>
      <c r="BX435" s="6"/>
      <c r="BZ435" s="114" t="s">
        <v>543</v>
      </c>
      <c r="CA435" s="45" t="s">
        <v>598</v>
      </c>
      <c r="CB435" s="45" t="s">
        <v>594</v>
      </c>
      <c r="CC435" s="45" t="s">
        <v>593</v>
      </c>
      <c r="CF435" s="175" t="e">
        <f>BW435-#REF!</f>
        <v>#REF!</v>
      </c>
      <c r="CH435" s="291"/>
      <c r="CI435" s="291"/>
    </row>
    <row r="436" spans="1:87" ht="27.95" customHeight="1">
      <c r="A436" s="32">
        <v>9</v>
      </c>
      <c r="B436" s="14" t="s">
        <v>96</v>
      </c>
      <c r="C436" s="68" t="s">
        <v>76</v>
      </c>
      <c r="D436" s="121"/>
      <c r="E436" s="121"/>
      <c r="F436" s="8" t="s">
        <v>30</v>
      </c>
      <c r="G436" s="9"/>
      <c r="H436" s="8" t="s">
        <v>45</v>
      </c>
      <c r="I436" s="68" t="s">
        <v>95</v>
      </c>
      <c r="J436" s="13">
        <v>2329</v>
      </c>
      <c r="K436" s="6">
        <v>2329</v>
      </c>
      <c r="L436" s="6"/>
      <c r="M436" s="6"/>
      <c r="N436" s="167">
        <v>2060</v>
      </c>
      <c r="O436" s="167">
        <v>2060</v>
      </c>
      <c r="P436" s="167">
        <v>0</v>
      </c>
      <c r="Q436" s="167">
        <v>0</v>
      </c>
      <c r="R436" s="12">
        <v>2060</v>
      </c>
      <c r="S436" s="12">
        <v>2060</v>
      </c>
      <c r="T436" s="12"/>
      <c r="U436" s="146"/>
      <c r="V436" s="1">
        <f t="shared" si="705"/>
        <v>2060</v>
      </c>
      <c r="W436" s="1">
        <f t="shared" si="706"/>
        <v>2060</v>
      </c>
      <c r="X436" s="1">
        <f t="shared" si="707"/>
        <v>0</v>
      </c>
      <c r="Y436" s="1">
        <f t="shared" si="708"/>
        <v>0</v>
      </c>
      <c r="Z436" s="146"/>
      <c r="AA436" s="146"/>
      <c r="AB436" s="146"/>
      <c r="AC436" s="146"/>
      <c r="AD436" s="146"/>
      <c r="AE436" s="146"/>
      <c r="AF436" s="146"/>
      <c r="AG436" s="146"/>
      <c r="AH436" s="146"/>
      <c r="AI436" s="146"/>
      <c r="AJ436" s="146"/>
      <c r="AK436" s="146"/>
      <c r="AL436" s="1">
        <f t="shared" si="709"/>
        <v>0</v>
      </c>
      <c r="AM436" s="1">
        <f t="shared" si="710"/>
        <v>0</v>
      </c>
      <c r="AN436" s="1"/>
      <c r="AO436" s="1"/>
      <c r="AP436" s="1"/>
      <c r="AQ436" s="1"/>
      <c r="AR436" s="1"/>
      <c r="AS436" s="1"/>
      <c r="AT436" s="146">
        <v>0</v>
      </c>
      <c r="AU436" s="146">
        <v>0</v>
      </c>
      <c r="AV436" s="146"/>
      <c r="AW436" s="146"/>
      <c r="AX436" s="148">
        <f t="shared" si="717"/>
        <v>2060</v>
      </c>
      <c r="AY436" s="146">
        <v>2060</v>
      </c>
      <c r="AZ436" s="146"/>
      <c r="BA436" s="146"/>
      <c r="BB436" s="1">
        <f t="shared" si="711"/>
        <v>0</v>
      </c>
      <c r="BC436" s="1">
        <f t="shared" si="712"/>
        <v>0</v>
      </c>
      <c r="BD436" s="1"/>
      <c r="BE436" s="1"/>
      <c r="BF436" s="146">
        <f t="shared" si="580"/>
        <v>0</v>
      </c>
      <c r="BG436" s="146">
        <f t="shared" si="569"/>
        <v>0</v>
      </c>
      <c r="BH436" s="146"/>
      <c r="BI436" s="146"/>
      <c r="BJ436" s="146">
        <f t="shared" si="570"/>
        <v>2060</v>
      </c>
      <c r="BK436" s="146">
        <f t="shared" si="571"/>
        <v>2060</v>
      </c>
      <c r="BL436" s="146"/>
      <c r="BM436" s="146"/>
      <c r="BN436" s="1">
        <f t="shared" si="713"/>
        <v>0</v>
      </c>
      <c r="BO436" s="1">
        <f t="shared" si="714"/>
        <v>0</v>
      </c>
      <c r="BP436" s="1">
        <f t="shared" si="715"/>
        <v>0</v>
      </c>
      <c r="BQ436" s="1">
        <f t="shared" si="716"/>
        <v>0</v>
      </c>
      <c r="BR436" s="167">
        <v>2060</v>
      </c>
      <c r="BS436" s="167">
        <v>2060</v>
      </c>
      <c r="BT436" s="167">
        <v>0</v>
      </c>
      <c r="BU436" s="167">
        <v>0</v>
      </c>
      <c r="BV436" s="146">
        <f t="shared" si="576"/>
        <v>0</v>
      </c>
      <c r="BW436" s="146">
        <f t="shared" si="577"/>
        <v>0</v>
      </c>
      <c r="BX436" s="6"/>
      <c r="BZ436" s="114" t="s">
        <v>543</v>
      </c>
      <c r="CA436" s="45" t="s">
        <v>598</v>
      </c>
      <c r="CB436" s="45" t="s">
        <v>594</v>
      </c>
      <c r="CC436" s="45" t="s">
        <v>593</v>
      </c>
      <c r="CF436" s="175" t="e">
        <f>BW436-#REF!</f>
        <v>#REF!</v>
      </c>
      <c r="CH436" s="291"/>
      <c r="CI436" s="291"/>
    </row>
    <row r="437" spans="1:87" ht="23.25" customHeight="1">
      <c r="A437" s="32">
        <v>10</v>
      </c>
      <c r="B437" s="14" t="s">
        <v>94</v>
      </c>
      <c r="C437" s="68" t="s">
        <v>76</v>
      </c>
      <c r="D437" s="121"/>
      <c r="E437" s="121"/>
      <c r="F437" s="8" t="s">
        <v>8</v>
      </c>
      <c r="G437" s="9"/>
      <c r="H437" s="8" t="s">
        <v>15</v>
      </c>
      <c r="I437" s="68" t="s">
        <v>92</v>
      </c>
      <c r="J437" s="13">
        <v>3795</v>
      </c>
      <c r="K437" s="6">
        <v>3795</v>
      </c>
      <c r="L437" s="6"/>
      <c r="M437" s="6"/>
      <c r="N437" s="167">
        <v>66.384999999999991</v>
      </c>
      <c r="O437" s="167">
        <v>66.384999999999991</v>
      </c>
      <c r="P437" s="167">
        <v>0</v>
      </c>
      <c r="Q437" s="167">
        <v>0</v>
      </c>
      <c r="R437" s="12">
        <v>66.384999999999991</v>
      </c>
      <c r="S437" s="12">
        <v>66.384999999999991</v>
      </c>
      <c r="T437" s="12"/>
      <c r="U437" s="146"/>
      <c r="V437" s="1">
        <f t="shared" si="705"/>
        <v>66.384999999999991</v>
      </c>
      <c r="W437" s="1">
        <f t="shared" si="706"/>
        <v>66.384999999999991</v>
      </c>
      <c r="X437" s="1">
        <f t="shared" si="707"/>
        <v>0</v>
      </c>
      <c r="Y437" s="1">
        <f t="shared" si="708"/>
        <v>0</v>
      </c>
      <c r="Z437" s="146"/>
      <c r="AA437" s="146"/>
      <c r="AB437" s="146"/>
      <c r="AC437" s="146"/>
      <c r="AD437" s="146"/>
      <c r="AE437" s="146"/>
      <c r="AF437" s="146"/>
      <c r="AG437" s="146"/>
      <c r="AH437" s="146">
        <v>66.384999999999991</v>
      </c>
      <c r="AI437" s="146">
        <v>66.384999999999991</v>
      </c>
      <c r="AJ437" s="146"/>
      <c r="AK437" s="146"/>
      <c r="AL437" s="1">
        <f t="shared" si="709"/>
        <v>0</v>
      </c>
      <c r="AM437" s="1">
        <f t="shared" si="710"/>
        <v>0</v>
      </c>
      <c r="AN437" s="1"/>
      <c r="AO437" s="1"/>
      <c r="AP437" s="1"/>
      <c r="AQ437" s="1"/>
      <c r="AR437" s="1"/>
      <c r="AS437" s="1"/>
      <c r="AT437" s="146">
        <v>66.384999999999991</v>
      </c>
      <c r="AU437" s="146">
        <v>66.384999999999991</v>
      </c>
      <c r="AV437" s="146"/>
      <c r="AW437" s="146"/>
      <c r="AX437" s="148">
        <f t="shared" si="717"/>
        <v>0</v>
      </c>
      <c r="AY437" s="146"/>
      <c r="AZ437" s="146"/>
      <c r="BA437" s="146"/>
      <c r="BB437" s="1">
        <f t="shared" si="711"/>
        <v>0</v>
      </c>
      <c r="BC437" s="1">
        <f t="shared" si="712"/>
        <v>0</v>
      </c>
      <c r="BD437" s="1"/>
      <c r="BE437" s="1"/>
      <c r="BF437" s="146">
        <f t="shared" si="580"/>
        <v>0</v>
      </c>
      <c r="BG437" s="146">
        <f t="shared" si="569"/>
        <v>0</v>
      </c>
      <c r="BH437" s="146"/>
      <c r="BI437" s="146"/>
      <c r="BJ437" s="146">
        <f t="shared" si="570"/>
        <v>0</v>
      </c>
      <c r="BK437" s="146">
        <f t="shared" si="571"/>
        <v>0</v>
      </c>
      <c r="BL437" s="146"/>
      <c r="BM437" s="146"/>
      <c r="BN437" s="1">
        <f t="shared" si="713"/>
        <v>0</v>
      </c>
      <c r="BO437" s="1">
        <f t="shared" si="714"/>
        <v>0</v>
      </c>
      <c r="BP437" s="1">
        <f t="shared" si="715"/>
        <v>0</v>
      </c>
      <c r="BQ437" s="1">
        <f t="shared" si="716"/>
        <v>0</v>
      </c>
      <c r="BR437" s="167">
        <v>66.384999999999991</v>
      </c>
      <c r="BS437" s="167">
        <v>66.384999999999991</v>
      </c>
      <c r="BT437" s="167">
        <v>0</v>
      </c>
      <c r="BU437" s="167">
        <v>0</v>
      </c>
      <c r="BV437" s="146">
        <f t="shared" si="576"/>
        <v>0</v>
      </c>
      <c r="BW437" s="146">
        <f t="shared" si="577"/>
        <v>0</v>
      </c>
      <c r="BX437" s="41" t="s">
        <v>615</v>
      </c>
      <c r="BZ437" s="114" t="s">
        <v>543</v>
      </c>
      <c r="CA437" s="45" t="s">
        <v>598</v>
      </c>
      <c r="CB437" s="45" t="s">
        <v>594</v>
      </c>
      <c r="CC437" s="45" t="s">
        <v>593</v>
      </c>
      <c r="CF437" s="175" t="e">
        <f>BW437-#REF!</f>
        <v>#REF!</v>
      </c>
      <c r="CH437" s="291"/>
      <c r="CI437" s="291"/>
    </row>
    <row r="438" spans="1:87" ht="25.5">
      <c r="A438" s="32">
        <v>11</v>
      </c>
      <c r="B438" s="14" t="s">
        <v>93</v>
      </c>
      <c r="C438" s="68" t="s">
        <v>76</v>
      </c>
      <c r="D438" s="121"/>
      <c r="E438" s="121"/>
      <c r="F438" s="8" t="s">
        <v>39</v>
      </c>
      <c r="G438" s="9"/>
      <c r="H438" s="8" t="s">
        <v>15</v>
      </c>
      <c r="I438" s="68" t="s">
        <v>92</v>
      </c>
      <c r="J438" s="13">
        <v>3795</v>
      </c>
      <c r="K438" s="6">
        <v>3795</v>
      </c>
      <c r="L438" s="6"/>
      <c r="M438" s="6"/>
      <c r="N438" s="167">
        <v>52.699000000000069</v>
      </c>
      <c r="O438" s="167">
        <v>52.699000000000069</v>
      </c>
      <c r="P438" s="167">
        <v>0</v>
      </c>
      <c r="Q438" s="167">
        <v>0</v>
      </c>
      <c r="R438" s="12">
        <v>52.699000000000069</v>
      </c>
      <c r="S438" s="12">
        <v>52.699000000000069</v>
      </c>
      <c r="T438" s="12"/>
      <c r="U438" s="146"/>
      <c r="V438" s="1">
        <f t="shared" si="705"/>
        <v>52.698999999999998</v>
      </c>
      <c r="W438" s="1">
        <f t="shared" si="706"/>
        <v>52.699000000000069</v>
      </c>
      <c r="X438" s="1">
        <f t="shared" si="707"/>
        <v>0</v>
      </c>
      <c r="Y438" s="1">
        <f t="shared" si="708"/>
        <v>0</v>
      </c>
      <c r="Z438" s="146"/>
      <c r="AA438" s="146"/>
      <c r="AB438" s="146"/>
      <c r="AC438" s="146"/>
      <c r="AD438" s="146"/>
      <c r="AE438" s="146"/>
      <c r="AF438" s="146"/>
      <c r="AG438" s="146"/>
      <c r="AH438" s="146">
        <v>52.698999999999998</v>
      </c>
      <c r="AI438" s="146">
        <v>52.699000000000069</v>
      </c>
      <c r="AJ438" s="146"/>
      <c r="AK438" s="146"/>
      <c r="AL438" s="1">
        <f t="shared" si="709"/>
        <v>0</v>
      </c>
      <c r="AM438" s="1">
        <f t="shared" si="710"/>
        <v>0</v>
      </c>
      <c r="AN438" s="1"/>
      <c r="AO438" s="1"/>
      <c r="AP438" s="1"/>
      <c r="AQ438" s="1"/>
      <c r="AR438" s="1"/>
      <c r="AS438" s="1"/>
      <c r="AT438" s="146">
        <v>52.698999999999998</v>
      </c>
      <c r="AU438" s="146">
        <v>52.698999999999998</v>
      </c>
      <c r="AV438" s="146"/>
      <c r="AW438" s="146"/>
      <c r="AX438" s="148">
        <f t="shared" si="717"/>
        <v>0</v>
      </c>
      <c r="AY438" s="146"/>
      <c r="AZ438" s="146"/>
      <c r="BA438" s="146"/>
      <c r="BB438" s="1">
        <f t="shared" si="711"/>
        <v>0</v>
      </c>
      <c r="BC438" s="1">
        <f t="shared" si="712"/>
        <v>7.1054273576010019E-14</v>
      </c>
      <c r="BD438" s="1"/>
      <c r="BE438" s="1"/>
      <c r="BF438" s="146">
        <f t="shared" si="580"/>
        <v>0</v>
      </c>
      <c r="BG438" s="146">
        <f t="shared" si="569"/>
        <v>7.1054273576010019E-14</v>
      </c>
      <c r="BH438" s="146"/>
      <c r="BI438" s="146"/>
      <c r="BJ438" s="146">
        <f t="shared" si="570"/>
        <v>0</v>
      </c>
      <c r="BK438" s="146">
        <f t="shared" si="571"/>
        <v>0</v>
      </c>
      <c r="BL438" s="146"/>
      <c r="BM438" s="146"/>
      <c r="BN438" s="1">
        <f t="shared" si="713"/>
        <v>7.1054273576010019E-14</v>
      </c>
      <c r="BO438" s="1">
        <f t="shared" si="714"/>
        <v>0</v>
      </c>
      <c r="BP438" s="1">
        <f t="shared" si="715"/>
        <v>0</v>
      </c>
      <c r="BQ438" s="1">
        <f t="shared" si="716"/>
        <v>0</v>
      </c>
      <c r="BR438" s="167">
        <v>52.699000000000069</v>
      </c>
      <c r="BS438" s="167">
        <v>52.699000000000069</v>
      </c>
      <c r="BT438" s="167">
        <v>0</v>
      </c>
      <c r="BU438" s="167">
        <v>0</v>
      </c>
      <c r="BV438" s="146">
        <f t="shared" si="576"/>
        <v>0</v>
      </c>
      <c r="BW438" s="146">
        <f t="shared" si="577"/>
        <v>0</v>
      </c>
      <c r="BX438" s="41" t="s">
        <v>615</v>
      </c>
      <c r="BZ438" s="114" t="s">
        <v>543</v>
      </c>
      <c r="CA438" s="45" t="s">
        <v>598</v>
      </c>
      <c r="CB438" s="45" t="s">
        <v>594</v>
      </c>
      <c r="CC438" s="45" t="s">
        <v>593</v>
      </c>
      <c r="CF438" s="175" t="e">
        <f>BW438-#REF!</f>
        <v>#REF!</v>
      </c>
      <c r="CH438" s="291"/>
      <c r="CI438" s="291"/>
    </row>
    <row r="439" spans="1:87" ht="32.25" customHeight="1">
      <c r="A439" s="32">
        <v>12</v>
      </c>
      <c r="B439" s="14" t="s">
        <v>90</v>
      </c>
      <c r="C439" s="68" t="s">
        <v>89</v>
      </c>
      <c r="D439" s="121"/>
      <c r="E439" s="121"/>
      <c r="F439" s="8" t="s">
        <v>30</v>
      </c>
      <c r="G439" s="9"/>
      <c r="H439" s="8" t="s">
        <v>45</v>
      </c>
      <c r="I439" s="213" t="s">
        <v>664</v>
      </c>
      <c r="J439" s="166">
        <v>99800</v>
      </c>
      <c r="K439" s="219">
        <v>99800</v>
      </c>
      <c r="L439" s="6">
        <v>0</v>
      </c>
      <c r="M439" s="13">
        <v>0</v>
      </c>
      <c r="N439" s="167">
        <v>88588</v>
      </c>
      <c r="O439" s="167">
        <v>88588</v>
      </c>
      <c r="P439" s="167">
        <v>0</v>
      </c>
      <c r="Q439" s="167">
        <v>0</v>
      </c>
      <c r="R439" s="12">
        <v>88588</v>
      </c>
      <c r="S439" s="12">
        <v>88588</v>
      </c>
      <c r="T439" s="12"/>
      <c r="U439" s="144"/>
      <c r="V439" s="1">
        <f t="shared" si="705"/>
        <v>10000</v>
      </c>
      <c r="W439" s="1">
        <f t="shared" si="706"/>
        <v>10000</v>
      </c>
      <c r="X439" s="1">
        <f t="shared" si="707"/>
        <v>0</v>
      </c>
      <c r="Y439" s="1">
        <f t="shared" si="708"/>
        <v>0</v>
      </c>
      <c r="Z439" s="144"/>
      <c r="AA439" s="144"/>
      <c r="AB439" s="144"/>
      <c r="AC439" s="144"/>
      <c r="AD439" s="144"/>
      <c r="AE439" s="144"/>
      <c r="AF439" s="144"/>
      <c r="AG439" s="144"/>
      <c r="AH439" s="144"/>
      <c r="AI439" s="144"/>
      <c r="AJ439" s="144"/>
      <c r="AK439" s="144"/>
      <c r="AL439" s="1">
        <f t="shared" si="709"/>
        <v>0</v>
      </c>
      <c r="AM439" s="1">
        <f t="shared" si="710"/>
        <v>0</v>
      </c>
      <c r="AN439" s="1"/>
      <c r="AO439" s="1"/>
      <c r="AP439" s="1"/>
      <c r="AQ439" s="1"/>
      <c r="AR439" s="1"/>
      <c r="AS439" s="1"/>
      <c r="AT439" s="146">
        <v>0</v>
      </c>
      <c r="AU439" s="146">
        <v>0</v>
      </c>
      <c r="AV439" s="146"/>
      <c r="AW439" s="146"/>
      <c r="AX439" s="148">
        <v>10000</v>
      </c>
      <c r="AY439" s="146">
        <v>10000</v>
      </c>
      <c r="AZ439" s="146"/>
      <c r="BA439" s="146"/>
      <c r="BB439" s="1">
        <f t="shared" si="711"/>
        <v>0</v>
      </c>
      <c r="BC439" s="1">
        <f t="shared" si="712"/>
        <v>0</v>
      </c>
      <c r="BD439" s="1"/>
      <c r="BE439" s="1"/>
      <c r="BF439" s="146">
        <f t="shared" si="580"/>
        <v>0</v>
      </c>
      <c r="BG439" s="146">
        <f t="shared" si="569"/>
        <v>0</v>
      </c>
      <c r="BH439" s="146"/>
      <c r="BI439" s="146"/>
      <c r="BJ439" s="146">
        <f t="shared" si="570"/>
        <v>10000</v>
      </c>
      <c r="BK439" s="146">
        <f t="shared" si="571"/>
        <v>10000</v>
      </c>
      <c r="BL439" s="146"/>
      <c r="BM439" s="146"/>
      <c r="BN439" s="1">
        <f t="shared" si="713"/>
        <v>78588</v>
      </c>
      <c r="BO439" s="1">
        <f t="shared" si="714"/>
        <v>78588</v>
      </c>
      <c r="BP439" s="1">
        <f t="shared" si="715"/>
        <v>0</v>
      </c>
      <c r="BQ439" s="1">
        <f t="shared" si="716"/>
        <v>0</v>
      </c>
      <c r="BR439" s="167">
        <v>88588</v>
      </c>
      <c r="BS439" s="167">
        <v>88588</v>
      </c>
      <c r="BT439" s="167">
        <v>0</v>
      </c>
      <c r="BU439" s="167">
        <v>0</v>
      </c>
      <c r="BV439" s="146">
        <f t="shared" si="576"/>
        <v>0</v>
      </c>
      <c r="BW439" s="146">
        <f t="shared" si="577"/>
        <v>0</v>
      </c>
      <c r="BX439" s="11"/>
      <c r="BZ439" s="114" t="s">
        <v>143</v>
      </c>
      <c r="CA439" s="45" t="s">
        <v>598</v>
      </c>
      <c r="CB439" s="45" t="s">
        <v>594</v>
      </c>
      <c r="CC439" s="45" t="s">
        <v>593</v>
      </c>
      <c r="CF439" s="175" t="e">
        <f>BW439-#REF!</f>
        <v>#REF!</v>
      </c>
      <c r="CH439" s="291"/>
      <c r="CI439" s="291"/>
    </row>
    <row r="440" spans="1:87" ht="27.95" customHeight="1">
      <c r="A440" s="32">
        <v>13</v>
      </c>
      <c r="B440" s="50" t="s">
        <v>200</v>
      </c>
      <c r="C440" s="31" t="s">
        <v>76</v>
      </c>
      <c r="D440" s="120"/>
      <c r="E440" s="120"/>
      <c r="F440" s="67" t="s">
        <v>23</v>
      </c>
      <c r="G440" s="65"/>
      <c r="H440" s="53" t="s">
        <v>45</v>
      </c>
      <c r="I440" s="53" t="s">
        <v>199</v>
      </c>
      <c r="J440" s="6">
        <v>37407</v>
      </c>
      <c r="K440" s="6">
        <v>37407</v>
      </c>
      <c r="L440" s="6"/>
      <c r="M440" s="6"/>
      <c r="N440" s="167"/>
      <c r="O440" s="167"/>
      <c r="P440" s="167">
        <v>0</v>
      </c>
      <c r="Q440" s="167">
        <v>0</v>
      </c>
      <c r="R440" s="146">
        <v>33660</v>
      </c>
      <c r="S440" s="146">
        <v>33660</v>
      </c>
      <c r="T440" s="146"/>
      <c r="U440" s="146"/>
      <c r="V440" s="1">
        <f t="shared" si="705"/>
        <v>16000</v>
      </c>
      <c r="W440" s="1">
        <f t="shared" si="706"/>
        <v>16000</v>
      </c>
      <c r="X440" s="1">
        <f t="shared" si="707"/>
        <v>0</v>
      </c>
      <c r="Y440" s="1">
        <f t="shared" si="708"/>
        <v>0</v>
      </c>
      <c r="Z440" s="146"/>
      <c r="AA440" s="146"/>
      <c r="AB440" s="146"/>
      <c r="AC440" s="146"/>
      <c r="AD440" s="146"/>
      <c r="AE440" s="146"/>
      <c r="AF440" s="146"/>
      <c r="AG440" s="146"/>
      <c r="AH440" s="146"/>
      <c r="AI440" s="146"/>
      <c r="AJ440" s="146"/>
      <c r="AK440" s="146"/>
      <c r="AL440" s="1">
        <f t="shared" si="709"/>
        <v>0</v>
      </c>
      <c r="AM440" s="1">
        <f t="shared" si="710"/>
        <v>0</v>
      </c>
      <c r="AN440" s="1"/>
      <c r="AO440" s="1"/>
      <c r="AP440" s="1"/>
      <c r="AQ440" s="1"/>
      <c r="AR440" s="1"/>
      <c r="AS440" s="1"/>
      <c r="AT440" s="146"/>
      <c r="AU440" s="146"/>
      <c r="AV440" s="146"/>
      <c r="AW440" s="146"/>
      <c r="AX440" s="146">
        <v>16000</v>
      </c>
      <c r="AY440" s="146">
        <v>16000</v>
      </c>
      <c r="AZ440" s="146"/>
      <c r="BA440" s="146"/>
      <c r="BB440" s="1">
        <f t="shared" si="711"/>
        <v>0</v>
      </c>
      <c r="BC440" s="1">
        <f t="shared" si="712"/>
        <v>0</v>
      </c>
      <c r="BD440" s="1"/>
      <c r="BE440" s="1"/>
      <c r="BF440" s="146">
        <f t="shared" ref="BF440" si="718">BB440</f>
        <v>0</v>
      </c>
      <c r="BG440" s="146">
        <f t="shared" ref="BG440" si="719">BC440</f>
        <v>0</v>
      </c>
      <c r="BH440" s="146"/>
      <c r="BI440" s="146"/>
      <c r="BJ440" s="146">
        <f t="shared" ref="BJ440" si="720">AX440</f>
        <v>16000</v>
      </c>
      <c r="BK440" s="146">
        <f t="shared" ref="BK440" si="721">AY440</f>
        <v>16000</v>
      </c>
      <c r="BL440" s="146"/>
      <c r="BM440" s="146"/>
      <c r="BN440" s="1">
        <f t="shared" si="713"/>
        <v>-16000</v>
      </c>
      <c r="BO440" s="1">
        <f t="shared" si="714"/>
        <v>-16000</v>
      </c>
      <c r="BP440" s="1">
        <f t="shared" si="715"/>
        <v>0</v>
      </c>
      <c r="BQ440" s="1">
        <f t="shared" si="716"/>
        <v>0</v>
      </c>
      <c r="BR440" s="167">
        <v>33660</v>
      </c>
      <c r="BS440" s="167">
        <v>9660</v>
      </c>
      <c r="BT440" s="167">
        <v>0</v>
      </c>
      <c r="BU440" s="167">
        <v>0</v>
      </c>
      <c r="BV440" s="146">
        <f t="shared" ref="BV440" si="722">IF(BS440&gt;O440,BS440-O440,0)</f>
        <v>9660</v>
      </c>
      <c r="BW440" s="146">
        <f t="shared" ref="BW440" si="723">IF(BS440&lt;O440,O440-BS440,0)</f>
        <v>0</v>
      </c>
      <c r="BX440" s="4"/>
      <c r="BZ440" s="113" t="s">
        <v>543</v>
      </c>
      <c r="CA440" s="45" t="s">
        <v>589</v>
      </c>
      <c r="CB440" s="45" t="s">
        <v>594</v>
      </c>
      <c r="CC440" s="45" t="s">
        <v>593</v>
      </c>
      <c r="CD440" s="457" t="s">
        <v>593</v>
      </c>
      <c r="CE440" s="457"/>
      <c r="CF440" s="175" t="e">
        <f>BW440-#REF!</f>
        <v>#REF!</v>
      </c>
      <c r="CH440" s="291"/>
      <c r="CI440" s="291"/>
    </row>
    <row r="441" spans="1:87" ht="38.25" customHeight="1">
      <c r="A441" s="32">
        <v>14</v>
      </c>
      <c r="B441" s="212" t="s">
        <v>823</v>
      </c>
      <c r="C441" s="213" t="s">
        <v>76</v>
      </c>
      <c r="D441" s="121"/>
      <c r="E441" s="121"/>
      <c r="F441" s="8" t="s">
        <v>36</v>
      </c>
      <c r="G441" s="9"/>
      <c r="H441" s="8">
        <v>2020</v>
      </c>
      <c r="I441" s="213" t="s">
        <v>824</v>
      </c>
      <c r="J441" s="436">
        <v>5000</v>
      </c>
      <c r="K441" s="436">
        <v>5000</v>
      </c>
      <c r="L441" s="6">
        <v>0</v>
      </c>
      <c r="M441" s="13">
        <v>0</v>
      </c>
      <c r="N441" s="167"/>
      <c r="O441" s="167"/>
      <c r="P441" s="167">
        <v>0</v>
      </c>
      <c r="Q441" s="167">
        <v>0</v>
      </c>
      <c r="R441" s="12"/>
      <c r="S441" s="12"/>
      <c r="T441" s="12"/>
      <c r="U441" s="144"/>
      <c r="V441" s="1">
        <f t="shared" ref="V441" si="724">Z441+AH441+AX441</f>
        <v>0</v>
      </c>
      <c r="W441" s="1">
        <f t="shared" ref="W441" si="725">AA441+AI441+AY441</f>
        <v>0</v>
      </c>
      <c r="X441" s="1">
        <f t="shared" ref="X441" si="726">AB441+AJ441+AZ441</f>
        <v>0</v>
      </c>
      <c r="Y441" s="1">
        <f t="shared" ref="Y441" si="727">AC441+AK441+BA441</f>
        <v>0</v>
      </c>
      <c r="Z441" s="144"/>
      <c r="AA441" s="144"/>
      <c r="AB441" s="144"/>
      <c r="AC441" s="144"/>
      <c r="AD441" s="144"/>
      <c r="AE441" s="144"/>
      <c r="AF441" s="144"/>
      <c r="AG441" s="144"/>
      <c r="AH441" s="144"/>
      <c r="AI441" s="144"/>
      <c r="AJ441" s="144"/>
      <c r="AK441" s="144"/>
      <c r="AL441" s="1">
        <f t="shared" ref="AL441" si="728">Z441-AD441</f>
        <v>0</v>
      </c>
      <c r="AM441" s="1">
        <f t="shared" ref="AM441" si="729">AA441-AE441</f>
        <v>0</v>
      </c>
      <c r="AN441" s="1"/>
      <c r="AO441" s="1"/>
      <c r="AP441" s="1"/>
      <c r="AQ441" s="1"/>
      <c r="AR441" s="1"/>
      <c r="AS441" s="1"/>
      <c r="AT441" s="146">
        <v>0</v>
      </c>
      <c r="AU441" s="146">
        <v>0</v>
      </c>
      <c r="AV441" s="146"/>
      <c r="AW441" s="146"/>
      <c r="AX441" s="148">
        <f t="shared" ref="AX441" si="730">AY441</f>
        <v>0</v>
      </c>
      <c r="AY441" s="146"/>
      <c r="AZ441" s="146"/>
      <c r="BA441" s="146"/>
      <c r="BB441" s="1">
        <f t="shared" ref="BB441" si="731">AH441-AT441</f>
        <v>0</v>
      </c>
      <c r="BC441" s="1">
        <f t="shared" ref="BC441" si="732">AI441-AU441</f>
        <v>0</v>
      </c>
      <c r="BD441" s="1"/>
      <c r="BE441" s="1"/>
      <c r="BF441" s="146">
        <f t="shared" ref="BF441" si="733">BB441</f>
        <v>0</v>
      </c>
      <c r="BG441" s="146">
        <f t="shared" ref="BG441" si="734">BC441</f>
        <v>0</v>
      </c>
      <c r="BH441" s="146"/>
      <c r="BI441" s="146"/>
      <c r="BJ441" s="146">
        <f t="shared" ref="BJ441" si="735">AX441</f>
        <v>0</v>
      </c>
      <c r="BK441" s="146">
        <f t="shared" ref="BK441" si="736">AY441</f>
        <v>0</v>
      </c>
      <c r="BL441" s="146"/>
      <c r="BM441" s="146"/>
      <c r="BN441" s="1">
        <f t="shared" si="713"/>
        <v>0</v>
      </c>
      <c r="BO441" s="1">
        <f t="shared" si="714"/>
        <v>0</v>
      </c>
      <c r="BP441" s="1">
        <f t="shared" ref="BP441" si="737">P441-X441</f>
        <v>0</v>
      </c>
      <c r="BQ441" s="1">
        <f t="shared" ref="BQ441" si="738">Q441-Y441</f>
        <v>0</v>
      </c>
      <c r="BR441" s="167">
        <v>5000</v>
      </c>
      <c r="BS441" s="167">
        <v>5000</v>
      </c>
      <c r="BT441" s="167">
        <v>0</v>
      </c>
      <c r="BU441" s="167">
        <v>0</v>
      </c>
      <c r="BV441" s="146">
        <f t="shared" ref="BV441:BV442" si="739">IF(BS441&gt;O441,BS441-O441,0)</f>
        <v>5000</v>
      </c>
      <c r="BW441" s="146">
        <f t="shared" ref="BW441:BW442" si="740">IF(BS441&lt;O441,O441-BS441,0)</f>
        <v>0</v>
      </c>
      <c r="BX441" s="41" t="s">
        <v>830</v>
      </c>
      <c r="BZ441" s="114" t="s">
        <v>543</v>
      </c>
      <c r="CA441" s="45" t="s">
        <v>598</v>
      </c>
      <c r="CB441" s="45" t="s">
        <v>594</v>
      </c>
      <c r="CC441" s="45" t="s">
        <v>593</v>
      </c>
      <c r="CD441" s="420"/>
      <c r="CE441" s="420"/>
      <c r="CF441" s="175" t="e">
        <f>BW441-#REF!</f>
        <v>#REF!</v>
      </c>
      <c r="CH441" s="291"/>
      <c r="CI441" s="291"/>
    </row>
    <row r="442" spans="1:87" ht="38.25" customHeight="1">
      <c r="A442" s="32">
        <v>15</v>
      </c>
      <c r="B442" s="212" t="s">
        <v>831</v>
      </c>
      <c r="C442" s="213" t="s">
        <v>76</v>
      </c>
      <c r="D442" s="213"/>
      <c r="E442" s="213"/>
      <c r="F442" s="129" t="s">
        <v>118</v>
      </c>
      <c r="G442" s="193"/>
      <c r="H442" s="129"/>
      <c r="I442" s="213" t="s">
        <v>832</v>
      </c>
      <c r="J442" s="436">
        <f>57453+2322</f>
        <v>59775</v>
      </c>
      <c r="K442" s="436">
        <v>2322</v>
      </c>
      <c r="L442" s="166"/>
      <c r="M442" s="219"/>
      <c r="N442" s="167"/>
      <c r="O442" s="167"/>
      <c r="P442" s="167"/>
      <c r="Q442" s="167"/>
      <c r="R442" s="451"/>
      <c r="S442" s="451"/>
      <c r="T442" s="451"/>
      <c r="U442" s="182"/>
      <c r="V442" s="168"/>
      <c r="W442" s="168"/>
      <c r="X442" s="168"/>
      <c r="Y442" s="168"/>
      <c r="Z442" s="182"/>
      <c r="AA442" s="182"/>
      <c r="AB442" s="182"/>
      <c r="AC442" s="182"/>
      <c r="AD442" s="182"/>
      <c r="AE442" s="182"/>
      <c r="AF442" s="182"/>
      <c r="AG442" s="182"/>
      <c r="AH442" s="182"/>
      <c r="AI442" s="182"/>
      <c r="AJ442" s="182"/>
      <c r="AK442" s="182"/>
      <c r="AL442" s="168"/>
      <c r="AM442" s="168"/>
      <c r="AN442" s="168"/>
      <c r="AO442" s="168"/>
      <c r="AP442" s="168"/>
      <c r="AQ442" s="168"/>
      <c r="AR442" s="168"/>
      <c r="AS442" s="168"/>
      <c r="AT442" s="167"/>
      <c r="AU442" s="167"/>
      <c r="AV442" s="167"/>
      <c r="AW442" s="167"/>
      <c r="AX442" s="169"/>
      <c r="AY442" s="167"/>
      <c r="AZ442" s="167"/>
      <c r="BA442" s="167"/>
      <c r="BB442" s="168"/>
      <c r="BC442" s="168"/>
      <c r="BD442" s="168"/>
      <c r="BE442" s="168"/>
      <c r="BF442" s="167"/>
      <c r="BG442" s="167"/>
      <c r="BH442" s="167"/>
      <c r="BI442" s="167"/>
      <c r="BJ442" s="167"/>
      <c r="BK442" s="167"/>
      <c r="BL442" s="167"/>
      <c r="BM442" s="167"/>
      <c r="BN442" s="168"/>
      <c r="BO442" s="168"/>
      <c r="BP442" s="168"/>
      <c r="BQ442" s="168"/>
      <c r="BR442" s="167">
        <v>2322</v>
      </c>
      <c r="BS442" s="167">
        <v>2322</v>
      </c>
      <c r="BT442" s="167"/>
      <c r="BU442" s="167"/>
      <c r="BV442" s="167">
        <f t="shared" si="739"/>
        <v>2322</v>
      </c>
      <c r="BW442" s="167">
        <f t="shared" si="740"/>
        <v>0</v>
      </c>
      <c r="BX442" s="128"/>
      <c r="BZ442" s="114"/>
      <c r="CD442" s="450"/>
      <c r="CE442" s="450"/>
      <c r="CF442" s="175" t="e">
        <f>BW442-#REF!</f>
        <v>#REF!</v>
      </c>
      <c r="CH442" s="291"/>
      <c r="CI442" s="291"/>
    </row>
    <row r="443" spans="1:87" ht="38.25" customHeight="1">
      <c r="A443" s="32">
        <v>16</v>
      </c>
      <c r="B443" s="14" t="s">
        <v>88</v>
      </c>
      <c r="C443" s="68" t="s">
        <v>76</v>
      </c>
      <c r="D443" s="121"/>
      <c r="E443" s="121"/>
      <c r="F443" s="8" t="s">
        <v>30</v>
      </c>
      <c r="G443" s="9"/>
      <c r="H443" s="8" t="s">
        <v>45</v>
      </c>
      <c r="I443" s="68" t="s">
        <v>92</v>
      </c>
      <c r="J443" s="6">
        <v>2371</v>
      </c>
      <c r="K443" s="13">
        <v>2371</v>
      </c>
      <c r="L443" s="6">
        <v>0</v>
      </c>
      <c r="M443" s="13">
        <v>0</v>
      </c>
      <c r="N443" s="167">
        <v>2084</v>
      </c>
      <c r="O443" s="167">
        <v>2084</v>
      </c>
      <c r="P443" s="167">
        <v>0</v>
      </c>
      <c r="Q443" s="167">
        <v>0</v>
      </c>
      <c r="R443" s="12">
        <v>2084</v>
      </c>
      <c r="S443" s="12">
        <v>2084</v>
      </c>
      <c r="T443" s="12"/>
      <c r="U443" s="144"/>
      <c r="V443" s="1">
        <f t="shared" si="705"/>
        <v>0</v>
      </c>
      <c r="W443" s="1">
        <f t="shared" si="706"/>
        <v>0</v>
      </c>
      <c r="X443" s="1">
        <f t="shared" si="707"/>
        <v>0</v>
      </c>
      <c r="Y443" s="1">
        <f t="shared" si="708"/>
        <v>0</v>
      </c>
      <c r="Z443" s="144"/>
      <c r="AA443" s="144"/>
      <c r="AB443" s="144"/>
      <c r="AC443" s="144"/>
      <c r="AD443" s="144"/>
      <c r="AE443" s="144"/>
      <c r="AF443" s="144"/>
      <c r="AG443" s="144"/>
      <c r="AH443" s="144"/>
      <c r="AI443" s="144"/>
      <c r="AJ443" s="144"/>
      <c r="AK443" s="144"/>
      <c r="AL443" s="1">
        <f t="shared" si="709"/>
        <v>0</v>
      </c>
      <c r="AM443" s="1">
        <f t="shared" si="710"/>
        <v>0</v>
      </c>
      <c r="AN443" s="1"/>
      <c r="AO443" s="1"/>
      <c r="AP443" s="1"/>
      <c r="AQ443" s="1"/>
      <c r="AR443" s="1"/>
      <c r="AS443" s="1"/>
      <c r="AT443" s="146">
        <v>0</v>
      </c>
      <c r="AU443" s="146">
        <v>0</v>
      </c>
      <c r="AV443" s="146"/>
      <c r="AW443" s="146"/>
      <c r="AX443" s="148">
        <f t="shared" ref="AX443:AX449" si="741">AY443</f>
        <v>0</v>
      </c>
      <c r="AY443" s="146"/>
      <c r="AZ443" s="146"/>
      <c r="BA443" s="146"/>
      <c r="BB443" s="1">
        <f t="shared" si="711"/>
        <v>0</v>
      </c>
      <c r="BC443" s="1">
        <f t="shared" si="712"/>
        <v>0</v>
      </c>
      <c r="BD443" s="1"/>
      <c r="BE443" s="1"/>
      <c r="BF443" s="146">
        <f t="shared" si="580"/>
        <v>0</v>
      </c>
      <c r="BG443" s="146">
        <f t="shared" si="569"/>
        <v>0</v>
      </c>
      <c r="BH443" s="146"/>
      <c r="BI443" s="146"/>
      <c r="BJ443" s="146">
        <f t="shared" si="570"/>
        <v>0</v>
      </c>
      <c r="BK443" s="146">
        <f t="shared" si="571"/>
        <v>0</v>
      </c>
      <c r="BL443" s="146"/>
      <c r="BM443" s="146"/>
      <c r="BN443" s="1">
        <f t="shared" si="713"/>
        <v>2084</v>
      </c>
      <c r="BO443" s="1">
        <f t="shared" si="714"/>
        <v>2084</v>
      </c>
      <c r="BP443" s="1">
        <f t="shared" si="715"/>
        <v>0</v>
      </c>
      <c r="BQ443" s="1">
        <f t="shared" si="716"/>
        <v>0</v>
      </c>
      <c r="BR443" s="167"/>
      <c r="BS443" s="167"/>
      <c r="BT443" s="167">
        <v>0</v>
      </c>
      <c r="BU443" s="167">
        <v>0</v>
      </c>
      <c r="BV443" s="146">
        <f t="shared" si="576"/>
        <v>0</v>
      </c>
      <c r="BW443" s="146">
        <f t="shared" si="577"/>
        <v>2084</v>
      </c>
      <c r="BX443" s="41" t="s">
        <v>615</v>
      </c>
      <c r="BZ443" s="114" t="s">
        <v>543</v>
      </c>
      <c r="CA443" s="45" t="s">
        <v>598</v>
      </c>
      <c r="CB443" s="45" t="s">
        <v>594</v>
      </c>
      <c r="CC443" s="45" t="s">
        <v>593</v>
      </c>
      <c r="CF443" s="175" t="e">
        <f>BW443-#REF!</f>
        <v>#REF!</v>
      </c>
      <c r="CH443" s="291"/>
      <c r="CI443" s="291"/>
    </row>
    <row r="444" spans="1:87" ht="27.95" customHeight="1">
      <c r="A444" s="32">
        <v>17</v>
      </c>
      <c r="B444" s="14" t="s">
        <v>86</v>
      </c>
      <c r="C444" s="68" t="s">
        <v>76</v>
      </c>
      <c r="D444" s="121"/>
      <c r="E444" s="121"/>
      <c r="F444" s="8" t="s">
        <v>39</v>
      </c>
      <c r="G444" s="9"/>
      <c r="H444" s="8" t="s">
        <v>45</v>
      </c>
      <c r="I444" s="68" t="s">
        <v>92</v>
      </c>
      <c r="J444" s="6">
        <v>1995</v>
      </c>
      <c r="K444" s="13">
        <v>1995</v>
      </c>
      <c r="L444" s="6">
        <v>0</v>
      </c>
      <c r="M444" s="13">
        <v>0</v>
      </c>
      <c r="N444" s="167">
        <v>1746</v>
      </c>
      <c r="O444" s="167">
        <v>1746</v>
      </c>
      <c r="P444" s="167">
        <v>0</v>
      </c>
      <c r="Q444" s="167">
        <v>0</v>
      </c>
      <c r="R444" s="12">
        <v>1746</v>
      </c>
      <c r="S444" s="12">
        <v>1746</v>
      </c>
      <c r="T444" s="12"/>
      <c r="U444" s="144"/>
      <c r="V444" s="1">
        <f t="shared" si="705"/>
        <v>1746</v>
      </c>
      <c r="W444" s="1">
        <f t="shared" si="706"/>
        <v>1746</v>
      </c>
      <c r="X444" s="1">
        <f t="shared" si="707"/>
        <v>0</v>
      </c>
      <c r="Y444" s="1">
        <f t="shared" si="708"/>
        <v>0</v>
      </c>
      <c r="Z444" s="144"/>
      <c r="AA444" s="144"/>
      <c r="AB444" s="144"/>
      <c r="AC444" s="144"/>
      <c r="AD444" s="144"/>
      <c r="AE444" s="144"/>
      <c r="AF444" s="144"/>
      <c r="AG444" s="144"/>
      <c r="AH444" s="144"/>
      <c r="AI444" s="144"/>
      <c r="AJ444" s="144"/>
      <c r="AK444" s="144"/>
      <c r="AL444" s="1">
        <f t="shared" si="709"/>
        <v>0</v>
      </c>
      <c r="AM444" s="1">
        <f t="shared" si="710"/>
        <v>0</v>
      </c>
      <c r="AN444" s="1"/>
      <c r="AO444" s="1"/>
      <c r="AP444" s="1"/>
      <c r="AQ444" s="1"/>
      <c r="AR444" s="1"/>
      <c r="AS444" s="1"/>
      <c r="AT444" s="146">
        <v>0</v>
      </c>
      <c r="AU444" s="146">
        <v>0</v>
      </c>
      <c r="AV444" s="146"/>
      <c r="AW444" s="146"/>
      <c r="AX444" s="148">
        <f t="shared" si="741"/>
        <v>1746</v>
      </c>
      <c r="AY444" s="146">
        <v>1746</v>
      </c>
      <c r="AZ444" s="146"/>
      <c r="BA444" s="146"/>
      <c r="BB444" s="1">
        <f t="shared" si="711"/>
        <v>0</v>
      </c>
      <c r="BC444" s="1">
        <f t="shared" si="712"/>
        <v>0</v>
      </c>
      <c r="BD444" s="1"/>
      <c r="BE444" s="1"/>
      <c r="BF444" s="146">
        <f t="shared" ref="BF444:BF478" si="742">BB444</f>
        <v>0</v>
      </c>
      <c r="BG444" s="146">
        <f t="shared" ref="BG444:BG478" si="743">BC444</f>
        <v>0</v>
      </c>
      <c r="BH444" s="146"/>
      <c r="BI444" s="146"/>
      <c r="BJ444" s="146">
        <f t="shared" ref="BJ444:BJ478" si="744">AX444</f>
        <v>1746</v>
      </c>
      <c r="BK444" s="146">
        <f t="shared" ref="BK444:BK478" si="745">AY444</f>
        <v>1746</v>
      </c>
      <c r="BL444" s="146"/>
      <c r="BM444" s="146"/>
      <c r="BN444" s="1">
        <f t="shared" si="713"/>
        <v>0</v>
      </c>
      <c r="BO444" s="1">
        <f t="shared" si="714"/>
        <v>0</v>
      </c>
      <c r="BP444" s="1">
        <f t="shared" si="715"/>
        <v>0</v>
      </c>
      <c r="BQ444" s="1">
        <f t="shared" si="716"/>
        <v>0</v>
      </c>
      <c r="BR444" s="167">
        <v>1746</v>
      </c>
      <c r="BS444" s="167">
        <v>1746</v>
      </c>
      <c r="BT444" s="167">
        <v>0</v>
      </c>
      <c r="BU444" s="167">
        <v>0</v>
      </c>
      <c r="BV444" s="146">
        <f t="shared" si="576"/>
        <v>0</v>
      </c>
      <c r="BW444" s="146">
        <f t="shared" si="577"/>
        <v>0</v>
      </c>
      <c r="BX444" s="288"/>
      <c r="BZ444" s="114" t="s">
        <v>543</v>
      </c>
      <c r="CA444" s="45" t="s">
        <v>598</v>
      </c>
      <c r="CB444" s="45" t="s">
        <v>594</v>
      </c>
      <c r="CC444" s="45" t="s">
        <v>593</v>
      </c>
      <c r="CF444" s="175" t="e">
        <f>BW444-#REF!</f>
        <v>#REF!</v>
      </c>
      <c r="CH444" s="291"/>
      <c r="CI444" s="291"/>
    </row>
    <row r="445" spans="1:87" ht="27.95" customHeight="1">
      <c r="A445" s="32">
        <v>18</v>
      </c>
      <c r="B445" s="14" t="s">
        <v>85</v>
      </c>
      <c r="C445" s="68" t="s">
        <v>76</v>
      </c>
      <c r="D445" s="121"/>
      <c r="E445" s="121"/>
      <c r="F445" s="8" t="s">
        <v>23</v>
      </c>
      <c r="G445" s="9"/>
      <c r="H445" s="8" t="s">
        <v>45</v>
      </c>
      <c r="I445" s="68" t="s">
        <v>92</v>
      </c>
      <c r="J445" s="6">
        <v>1995</v>
      </c>
      <c r="K445" s="13">
        <v>1995</v>
      </c>
      <c r="L445" s="6">
        <v>0</v>
      </c>
      <c r="M445" s="13">
        <v>0</v>
      </c>
      <c r="N445" s="167">
        <v>1746</v>
      </c>
      <c r="O445" s="167">
        <v>1746</v>
      </c>
      <c r="P445" s="167">
        <v>0</v>
      </c>
      <c r="Q445" s="167">
        <v>0</v>
      </c>
      <c r="R445" s="12">
        <v>1746</v>
      </c>
      <c r="S445" s="12">
        <v>1746</v>
      </c>
      <c r="T445" s="12"/>
      <c r="U445" s="144"/>
      <c r="V445" s="1">
        <f t="shared" si="705"/>
        <v>0</v>
      </c>
      <c r="W445" s="1">
        <f t="shared" si="706"/>
        <v>0</v>
      </c>
      <c r="X445" s="1">
        <f t="shared" si="707"/>
        <v>0</v>
      </c>
      <c r="Y445" s="1">
        <f t="shared" si="708"/>
        <v>0</v>
      </c>
      <c r="Z445" s="144"/>
      <c r="AA445" s="144"/>
      <c r="AB445" s="144"/>
      <c r="AC445" s="144"/>
      <c r="AD445" s="144"/>
      <c r="AE445" s="144"/>
      <c r="AF445" s="144"/>
      <c r="AG445" s="144"/>
      <c r="AH445" s="144"/>
      <c r="AI445" s="144"/>
      <c r="AJ445" s="144"/>
      <c r="AK445" s="144"/>
      <c r="AL445" s="1">
        <f t="shared" si="709"/>
        <v>0</v>
      </c>
      <c r="AM445" s="1">
        <f t="shared" si="710"/>
        <v>0</v>
      </c>
      <c r="AN445" s="1"/>
      <c r="AO445" s="1"/>
      <c r="AP445" s="1"/>
      <c r="AQ445" s="1"/>
      <c r="AR445" s="1"/>
      <c r="AS445" s="1"/>
      <c r="AT445" s="146">
        <v>0</v>
      </c>
      <c r="AU445" s="146">
        <v>0</v>
      </c>
      <c r="AV445" s="146"/>
      <c r="AW445" s="146"/>
      <c r="AX445" s="148">
        <f t="shared" si="741"/>
        <v>0</v>
      </c>
      <c r="AY445" s="146"/>
      <c r="AZ445" s="146"/>
      <c r="BA445" s="146"/>
      <c r="BB445" s="1">
        <f t="shared" si="711"/>
        <v>0</v>
      </c>
      <c r="BC445" s="1">
        <f t="shared" si="712"/>
        <v>0</v>
      </c>
      <c r="BD445" s="1"/>
      <c r="BE445" s="1"/>
      <c r="BF445" s="146">
        <f t="shared" si="742"/>
        <v>0</v>
      </c>
      <c r="BG445" s="146">
        <f t="shared" si="743"/>
        <v>0</v>
      </c>
      <c r="BH445" s="146"/>
      <c r="BI445" s="146"/>
      <c r="BJ445" s="146">
        <f t="shared" si="744"/>
        <v>0</v>
      </c>
      <c r="BK445" s="146">
        <f t="shared" si="745"/>
        <v>0</v>
      </c>
      <c r="BL445" s="146"/>
      <c r="BM445" s="146"/>
      <c r="BN445" s="1">
        <f t="shared" si="713"/>
        <v>1746</v>
      </c>
      <c r="BO445" s="1">
        <f t="shared" si="714"/>
        <v>1746</v>
      </c>
      <c r="BP445" s="1">
        <f t="shared" si="715"/>
        <v>0</v>
      </c>
      <c r="BQ445" s="1">
        <f t="shared" si="716"/>
        <v>0</v>
      </c>
      <c r="BR445" s="167"/>
      <c r="BS445" s="167"/>
      <c r="BT445" s="167">
        <v>0</v>
      </c>
      <c r="BU445" s="167">
        <v>0</v>
      </c>
      <c r="BV445" s="146">
        <f t="shared" si="576"/>
        <v>0</v>
      </c>
      <c r="BW445" s="146">
        <f t="shared" si="577"/>
        <v>1746</v>
      </c>
      <c r="BX445" s="41" t="s">
        <v>615</v>
      </c>
      <c r="BZ445" s="114" t="s">
        <v>543</v>
      </c>
      <c r="CA445" s="45" t="s">
        <v>598</v>
      </c>
      <c r="CB445" s="45" t="s">
        <v>594</v>
      </c>
      <c r="CC445" s="45" t="s">
        <v>593</v>
      </c>
      <c r="CF445" s="175" t="e">
        <f>BW445-#REF!</f>
        <v>#REF!</v>
      </c>
      <c r="CH445" s="291"/>
      <c r="CI445" s="291"/>
    </row>
    <row r="446" spans="1:87" ht="27.95" customHeight="1">
      <c r="A446" s="32">
        <v>19</v>
      </c>
      <c r="B446" s="14" t="s">
        <v>84</v>
      </c>
      <c r="C446" s="68" t="s">
        <v>76</v>
      </c>
      <c r="D446" s="121"/>
      <c r="E446" s="121"/>
      <c r="F446" s="8" t="s">
        <v>30</v>
      </c>
      <c r="G446" s="9"/>
      <c r="H446" s="8" t="s">
        <v>45</v>
      </c>
      <c r="I446" s="68" t="s">
        <v>92</v>
      </c>
      <c r="J446" s="6">
        <v>1995</v>
      </c>
      <c r="K446" s="13">
        <v>1995</v>
      </c>
      <c r="L446" s="6">
        <v>0</v>
      </c>
      <c r="M446" s="13">
        <v>0</v>
      </c>
      <c r="N446" s="167">
        <v>1745</v>
      </c>
      <c r="O446" s="167">
        <v>1745</v>
      </c>
      <c r="P446" s="167">
        <v>0</v>
      </c>
      <c r="Q446" s="167">
        <v>0</v>
      </c>
      <c r="R446" s="12">
        <v>1745</v>
      </c>
      <c r="S446" s="12">
        <v>1745</v>
      </c>
      <c r="T446" s="12"/>
      <c r="U446" s="144"/>
      <c r="V446" s="1">
        <f t="shared" si="705"/>
        <v>0</v>
      </c>
      <c r="W446" s="1">
        <f t="shared" si="706"/>
        <v>0</v>
      </c>
      <c r="X446" s="1">
        <f t="shared" si="707"/>
        <v>0</v>
      </c>
      <c r="Y446" s="1">
        <f t="shared" si="708"/>
        <v>0</v>
      </c>
      <c r="Z446" s="144"/>
      <c r="AA446" s="144"/>
      <c r="AB446" s="144"/>
      <c r="AC446" s="144"/>
      <c r="AD446" s="144"/>
      <c r="AE446" s="144"/>
      <c r="AF446" s="144"/>
      <c r="AG446" s="144"/>
      <c r="AH446" s="144"/>
      <c r="AI446" s="144"/>
      <c r="AJ446" s="144"/>
      <c r="AK446" s="144"/>
      <c r="AL446" s="1">
        <f t="shared" si="709"/>
        <v>0</v>
      </c>
      <c r="AM446" s="1">
        <f t="shared" si="710"/>
        <v>0</v>
      </c>
      <c r="AN446" s="1"/>
      <c r="AO446" s="1"/>
      <c r="AP446" s="1"/>
      <c r="AQ446" s="1"/>
      <c r="AR446" s="1"/>
      <c r="AS446" s="1"/>
      <c r="AT446" s="146">
        <v>0</v>
      </c>
      <c r="AU446" s="146">
        <v>0</v>
      </c>
      <c r="AV446" s="146"/>
      <c r="AW446" s="146"/>
      <c r="AX446" s="148">
        <f t="shared" si="741"/>
        <v>0</v>
      </c>
      <c r="AY446" s="146"/>
      <c r="AZ446" s="146"/>
      <c r="BA446" s="146"/>
      <c r="BB446" s="1">
        <f t="shared" si="711"/>
        <v>0</v>
      </c>
      <c r="BC446" s="1">
        <f t="shared" si="712"/>
        <v>0</v>
      </c>
      <c r="BD446" s="1"/>
      <c r="BE446" s="1"/>
      <c r="BF446" s="146">
        <f t="shared" si="742"/>
        <v>0</v>
      </c>
      <c r="BG446" s="146">
        <f t="shared" si="743"/>
        <v>0</v>
      </c>
      <c r="BH446" s="146"/>
      <c r="BI446" s="146"/>
      <c r="BJ446" s="146">
        <f t="shared" si="744"/>
        <v>0</v>
      </c>
      <c r="BK446" s="146">
        <f t="shared" si="745"/>
        <v>0</v>
      </c>
      <c r="BL446" s="146"/>
      <c r="BM446" s="146"/>
      <c r="BN446" s="1">
        <f t="shared" si="713"/>
        <v>1745</v>
      </c>
      <c r="BO446" s="1">
        <f t="shared" si="714"/>
        <v>1745</v>
      </c>
      <c r="BP446" s="1">
        <f t="shared" si="715"/>
        <v>0</v>
      </c>
      <c r="BQ446" s="1">
        <f t="shared" si="716"/>
        <v>0</v>
      </c>
      <c r="BR446" s="167"/>
      <c r="BS446" s="167"/>
      <c r="BT446" s="167">
        <v>0</v>
      </c>
      <c r="BU446" s="167">
        <v>0</v>
      </c>
      <c r="BV446" s="146">
        <f t="shared" ref="BV446:BV478" si="746">IF(BS446&gt;O446,BS446-O446,0)</f>
        <v>0</v>
      </c>
      <c r="BW446" s="146">
        <f t="shared" ref="BW446:BW478" si="747">IF(BS446&lt;O446,O446-BS446,0)</f>
        <v>1745</v>
      </c>
      <c r="BX446" s="41" t="s">
        <v>615</v>
      </c>
      <c r="BZ446" s="114" t="s">
        <v>543</v>
      </c>
      <c r="CA446" s="45" t="s">
        <v>598</v>
      </c>
      <c r="CB446" s="45" t="s">
        <v>594</v>
      </c>
      <c r="CC446" s="45" t="s">
        <v>593</v>
      </c>
      <c r="CF446" s="175" t="e">
        <f>BW446-#REF!</f>
        <v>#REF!</v>
      </c>
      <c r="CH446" s="291"/>
      <c r="CI446" s="291"/>
    </row>
    <row r="447" spans="1:87" ht="27.95" customHeight="1">
      <c r="A447" s="32">
        <v>20</v>
      </c>
      <c r="B447" s="14" t="s">
        <v>83</v>
      </c>
      <c r="C447" s="68" t="s">
        <v>76</v>
      </c>
      <c r="D447" s="121"/>
      <c r="E447" s="121"/>
      <c r="F447" s="8" t="s">
        <v>35</v>
      </c>
      <c r="G447" s="9"/>
      <c r="H447" s="8" t="s">
        <v>45</v>
      </c>
      <c r="I447" s="68" t="s">
        <v>92</v>
      </c>
      <c r="J447" s="6">
        <v>1995</v>
      </c>
      <c r="K447" s="13">
        <v>1995</v>
      </c>
      <c r="L447" s="6">
        <v>0</v>
      </c>
      <c r="M447" s="13">
        <v>0</v>
      </c>
      <c r="N447" s="167">
        <v>1746</v>
      </c>
      <c r="O447" s="167">
        <v>1746</v>
      </c>
      <c r="P447" s="167">
        <v>0</v>
      </c>
      <c r="Q447" s="167">
        <v>0</v>
      </c>
      <c r="R447" s="12">
        <v>1746</v>
      </c>
      <c r="S447" s="12">
        <v>1746</v>
      </c>
      <c r="T447" s="12"/>
      <c r="U447" s="144"/>
      <c r="V447" s="1">
        <f t="shared" si="705"/>
        <v>0</v>
      </c>
      <c r="W447" s="1">
        <f t="shared" si="706"/>
        <v>0</v>
      </c>
      <c r="X447" s="1">
        <f t="shared" si="707"/>
        <v>0</v>
      </c>
      <c r="Y447" s="1">
        <f t="shared" si="708"/>
        <v>0</v>
      </c>
      <c r="Z447" s="144"/>
      <c r="AA447" s="144"/>
      <c r="AB447" s="144"/>
      <c r="AC447" s="144"/>
      <c r="AD447" s="144"/>
      <c r="AE447" s="144"/>
      <c r="AF447" s="144"/>
      <c r="AG447" s="144"/>
      <c r="AH447" s="144"/>
      <c r="AI447" s="144"/>
      <c r="AJ447" s="144"/>
      <c r="AK447" s="144"/>
      <c r="AL447" s="1">
        <f t="shared" si="709"/>
        <v>0</v>
      </c>
      <c r="AM447" s="1">
        <f t="shared" si="710"/>
        <v>0</v>
      </c>
      <c r="AN447" s="1"/>
      <c r="AO447" s="1"/>
      <c r="AP447" s="1"/>
      <c r="AQ447" s="1"/>
      <c r="AR447" s="1"/>
      <c r="AS447" s="1"/>
      <c r="AT447" s="146">
        <v>0</v>
      </c>
      <c r="AU447" s="146">
        <v>0</v>
      </c>
      <c r="AV447" s="146"/>
      <c r="AW447" s="146"/>
      <c r="AX447" s="148">
        <f t="shared" si="741"/>
        <v>0</v>
      </c>
      <c r="AY447" s="146"/>
      <c r="AZ447" s="146"/>
      <c r="BA447" s="146"/>
      <c r="BB447" s="1">
        <f t="shared" si="711"/>
        <v>0</v>
      </c>
      <c r="BC447" s="1">
        <f t="shared" si="712"/>
        <v>0</v>
      </c>
      <c r="BD447" s="1"/>
      <c r="BE447" s="1"/>
      <c r="BF447" s="146">
        <f t="shared" si="742"/>
        <v>0</v>
      </c>
      <c r="BG447" s="146">
        <f t="shared" si="743"/>
        <v>0</v>
      </c>
      <c r="BH447" s="146"/>
      <c r="BI447" s="146"/>
      <c r="BJ447" s="146">
        <f t="shared" si="744"/>
        <v>0</v>
      </c>
      <c r="BK447" s="146">
        <f t="shared" si="745"/>
        <v>0</v>
      </c>
      <c r="BL447" s="146"/>
      <c r="BM447" s="146"/>
      <c r="BN447" s="1">
        <f t="shared" si="713"/>
        <v>1746</v>
      </c>
      <c r="BO447" s="1">
        <f t="shared" si="714"/>
        <v>1746</v>
      </c>
      <c r="BP447" s="1">
        <f t="shared" si="715"/>
        <v>0</v>
      </c>
      <c r="BQ447" s="1">
        <f t="shared" si="716"/>
        <v>0</v>
      </c>
      <c r="BR447" s="167"/>
      <c r="BS447" s="167"/>
      <c r="BT447" s="167">
        <v>0</v>
      </c>
      <c r="BU447" s="167">
        <v>0</v>
      </c>
      <c r="BV447" s="146">
        <f t="shared" si="746"/>
        <v>0</v>
      </c>
      <c r="BW447" s="146">
        <f t="shared" si="747"/>
        <v>1746</v>
      </c>
      <c r="BX447" s="41" t="s">
        <v>615</v>
      </c>
      <c r="BZ447" s="114" t="s">
        <v>543</v>
      </c>
      <c r="CA447" s="45" t="s">
        <v>598</v>
      </c>
      <c r="CB447" s="45" t="s">
        <v>594</v>
      </c>
      <c r="CC447" s="45" t="s">
        <v>593</v>
      </c>
      <c r="CF447" s="175" t="e">
        <f>BW447-#REF!</f>
        <v>#REF!</v>
      </c>
      <c r="CH447" s="291"/>
      <c r="CI447" s="291"/>
    </row>
    <row r="448" spans="1:87" ht="27.95" customHeight="1">
      <c r="A448" s="32">
        <v>21</v>
      </c>
      <c r="B448" s="14" t="s">
        <v>78</v>
      </c>
      <c r="C448" s="68" t="s">
        <v>76</v>
      </c>
      <c r="D448" s="121"/>
      <c r="E448" s="121"/>
      <c r="F448" s="8" t="s">
        <v>28</v>
      </c>
      <c r="G448" s="9"/>
      <c r="H448" s="8" t="s">
        <v>45</v>
      </c>
      <c r="I448" s="68" t="s">
        <v>92</v>
      </c>
      <c r="J448" s="6">
        <v>1995</v>
      </c>
      <c r="K448" s="13">
        <v>1995</v>
      </c>
      <c r="L448" s="6">
        <v>0</v>
      </c>
      <c r="M448" s="13">
        <v>0</v>
      </c>
      <c r="N448" s="167">
        <v>1745</v>
      </c>
      <c r="O448" s="167">
        <v>1745</v>
      </c>
      <c r="P448" s="167">
        <v>0</v>
      </c>
      <c r="Q448" s="167">
        <v>0</v>
      </c>
      <c r="R448" s="12">
        <v>1745</v>
      </c>
      <c r="S448" s="146">
        <v>1745</v>
      </c>
      <c r="T448" s="146"/>
      <c r="U448" s="144"/>
      <c r="V448" s="1">
        <f t="shared" si="705"/>
        <v>1745</v>
      </c>
      <c r="W448" s="1">
        <f t="shared" si="706"/>
        <v>1745</v>
      </c>
      <c r="X448" s="1">
        <f t="shared" si="707"/>
        <v>0</v>
      </c>
      <c r="Y448" s="1">
        <f t="shared" si="708"/>
        <v>0</v>
      </c>
      <c r="Z448" s="144"/>
      <c r="AA448" s="144"/>
      <c r="AB448" s="144"/>
      <c r="AC448" s="144"/>
      <c r="AD448" s="144"/>
      <c r="AE448" s="144"/>
      <c r="AF448" s="144"/>
      <c r="AG448" s="144"/>
      <c r="AH448" s="144"/>
      <c r="AI448" s="144"/>
      <c r="AJ448" s="144"/>
      <c r="AK448" s="144"/>
      <c r="AL448" s="1">
        <f t="shared" si="709"/>
        <v>0</v>
      </c>
      <c r="AM448" s="1">
        <f t="shared" si="710"/>
        <v>0</v>
      </c>
      <c r="AN448" s="1"/>
      <c r="AO448" s="1"/>
      <c r="AP448" s="1"/>
      <c r="AQ448" s="1"/>
      <c r="AR448" s="1"/>
      <c r="AS448" s="1"/>
      <c r="AT448" s="146">
        <v>0</v>
      </c>
      <c r="AU448" s="146">
        <v>0</v>
      </c>
      <c r="AV448" s="146"/>
      <c r="AW448" s="146"/>
      <c r="AX448" s="148">
        <f t="shared" si="741"/>
        <v>1745</v>
      </c>
      <c r="AY448" s="146">
        <v>1745</v>
      </c>
      <c r="AZ448" s="146"/>
      <c r="BA448" s="146"/>
      <c r="BB448" s="1">
        <f t="shared" si="711"/>
        <v>0</v>
      </c>
      <c r="BC448" s="1">
        <f t="shared" si="712"/>
        <v>0</v>
      </c>
      <c r="BD448" s="1"/>
      <c r="BE448" s="1"/>
      <c r="BF448" s="146">
        <f t="shared" si="742"/>
        <v>0</v>
      </c>
      <c r="BG448" s="146">
        <f t="shared" si="743"/>
        <v>0</v>
      </c>
      <c r="BH448" s="146"/>
      <c r="BI448" s="146"/>
      <c r="BJ448" s="146">
        <f t="shared" si="744"/>
        <v>1745</v>
      </c>
      <c r="BK448" s="146">
        <f t="shared" si="745"/>
        <v>1745</v>
      </c>
      <c r="BL448" s="146"/>
      <c r="BM448" s="146"/>
      <c r="BN448" s="1">
        <f t="shared" si="713"/>
        <v>0</v>
      </c>
      <c r="BO448" s="1">
        <f t="shared" si="714"/>
        <v>0</v>
      </c>
      <c r="BP448" s="1">
        <f t="shared" si="715"/>
        <v>0</v>
      </c>
      <c r="BQ448" s="1">
        <f t="shared" si="716"/>
        <v>0</v>
      </c>
      <c r="BR448" s="167">
        <v>1745</v>
      </c>
      <c r="BS448" s="167">
        <v>1745</v>
      </c>
      <c r="BT448" s="167">
        <v>0</v>
      </c>
      <c r="BU448" s="167">
        <v>0</v>
      </c>
      <c r="BV448" s="146">
        <f t="shared" si="746"/>
        <v>0</v>
      </c>
      <c r="BW448" s="146">
        <f t="shared" si="747"/>
        <v>0</v>
      </c>
      <c r="BX448" s="11"/>
      <c r="BZ448" s="114" t="s">
        <v>543</v>
      </c>
      <c r="CA448" s="45" t="s">
        <v>598</v>
      </c>
      <c r="CB448" s="45" t="s">
        <v>594</v>
      </c>
      <c r="CC448" s="45" t="s">
        <v>593</v>
      </c>
      <c r="CF448" s="175" t="e">
        <f>BW448-#REF!</f>
        <v>#REF!</v>
      </c>
      <c r="CH448" s="291"/>
      <c r="CI448" s="291"/>
    </row>
    <row r="449" spans="1:87" ht="27.95" customHeight="1">
      <c r="A449" s="32">
        <v>22</v>
      </c>
      <c r="B449" s="14" t="s">
        <v>77</v>
      </c>
      <c r="C449" s="68" t="s">
        <v>76</v>
      </c>
      <c r="D449" s="121"/>
      <c r="E449" s="121"/>
      <c r="F449" s="8" t="s">
        <v>8</v>
      </c>
      <c r="G449" s="9"/>
      <c r="H449" s="8" t="s">
        <v>45</v>
      </c>
      <c r="I449" s="213" t="s">
        <v>663</v>
      </c>
      <c r="J449" s="166">
        <v>4600</v>
      </c>
      <c r="K449" s="219">
        <v>4600</v>
      </c>
      <c r="L449" s="6"/>
      <c r="M449" s="13"/>
      <c r="N449" s="167">
        <v>4600</v>
      </c>
      <c r="O449" s="167">
        <v>4600</v>
      </c>
      <c r="P449" s="167">
        <v>0</v>
      </c>
      <c r="Q449" s="167">
        <v>0</v>
      </c>
      <c r="R449" s="12">
        <v>4600</v>
      </c>
      <c r="S449" s="146">
        <v>4600</v>
      </c>
      <c r="T449" s="146"/>
      <c r="U449" s="146"/>
      <c r="V449" s="1">
        <f t="shared" si="705"/>
        <v>3420</v>
      </c>
      <c r="W449" s="1">
        <f t="shared" si="706"/>
        <v>3420</v>
      </c>
      <c r="X449" s="1">
        <f t="shared" si="707"/>
        <v>0</v>
      </c>
      <c r="Y449" s="1">
        <f t="shared" si="708"/>
        <v>0</v>
      </c>
      <c r="Z449" s="146"/>
      <c r="AA449" s="146"/>
      <c r="AB449" s="146"/>
      <c r="AC449" s="146"/>
      <c r="AD449" s="146"/>
      <c r="AE449" s="146"/>
      <c r="AF449" s="146"/>
      <c r="AG449" s="146"/>
      <c r="AH449" s="146"/>
      <c r="AI449" s="146"/>
      <c r="AJ449" s="146"/>
      <c r="AK449" s="146"/>
      <c r="AL449" s="1">
        <f t="shared" si="709"/>
        <v>0</v>
      </c>
      <c r="AM449" s="1">
        <f t="shared" si="710"/>
        <v>0</v>
      </c>
      <c r="AN449" s="1"/>
      <c r="AO449" s="1"/>
      <c r="AP449" s="1"/>
      <c r="AQ449" s="1"/>
      <c r="AR449" s="1"/>
      <c r="AS449" s="1"/>
      <c r="AT449" s="146">
        <v>0</v>
      </c>
      <c r="AU449" s="146">
        <v>0</v>
      </c>
      <c r="AV449" s="146"/>
      <c r="AW449" s="146"/>
      <c r="AX449" s="148">
        <f t="shared" si="741"/>
        <v>3420</v>
      </c>
      <c r="AY449" s="146">
        <v>3420</v>
      </c>
      <c r="AZ449" s="146"/>
      <c r="BA449" s="146"/>
      <c r="BB449" s="1">
        <f t="shared" si="711"/>
        <v>0</v>
      </c>
      <c r="BC449" s="1">
        <f t="shared" si="712"/>
        <v>0</v>
      </c>
      <c r="BD449" s="1"/>
      <c r="BE449" s="1"/>
      <c r="BF449" s="146">
        <f t="shared" si="742"/>
        <v>0</v>
      </c>
      <c r="BG449" s="146">
        <f t="shared" si="743"/>
        <v>0</v>
      </c>
      <c r="BH449" s="146"/>
      <c r="BI449" s="146"/>
      <c r="BJ449" s="146">
        <f t="shared" si="744"/>
        <v>3420</v>
      </c>
      <c r="BK449" s="146">
        <f t="shared" si="745"/>
        <v>3420</v>
      </c>
      <c r="BL449" s="146"/>
      <c r="BM449" s="146"/>
      <c r="BN449" s="1">
        <f t="shared" si="713"/>
        <v>1180</v>
      </c>
      <c r="BO449" s="1">
        <f t="shared" si="714"/>
        <v>1180</v>
      </c>
      <c r="BP449" s="1">
        <f t="shared" si="715"/>
        <v>0</v>
      </c>
      <c r="BQ449" s="1">
        <f t="shared" si="716"/>
        <v>0</v>
      </c>
      <c r="BR449" s="167">
        <v>4600</v>
      </c>
      <c r="BS449" s="167">
        <v>4600</v>
      </c>
      <c r="BT449" s="167">
        <v>0</v>
      </c>
      <c r="BU449" s="167">
        <v>0</v>
      </c>
      <c r="BV449" s="146">
        <f t="shared" si="746"/>
        <v>0</v>
      </c>
      <c r="BW449" s="146">
        <f t="shared" si="747"/>
        <v>0</v>
      </c>
      <c r="BX449" s="6"/>
      <c r="BZ449" s="114" t="s">
        <v>543</v>
      </c>
      <c r="CA449" s="45" t="s">
        <v>598</v>
      </c>
      <c r="CB449" s="45" t="s">
        <v>594</v>
      </c>
      <c r="CC449" s="45" t="s">
        <v>593</v>
      </c>
      <c r="CF449" s="175" t="e">
        <f>BW449-#REF!</f>
        <v>#REF!</v>
      </c>
      <c r="CH449" s="291"/>
      <c r="CI449" s="291"/>
    </row>
    <row r="450" spans="1:87" ht="27.95" customHeight="1">
      <c r="A450" s="19" t="s">
        <v>34</v>
      </c>
      <c r="B450" s="18" t="s">
        <v>75</v>
      </c>
      <c r="C450" s="17"/>
      <c r="D450" s="125"/>
      <c r="E450" s="125"/>
      <c r="F450" s="16"/>
      <c r="G450" s="16"/>
      <c r="H450" s="17"/>
      <c r="I450" s="17"/>
      <c r="J450" s="15">
        <f>J451</f>
        <v>60000</v>
      </c>
      <c r="K450" s="15">
        <f t="shared" ref="K450:BV450" si="748">K451</f>
        <v>60000</v>
      </c>
      <c r="L450" s="15">
        <f t="shared" si="748"/>
        <v>0</v>
      </c>
      <c r="M450" s="15">
        <f t="shared" si="748"/>
        <v>0</v>
      </c>
      <c r="N450" s="155"/>
      <c r="O450" s="155"/>
      <c r="P450" s="155"/>
      <c r="Q450" s="155"/>
      <c r="R450" s="155">
        <f t="shared" si="748"/>
        <v>20000</v>
      </c>
      <c r="S450" s="155">
        <f t="shared" si="748"/>
        <v>20000</v>
      </c>
      <c r="T450" s="155">
        <f t="shared" si="748"/>
        <v>0</v>
      </c>
      <c r="U450" s="155">
        <f t="shared" si="748"/>
        <v>0</v>
      </c>
      <c r="V450" s="155">
        <f t="shared" si="748"/>
        <v>0</v>
      </c>
      <c r="W450" s="155">
        <f t="shared" si="748"/>
        <v>0</v>
      </c>
      <c r="X450" s="155">
        <f t="shared" si="748"/>
        <v>0</v>
      </c>
      <c r="Y450" s="155">
        <f t="shared" si="748"/>
        <v>0</v>
      </c>
      <c r="Z450" s="155">
        <f t="shared" si="748"/>
        <v>0</v>
      </c>
      <c r="AA450" s="155">
        <f t="shared" si="748"/>
        <v>0</v>
      </c>
      <c r="AB450" s="155">
        <f t="shared" si="748"/>
        <v>0</v>
      </c>
      <c r="AC450" s="155">
        <f t="shared" si="748"/>
        <v>0</v>
      </c>
      <c r="AD450" s="155">
        <f t="shared" si="748"/>
        <v>0</v>
      </c>
      <c r="AE450" s="155">
        <f t="shared" si="748"/>
        <v>0</v>
      </c>
      <c r="AF450" s="155">
        <f t="shared" si="748"/>
        <v>0</v>
      </c>
      <c r="AG450" s="155">
        <f t="shared" si="748"/>
        <v>0</v>
      </c>
      <c r="AH450" s="155">
        <f t="shared" si="748"/>
        <v>0</v>
      </c>
      <c r="AI450" s="155">
        <f t="shared" si="748"/>
        <v>0</v>
      </c>
      <c r="AJ450" s="155">
        <f t="shared" si="748"/>
        <v>0</v>
      </c>
      <c r="AK450" s="155">
        <f t="shared" si="748"/>
        <v>0</v>
      </c>
      <c r="AL450" s="155">
        <f t="shared" si="748"/>
        <v>0</v>
      </c>
      <c r="AM450" s="155">
        <f t="shared" si="748"/>
        <v>0</v>
      </c>
      <c r="AN450" s="155">
        <f t="shared" si="748"/>
        <v>0</v>
      </c>
      <c r="AO450" s="155">
        <f t="shared" si="748"/>
        <v>0</v>
      </c>
      <c r="AP450" s="155">
        <f t="shared" si="748"/>
        <v>0</v>
      </c>
      <c r="AQ450" s="155">
        <f t="shared" si="748"/>
        <v>0</v>
      </c>
      <c r="AR450" s="155">
        <f t="shared" si="748"/>
        <v>0</v>
      </c>
      <c r="AS450" s="155">
        <f t="shared" si="748"/>
        <v>0</v>
      </c>
      <c r="AT450" s="155">
        <f t="shared" si="748"/>
        <v>0</v>
      </c>
      <c r="AU450" s="155">
        <f t="shared" si="748"/>
        <v>0</v>
      </c>
      <c r="AV450" s="155">
        <f t="shared" si="748"/>
        <v>0</v>
      </c>
      <c r="AW450" s="155">
        <f t="shared" si="748"/>
        <v>0</v>
      </c>
      <c r="AX450" s="155">
        <f t="shared" si="748"/>
        <v>0</v>
      </c>
      <c r="AY450" s="155">
        <f t="shared" si="748"/>
        <v>0</v>
      </c>
      <c r="AZ450" s="155">
        <f t="shared" si="748"/>
        <v>0</v>
      </c>
      <c r="BA450" s="155">
        <f t="shared" si="748"/>
        <v>0</v>
      </c>
      <c r="BB450" s="155">
        <f t="shared" si="748"/>
        <v>0</v>
      </c>
      <c r="BC450" s="155">
        <f t="shared" si="748"/>
        <v>0</v>
      </c>
      <c r="BD450" s="155">
        <f t="shared" si="748"/>
        <v>0</v>
      </c>
      <c r="BE450" s="155">
        <f t="shared" si="748"/>
        <v>0</v>
      </c>
      <c r="BF450" s="155">
        <f t="shared" si="748"/>
        <v>0</v>
      </c>
      <c r="BG450" s="155">
        <f t="shared" si="748"/>
        <v>0</v>
      </c>
      <c r="BH450" s="155">
        <f t="shared" si="748"/>
        <v>0</v>
      </c>
      <c r="BI450" s="155">
        <f t="shared" si="748"/>
        <v>0</v>
      </c>
      <c r="BJ450" s="155">
        <f t="shared" si="748"/>
        <v>0</v>
      </c>
      <c r="BK450" s="155">
        <f t="shared" si="748"/>
        <v>0</v>
      </c>
      <c r="BL450" s="155">
        <f t="shared" si="748"/>
        <v>0</v>
      </c>
      <c r="BM450" s="155">
        <f t="shared" si="748"/>
        <v>0</v>
      </c>
      <c r="BN450" s="155">
        <f t="shared" si="748"/>
        <v>0</v>
      </c>
      <c r="BO450" s="155">
        <f t="shared" si="748"/>
        <v>0</v>
      </c>
      <c r="BP450" s="155">
        <f t="shared" si="748"/>
        <v>0</v>
      </c>
      <c r="BQ450" s="155">
        <f t="shared" si="748"/>
        <v>0</v>
      </c>
      <c r="BR450" s="155">
        <f t="shared" si="748"/>
        <v>20000</v>
      </c>
      <c r="BS450" s="155">
        <f t="shared" si="748"/>
        <v>20000</v>
      </c>
      <c r="BT450" s="155">
        <f t="shared" si="748"/>
        <v>0</v>
      </c>
      <c r="BU450" s="155">
        <f t="shared" si="748"/>
        <v>0</v>
      </c>
      <c r="BV450" s="155">
        <f t="shared" si="748"/>
        <v>20000</v>
      </c>
      <c r="BW450" s="155">
        <f t="shared" ref="BW450" si="749">BW451</f>
        <v>0</v>
      </c>
      <c r="BX450" s="15"/>
      <c r="CF450" s="175" t="e">
        <f>BW450-#REF!</f>
        <v>#REF!</v>
      </c>
      <c r="CH450" s="291"/>
      <c r="CI450" s="291"/>
    </row>
    <row r="451" spans="1:87" s="210" customFormat="1" ht="38.25">
      <c r="A451" s="10">
        <v>1</v>
      </c>
      <c r="B451" s="365" t="s">
        <v>848</v>
      </c>
      <c r="C451" s="129" t="s">
        <v>666</v>
      </c>
      <c r="D451" s="129"/>
      <c r="E451" s="129"/>
      <c r="F451" s="366" t="s">
        <v>30</v>
      </c>
      <c r="G451" s="164"/>
      <c r="H451" s="170"/>
      <c r="I451" s="211" t="s">
        <v>849</v>
      </c>
      <c r="J451" s="208">
        <v>60000</v>
      </c>
      <c r="K451" s="208">
        <v>60000</v>
      </c>
      <c r="L451" s="166"/>
      <c r="M451" s="166"/>
      <c r="N451" s="167"/>
      <c r="O451" s="167"/>
      <c r="P451" s="167">
        <v>0</v>
      </c>
      <c r="Q451" s="167">
        <v>0</v>
      </c>
      <c r="R451" s="167">
        <v>20000</v>
      </c>
      <c r="S451" s="167">
        <v>20000</v>
      </c>
      <c r="T451" s="167"/>
      <c r="U451" s="167"/>
      <c r="V451" s="168"/>
      <c r="W451" s="168"/>
      <c r="X451" s="168"/>
      <c r="Y451" s="168"/>
      <c r="Z451" s="167"/>
      <c r="AA451" s="167"/>
      <c r="AB451" s="167"/>
      <c r="AC451" s="167"/>
      <c r="AD451" s="167"/>
      <c r="AE451" s="167"/>
      <c r="AF451" s="167"/>
      <c r="AG451" s="167"/>
      <c r="AH451" s="167"/>
      <c r="AI451" s="167"/>
      <c r="AJ451" s="167"/>
      <c r="AK451" s="167"/>
      <c r="AL451" s="168"/>
      <c r="AM451" s="168"/>
      <c r="AN451" s="168"/>
      <c r="AO451" s="168"/>
      <c r="AP451" s="168"/>
      <c r="AQ451" s="168"/>
      <c r="AR451" s="168"/>
      <c r="AS451" s="168"/>
      <c r="AT451" s="167"/>
      <c r="AU451" s="167"/>
      <c r="AV451" s="167"/>
      <c r="AW451" s="167"/>
      <c r="AX451" s="169"/>
      <c r="AY451" s="167"/>
      <c r="AZ451" s="167"/>
      <c r="BA451" s="167"/>
      <c r="BB451" s="168"/>
      <c r="BC451" s="168"/>
      <c r="BD451" s="168"/>
      <c r="BE451" s="168"/>
      <c r="BF451" s="167"/>
      <c r="BG451" s="167"/>
      <c r="BH451" s="167"/>
      <c r="BI451" s="167"/>
      <c r="BJ451" s="167"/>
      <c r="BK451" s="167"/>
      <c r="BL451" s="167"/>
      <c r="BM451" s="167"/>
      <c r="BN451" s="1">
        <f t="shared" ref="BN451" si="750">N451-V451</f>
        <v>0</v>
      </c>
      <c r="BO451" s="1">
        <f t="shared" ref="BO451" si="751">O451-W451</f>
        <v>0</v>
      </c>
      <c r="BP451" s="1">
        <f t="shared" ref="BP451" si="752">P451-X451</f>
        <v>0</v>
      </c>
      <c r="BQ451" s="1">
        <f t="shared" ref="BQ451" si="753">Q451-Y451</f>
        <v>0</v>
      </c>
      <c r="BR451" s="167">
        <v>20000</v>
      </c>
      <c r="BS451" s="167">
        <v>20000</v>
      </c>
      <c r="BT451" s="167">
        <v>0</v>
      </c>
      <c r="BU451" s="167">
        <v>0</v>
      </c>
      <c r="BV451" s="146">
        <f t="shared" ref="BV451" si="754">IF(BS451&gt;O451,BS451-O451,0)</f>
        <v>20000</v>
      </c>
      <c r="BW451" s="146">
        <f t="shared" ref="BW451" si="755">IF(BS451&lt;O451,O451-BS451,0)</f>
        <v>0</v>
      </c>
      <c r="BX451" s="41" t="s">
        <v>825</v>
      </c>
      <c r="CD451" s="367"/>
      <c r="CE451" s="367"/>
      <c r="CF451" s="368"/>
      <c r="CH451" s="291"/>
      <c r="CI451" s="291"/>
    </row>
    <row r="452" spans="1:87" ht="27.95" customHeight="1">
      <c r="A452" s="17" t="s">
        <v>74</v>
      </c>
      <c r="B452" s="17" t="s">
        <v>73</v>
      </c>
      <c r="C452" s="17"/>
      <c r="D452" s="125"/>
      <c r="E452" s="125"/>
      <c r="F452" s="16"/>
      <c r="G452" s="16"/>
      <c r="H452" s="17"/>
      <c r="I452" s="17"/>
      <c r="J452" s="15">
        <f t="shared" ref="J452:R452" si="756">J453+J456</f>
        <v>328509</v>
      </c>
      <c r="K452" s="15">
        <f t="shared" si="756"/>
        <v>287508.384854</v>
      </c>
      <c r="L452" s="15">
        <f t="shared" si="756"/>
        <v>161434.56791699998</v>
      </c>
      <c r="M452" s="15">
        <f t="shared" si="756"/>
        <v>85818.855624999997</v>
      </c>
      <c r="N452" s="155">
        <v>136154.20000000001</v>
      </c>
      <c r="O452" s="155">
        <v>133954.20000000001</v>
      </c>
      <c r="P452" s="155">
        <v>5119.2</v>
      </c>
      <c r="Q452" s="155">
        <v>0</v>
      </c>
      <c r="R452" s="155">
        <f t="shared" si="756"/>
        <v>136154.20000000001</v>
      </c>
      <c r="S452" s="155">
        <f t="shared" ref="S452:BW452" si="757">S453+S456</f>
        <v>133954.20000000001</v>
      </c>
      <c r="T452" s="155">
        <f t="shared" si="757"/>
        <v>5119.2</v>
      </c>
      <c r="U452" s="155">
        <f t="shared" si="757"/>
        <v>0</v>
      </c>
      <c r="V452" s="155">
        <f t="shared" si="757"/>
        <v>54769.880000000005</v>
      </c>
      <c r="W452" s="155">
        <f t="shared" si="757"/>
        <v>52569.880000000005</v>
      </c>
      <c r="X452" s="155">
        <f t="shared" si="757"/>
        <v>5119.2</v>
      </c>
      <c r="Y452" s="155">
        <f t="shared" si="757"/>
        <v>0</v>
      </c>
      <c r="Z452" s="155">
        <f t="shared" si="757"/>
        <v>22200</v>
      </c>
      <c r="AA452" s="155">
        <f t="shared" si="757"/>
        <v>20000</v>
      </c>
      <c r="AB452" s="155">
        <f t="shared" si="757"/>
        <v>0</v>
      </c>
      <c r="AC452" s="155">
        <f t="shared" si="757"/>
        <v>0</v>
      </c>
      <c r="AD452" s="155">
        <f t="shared" si="757"/>
        <v>22189.758999999998</v>
      </c>
      <c r="AE452" s="155">
        <f t="shared" si="757"/>
        <v>19989.758999999998</v>
      </c>
      <c r="AF452" s="155">
        <f t="shared" si="757"/>
        <v>0</v>
      </c>
      <c r="AG452" s="155">
        <f t="shared" si="757"/>
        <v>0</v>
      </c>
      <c r="AH452" s="155">
        <f t="shared" si="757"/>
        <v>15619.2</v>
      </c>
      <c r="AI452" s="155">
        <f t="shared" si="757"/>
        <v>15619.2</v>
      </c>
      <c r="AJ452" s="155">
        <f t="shared" si="757"/>
        <v>5119.2</v>
      </c>
      <c r="AK452" s="155">
        <f t="shared" si="757"/>
        <v>0</v>
      </c>
      <c r="AL452" s="155">
        <f t="shared" si="757"/>
        <v>10.241000000000895</v>
      </c>
      <c r="AM452" s="155">
        <f t="shared" si="757"/>
        <v>10.241000000000895</v>
      </c>
      <c r="AN452" s="155">
        <f t="shared" si="757"/>
        <v>0</v>
      </c>
      <c r="AO452" s="155">
        <f t="shared" si="757"/>
        <v>0</v>
      </c>
      <c r="AP452" s="155">
        <f t="shared" si="757"/>
        <v>0</v>
      </c>
      <c r="AQ452" s="155">
        <f t="shared" si="757"/>
        <v>0</v>
      </c>
      <c r="AR452" s="155">
        <f t="shared" si="757"/>
        <v>0</v>
      </c>
      <c r="AS452" s="155">
        <f t="shared" si="757"/>
        <v>0</v>
      </c>
      <c r="AT452" s="155">
        <f t="shared" si="757"/>
        <v>8419.615131999999</v>
      </c>
      <c r="AU452" s="155">
        <f t="shared" si="757"/>
        <v>8419.615131999999</v>
      </c>
      <c r="AV452" s="155">
        <f t="shared" si="757"/>
        <v>0</v>
      </c>
      <c r="AW452" s="155">
        <f t="shared" si="757"/>
        <v>0</v>
      </c>
      <c r="AX452" s="155">
        <f t="shared" si="757"/>
        <v>16950.68</v>
      </c>
      <c r="AY452" s="155">
        <f t="shared" si="757"/>
        <v>16950.68</v>
      </c>
      <c r="AZ452" s="155">
        <f t="shared" si="757"/>
        <v>0</v>
      </c>
      <c r="BA452" s="155">
        <f t="shared" si="757"/>
        <v>0</v>
      </c>
      <c r="BB452" s="155">
        <f t="shared" si="757"/>
        <v>7199.5848680000008</v>
      </c>
      <c r="BC452" s="155">
        <f t="shared" si="757"/>
        <v>7199.5848680000008</v>
      </c>
      <c r="BD452" s="155">
        <f t="shared" si="757"/>
        <v>0</v>
      </c>
      <c r="BE452" s="155">
        <f t="shared" si="757"/>
        <v>0</v>
      </c>
      <c r="BF452" s="155">
        <f t="shared" si="757"/>
        <v>7199.5848680000008</v>
      </c>
      <c r="BG452" s="155">
        <f t="shared" si="757"/>
        <v>7199.5848680000008</v>
      </c>
      <c r="BH452" s="155">
        <f t="shared" si="757"/>
        <v>0</v>
      </c>
      <c r="BI452" s="155">
        <f t="shared" si="757"/>
        <v>0</v>
      </c>
      <c r="BJ452" s="155">
        <f t="shared" si="757"/>
        <v>16950.68</v>
      </c>
      <c r="BK452" s="155">
        <f t="shared" si="757"/>
        <v>16950.68</v>
      </c>
      <c r="BL452" s="155">
        <f t="shared" si="757"/>
        <v>0</v>
      </c>
      <c r="BM452" s="155">
        <f t="shared" si="757"/>
        <v>0</v>
      </c>
      <c r="BN452" s="155">
        <f t="shared" si="757"/>
        <v>81384.320000000007</v>
      </c>
      <c r="BO452" s="155">
        <f t="shared" si="757"/>
        <v>81384.320000000007</v>
      </c>
      <c r="BP452" s="155">
        <f t="shared" si="757"/>
        <v>0</v>
      </c>
      <c r="BQ452" s="155">
        <f t="shared" si="757"/>
        <v>0</v>
      </c>
      <c r="BR452" s="155">
        <f t="shared" si="757"/>
        <v>136154.20000000001</v>
      </c>
      <c r="BS452" s="155">
        <f t="shared" si="757"/>
        <v>133954.20000000001</v>
      </c>
      <c r="BT452" s="155">
        <f t="shared" si="757"/>
        <v>5119.2</v>
      </c>
      <c r="BU452" s="155">
        <f t="shared" si="757"/>
        <v>0</v>
      </c>
      <c r="BV452" s="155">
        <f t="shared" si="757"/>
        <v>0</v>
      </c>
      <c r="BW452" s="155">
        <f t="shared" si="757"/>
        <v>0</v>
      </c>
      <c r="BX452" s="39"/>
      <c r="CF452" s="175" t="e">
        <f>BW452-#REF!</f>
        <v>#REF!</v>
      </c>
      <c r="CH452" s="291"/>
      <c r="CI452" s="291"/>
    </row>
    <row r="453" spans="1:87" ht="27.95" customHeight="1">
      <c r="A453" s="10" t="s">
        <v>71</v>
      </c>
      <c r="B453" s="17" t="s">
        <v>72</v>
      </c>
      <c r="C453" s="17"/>
      <c r="D453" s="125"/>
      <c r="E453" s="125"/>
      <c r="F453" s="16"/>
      <c r="G453" s="16"/>
      <c r="H453" s="17"/>
      <c r="I453" s="17"/>
      <c r="J453" s="15">
        <f t="shared" ref="J453:BU453" si="758">SUM(J454:J455)</f>
        <v>54096</v>
      </c>
      <c r="K453" s="15">
        <f t="shared" si="758"/>
        <v>54096</v>
      </c>
      <c r="L453" s="15">
        <f t="shared" si="758"/>
        <v>0</v>
      </c>
      <c r="M453" s="15">
        <f t="shared" si="758"/>
        <v>0</v>
      </c>
      <c r="N453" s="39">
        <f t="shared" si="758"/>
        <v>500</v>
      </c>
      <c r="O453" s="39">
        <f t="shared" si="758"/>
        <v>500</v>
      </c>
      <c r="P453" s="39">
        <f t="shared" si="758"/>
        <v>0</v>
      </c>
      <c r="Q453" s="39">
        <f t="shared" si="758"/>
        <v>0</v>
      </c>
      <c r="R453" s="39">
        <f t="shared" si="758"/>
        <v>500</v>
      </c>
      <c r="S453" s="39">
        <f t="shared" si="758"/>
        <v>500</v>
      </c>
      <c r="T453" s="39">
        <f t="shared" si="758"/>
        <v>0</v>
      </c>
      <c r="U453" s="39">
        <f t="shared" si="758"/>
        <v>0</v>
      </c>
      <c r="V453" s="39">
        <f t="shared" si="758"/>
        <v>500</v>
      </c>
      <c r="W453" s="39">
        <f t="shared" si="758"/>
        <v>500</v>
      </c>
      <c r="X453" s="39">
        <f t="shared" si="758"/>
        <v>0</v>
      </c>
      <c r="Y453" s="39">
        <f t="shared" si="758"/>
        <v>0</v>
      </c>
      <c r="Z453" s="39">
        <f t="shared" si="758"/>
        <v>0</v>
      </c>
      <c r="AA453" s="39">
        <f t="shared" si="758"/>
        <v>0</v>
      </c>
      <c r="AB453" s="39">
        <f t="shared" si="758"/>
        <v>0</v>
      </c>
      <c r="AC453" s="39">
        <f t="shared" si="758"/>
        <v>0</v>
      </c>
      <c r="AD453" s="39">
        <f t="shared" si="758"/>
        <v>0</v>
      </c>
      <c r="AE453" s="39">
        <f t="shared" si="758"/>
        <v>0</v>
      </c>
      <c r="AF453" s="39">
        <f t="shared" si="758"/>
        <v>0</v>
      </c>
      <c r="AG453" s="39">
        <f t="shared" si="758"/>
        <v>0</v>
      </c>
      <c r="AH453" s="39">
        <f t="shared" si="758"/>
        <v>500</v>
      </c>
      <c r="AI453" s="39">
        <f t="shared" si="758"/>
        <v>500</v>
      </c>
      <c r="AJ453" s="39">
        <f t="shared" si="758"/>
        <v>0</v>
      </c>
      <c r="AK453" s="39">
        <f t="shared" si="758"/>
        <v>0</v>
      </c>
      <c r="AL453" s="39">
        <f t="shared" si="758"/>
        <v>0</v>
      </c>
      <c r="AM453" s="39">
        <f t="shared" si="758"/>
        <v>0</v>
      </c>
      <c r="AN453" s="39">
        <f t="shared" si="758"/>
        <v>0</v>
      </c>
      <c r="AO453" s="39">
        <f t="shared" si="758"/>
        <v>0</v>
      </c>
      <c r="AP453" s="39">
        <f t="shared" si="758"/>
        <v>0</v>
      </c>
      <c r="AQ453" s="39">
        <f t="shared" si="758"/>
        <v>0</v>
      </c>
      <c r="AR453" s="39">
        <f t="shared" si="758"/>
        <v>0</v>
      </c>
      <c r="AS453" s="39">
        <f t="shared" si="758"/>
        <v>0</v>
      </c>
      <c r="AT453" s="39">
        <f t="shared" si="758"/>
        <v>253.83913200000001</v>
      </c>
      <c r="AU453" s="39">
        <f t="shared" si="758"/>
        <v>253.83913200000001</v>
      </c>
      <c r="AV453" s="39">
        <f t="shared" si="758"/>
        <v>0</v>
      </c>
      <c r="AW453" s="39">
        <f t="shared" si="758"/>
        <v>0</v>
      </c>
      <c r="AX453" s="39">
        <f t="shared" si="758"/>
        <v>0</v>
      </c>
      <c r="AY453" s="39">
        <f t="shared" si="758"/>
        <v>0</v>
      </c>
      <c r="AZ453" s="39">
        <f t="shared" si="758"/>
        <v>0</v>
      </c>
      <c r="BA453" s="39">
        <f t="shared" si="758"/>
        <v>0</v>
      </c>
      <c r="BB453" s="39">
        <f t="shared" si="758"/>
        <v>246.16086799999999</v>
      </c>
      <c r="BC453" s="39">
        <f t="shared" si="758"/>
        <v>246.16086799999999</v>
      </c>
      <c r="BD453" s="39">
        <f t="shared" si="758"/>
        <v>0</v>
      </c>
      <c r="BE453" s="39">
        <f t="shared" si="758"/>
        <v>0</v>
      </c>
      <c r="BF453" s="39">
        <f t="shared" si="758"/>
        <v>246.16086799999999</v>
      </c>
      <c r="BG453" s="39">
        <f t="shared" si="758"/>
        <v>246.16086799999999</v>
      </c>
      <c r="BH453" s="39">
        <f t="shared" si="758"/>
        <v>0</v>
      </c>
      <c r="BI453" s="39">
        <f t="shared" si="758"/>
        <v>0</v>
      </c>
      <c r="BJ453" s="39">
        <f t="shared" si="758"/>
        <v>0</v>
      </c>
      <c r="BK453" s="39">
        <f t="shared" si="758"/>
        <v>0</v>
      </c>
      <c r="BL453" s="39">
        <f t="shared" si="758"/>
        <v>0</v>
      </c>
      <c r="BM453" s="39">
        <f t="shared" si="758"/>
        <v>0</v>
      </c>
      <c r="BN453" s="39">
        <f t="shared" si="758"/>
        <v>0</v>
      </c>
      <c r="BO453" s="39">
        <f t="shared" si="758"/>
        <v>0</v>
      </c>
      <c r="BP453" s="39">
        <f t="shared" si="758"/>
        <v>0</v>
      </c>
      <c r="BQ453" s="39">
        <f t="shared" si="758"/>
        <v>0</v>
      </c>
      <c r="BR453" s="39">
        <f t="shared" si="758"/>
        <v>500</v>
      </c>
      <c r="BS453" s="39">
        <f t="shared" si="758"/>
        <v>500</v>
      </c>
      <c r="BT453" s="39">
        <f t="shared" si="758"/>
        <v>0</v>
      </c>
      <c r="BU453" s="39">
        <f t="shared" si="758"/>
        <v>0</v>
      </c>
      <c r="BV453" s="39">
        <f t="shared" ref="BV453:BW453" si="759">SUM(BV454:BV455)</f>
        <v>0</v>
      </c>
      <c r="BW453" s="39">
        <f t="shared" si="759"/>
        <v>0</v>
      </c>
      <c r="BX453" s="39"/>
      <c r="BZ453" s="114"/>
      <c r="CF453" s="175" t="e">
        <f>BW453-#REF!</f>
        <v>#REF!</v>
      </c>
      <c r="CH453" s="291"/>
      <c r="CI453" s="291"/>
    </row>
    <row r="454" spans="1:87" ht="30" hidden="1" customHeight="1" outlineLevel="1">
      <c r="A454" s="32">
        <v>1</v>
      </c>
      <c r="B454" s="14" t="s">
        <v>49</v>
      </c>
      <c r="C454" s="68" t="s">
        <v>48</v>
      </c>
      <c r="D454" s="121"/>
      <c r="E454" s="121"/>
      <c r="F454" s="8" t="s">
        <v>30</v>
      </c>
      <c r="G454" s="9"/>
      <c r="H454" s="8"/>
      <c r="I454" s="213" t="s">
        <v>616</v>
      </c>
      <c r="J454" s="219">
        <v>19096</v>
      </c>
      <c r="K454" s="166">
        <v>19096</v>
      </c>
      <c r="L454" s="6">
        <v>0</v>
      </c>
      <c r="M454" s="13">
        <v>0</v>
      </c>
      <c r="N454" s="167">
        <v>200</v>
      </c>
      <c r="O454" s="167">
        <v>200</v>
      </c>
      <c r="P454" s="167">
        <v>0</v>
      </c>
      <c r="Q454" s="167">
        <v>0</v>
      </c>
      <c r="R454" s="12">
        <v>200</v>
      </c>
      <c r="S454" s="146">
        <v>200</v>
      </c>
      <c r="T454" s="146"/>
      <c r="U454" s="146"/>
      <c r="V454" s="1">
        <f t="shared" ref="V454:Y455" si="760">Z454+AH454+AX454</f>
        <v>200</v>
      </c>
      <c r="W454" s="1">
        <f t="shared" si="760"/>
        <v>200</v>
      </c>
      <c r="X454" s="1">
        <f t="shared" si="760"/>
        <v>0</v>
      </c>
      <c r="Y454" s="1">
        <f t="shared" si="760"/>
        <v>0</v>
      </c>
      <c r="Z454" s="146"/>
      <c r="AA454" s="146"/>
      <c r="AB454" s="146"/>
      <c r="AC454" s="146"/>
      <c r="AD454" s="146"/>
      <c r="AE454" s="146"/>
      <c r="AF454" s="146"/>
      <c r="AG454" s="146"/>
      <c r="AH454" s="146">
        <v>200</v>
      </c>
      <c r="AI454" s="146">
        <v>200</v>
      </c>
      <c r="AJ454" s="146"/>
      <c r="AK454" s="146"/>
      <c r="AL454" s="1"/>
      <c r="AM454" s="1"/>
      <c r="AN454" s="1"/>
      <c r="AO454" s="1"/>
      <c r="AP454" s="1"/>
      <c r="AQ454" s="1"/>
      <c r="AR454" s="1"/>
      <c r="AS454" s="1"/>
      <c r="AT454" s="146"/>
      <c r="AU454" s="146"/>
      <c r="AV454" s="146"/>
      <c r="AW454" s="146"/>
      <c r="AX454" s="148"/>
      <c r="AY454" s="146"/>
      <c r="AZ454" s="146"/>
      <c r="BA454" s="146"/>
      <c r="BB454" s="1">
        <f>AH454-AT454</f>
        <v>200</v>
      </c>
      <c r="BC454" s="1">
        <f>AI454-AU454</f>
        <v>200</v>
      </c>
      <c r="BD454" s="1"/>
      <c r="BE454" s="1"/>
      <c r="BF454" s="146">
        <f t="shared" si="742"/>
        <v>200</v>
      </c>
      <c r="BG454" s="146">
        <f t="shared" si="743"/>
        <v>200</v>
      </c>
      <c r="BH454" s="146"/>
      <c r="BI454" s="146"/>
      <c r="BJ454" s="146">
        <f t="shared" si="744"/>
        <v>0</v>
      </c>
      <c r="BK454" s="146">
        <f t="shared" si="745"/>
        <v>0</v>
      </c>
      <c r="BL454" s="146"/>
      <c r="BM454" s="146"/>
      <c r="BN454" s="1">
        <f t="shared" ref="BN454:BN455" si="761">N454-V454</f>
        <v>0</v>
      </c>
      <c r="BO454" s="1">
        <f t="shared" ref="BO454:BO455" si="762">O454-W454</f>
        <v>0</v>
      </c>
      <c r="BP454" s="1">
        <f t="shared" ref="BP454:BP455" si="763">P454-X454</f>
        <v>0</v>
      </c>
      <c r="BQ454" s="1">
        <f t="shared" ref="BQ454:BQ455" si="764">Q454-Y454</f>
        <v>0</v>
      </c>
      <c r="BR454" s="167">
        <v>200</v>
      </c>
      <c r="BS454" s="167">
        <v>200</v>
      </c>
      <c r="BT454" s="167">
        <v>0</v>
      </c>
      <c r="BU454" s="167">
        <v>0</v>
      </c>
      <c r="BV454" s="146">
        <f t="shared" si="746"/>
        <v>0</v>
      </c>
      <c r="BW454" s="146">
        <f t="shared" si="747"/>
        <v>0</v>
      </c>
      <c r="BX454" s="6"/>
      <c r="BZ454" s="114" t="s">
        <v>602</v>
      </c>
      <c r="CA454" s="45" t="s">
        <v>598</v>
      </c>
      <c r="CB454" s="45" t="s">
        <v>595</v>
      </c>
      <c r="CF454" s="175" t="e">
        <f>BW454-#REF!</f>
        <v>#REF!</v>
      </c>
      <c r="CH454" s="291"/>
      <c r="CI454" s="291"/>
    </row>
    <row r="455" spans="1:87" ht="41.25" hidden="1" customHeight="1" outlineLevel="1">
      <c r="A455" s="32">
        <v>2</v>
      </c>
      <c r="B455" s="14" t="s">
        <v>47</v>
      </c>
      <c r="C455" s="68" t="s">
        <v>63</v>
      </c>
      <c r="D455" s="121"/>
      <c r="E455" s="121"/>
      <c r="F455" s="8" t="s">
        <v>30</v>
      </c>
      <c r="G455" s="9"/>
      <c r="H455" s="8"/>
      <c r="I455" s="213" t="s">
        <v>44</v>
      </c>
      <c r="J455" s="219">
        <v>35000</v>
      </c>
      <c r="K455" s="166">
        <v>35000</v>
      </c>
      <c r="L455" s="6">
        <v>0</v>
      </c>
      <c r="M455" s="13">
        <v>0</v>
      </c>
      <c r="N455" s="167">
        <v>300</v>
      </c>
      <c r="O455" s="167">
        <v>300</v>
      </c>
      <c r="P455" s="167">
        <v>0</v>
      </c>
      <c r="Q455" s="167">
        <v>0</v>
      </c>
      <c r="R455" s="12">
        <v>300</v>
      </c>
      <c r="S455" s="146">
        <v>300</v>
      </c>
      <c r="T455" s="146"/>
      <c r="U455" s="146"/>
      <c r="V455" s="1">
        <f t="shared" si="760"/>
        <v>300</v>
      </c>
      <c r="W455" s="1">
        <f t="shared" si="760"/>
        <v>300</v>
      </c>
      <c r="X455" s="1">
        <f t="shared" si="760"/>
        <v>0</v>
      </c>
      <c r="Y455" s="1">
        <f t="shared" si="760"/>
        <v>0</v>
      </c>
      <c r="Z455" s="146"/>
      <c r="AA455" s="146"/>
      <c r="AB455" s="146"/>
      <c r="AC455" s="146"/>
      <c r="AD455" s="146"/>
      <c r="AE455" s="146"/>
      <c r="AF455" s="146"/>
      <c r="AG455" s="146"/>
      <c r="AH455" s="146">
        <v>300</v>
      </c>
      <c r="AI455" s="146">
        <v>300</v>
      </c>
      <c r="AJ455" s="146"/>
      <c r="AK455" s="146"/>
      <c r="AL455" s="1"/>
      <c r="AM455" s="1"/>
      <c r="AN455" s="1"/>
      <c r="AO455" s="1"/>
      <c r="AP455" s="1"/>
      <c r="AQ455" s="1"/>
      <c r="AR455" s="1"/>
      <c r="AS455" s="1"/>
      <c r="AT455" s="146">
        <v>253.83913200000001</v>
      </c>
      <c r="AU455" s="146">
        <v>253.83913200000001</v>
      </c>
      <c r="AV455" s="146"/>
      <c r="AW455" s="146"/>
      <c r="AX455" s="148"/>
      <c r="AY455" s="146"/>
      <c r="AZ455" s="146"/>
      <c r="BA455" s="146"/>
      <c r="BB455" s="1">
        <f>AH455-AT455</f>
        <v>46.160867999999994</v>
      </c>
      <c r="BC455" s="1">
        <f>AI455-AU455</f>
        <v>46.160867999999994</v>
      </c>
      <c r="BD455" s="1"/>
      <c r="BE455" s="1"/>
      <c r="BF455" s="146">
        <f t="shared" si="742"/>
        <v>46.160867999999994</v>
      </c>
      <c r="BG455" s="146">
        <f t="shared" si="743"/>
        <v>46.160867999999994</v>
      </c>
      <c r="BH455" s="146"/>
      <c r="BI455" s="146"/>
      <c r="BJ455" s="146">
        <f t="shared" si="744"/>
        <v>0</v>
      </c>
      <c r="BK455" s="146">
        <f t="shared" si="745"/>
        <v>0</v>
      </c>
      <c r="BL455" s="146"/>
      <c r="BM455" s="146"/>
      <c r="BN455" s="1">
        <f t="shared" si="761"/>
        <v>0</v>
      </c>
      <c r="BO455" s="1">
        <f t="shared" si="762"/>
        <v>0</v>
      </c>
      <c r="BP455" s="1">
        <f t="shared" si="763"/>
        <v>0</v>
      </c>
      <c r="BQ455" s="1">
        <f t="shared" si="764"/>
        <v>0</v>
      </c>
      <c r="BR455" s="167">
        <v>300</v>
      </c>
      <c r="BS455" s="167">
        <v>300</v>
      </c>
      <c r="BT455" s="167">
        <v>0</v>
      </c>
      <c r="BU455" s="167">
        <v>0</v>
      </c>
      <c r="BV455" s="146">
        <f t="shared" si="746"/>
        <v>0</v>
      </c>
      <c r="BW455" s="146">
        <f t="shared" si="747"/>
        <v>0</v>
      </c>
      <c r="BX455" s="6"/>
      <c r="BZ455" s="114" t="s">
        <v>602</v>
      </c>
      <c r="CA455" s="45" t="s">
        <v>598</v>
      </c>
      <c r="CB455" s="45" t="s">
        <v>595</v>
      </c>
      <c r="CF455" s="175" t="e">
        <f>BW455-#REF!</f>
        <v>#REF!</v>
      </c>
      <c r="CH455" s="291"/>
      <c r="CI455" s="291"/>
    </row>
    <row r="456" spans="1:87" ht="27.95" customHeight="1" collapsed="1">
      <c r="A456" s="40" t="s">
        <v>71</v>
      </c>
      <c r="B456" s="17" t="s">
        <v>70</v>
      </c>
      <c r="C456" s="17"/>
      <c r="D456" s="125"/>
      <c r="E456" s="125"/>
      <c r="F456" s="16"/>
      <c r="G456" s="16"/>
      <c r="H456" s="17"/>
      <c r="I456" s="17"/>
      <c r="J456" s="15">
        <f t="shared" ref="J456" si="765">J457+J463</f>
        <v>274413</v>
      </c>
      <c r="K456" s="15">
        <f t="shared" ref="K456:BV456" si="766">K457+K463</f>
        <v>233412.384854</v>
      </c>
      <c r="L456" s="15">
        <f t="shared" si="766"/>
        <v>161434.56791699998</v>
      </c>
      <c r="M456" s="15">
        <f t="shared" si="766"/>
        <v>85818.855624999997</v>
      </c>
      <c r="N456" s="155">
        <f t="shared" si="766"/>
        <v>135654.20000000001</v>
      </c>
      <c r="O456" s="155">
        <f t="shared" si="766"/>
        <v>133454.20000000001</v>
      </c>
      <c r="P456" s="155">
        <f t="shared" si="766"/>
        <v>5119.2</v>
      </c>
      <c r="Q456" s="155">
        <f t="shared" si="766"/>
        <v>0</v>
      </c>
      <c r="R456" s="155">
        <f t="shared" si="766"/>
        <v>135654.20000000001</v>
      </c>
      <c r="S456" s="155">
        <f t="shared" si="766"/>
        <v>133454.20000000001</v>
      </c>
      <c r="T456" s="155">
        <f t="shared" si="766"/>
        <v>5119.2</v>
      </c>
      <c r="U456" s="155">
        <f t="shared" si="766"/>
        <v>0</v>
      </c>
      <c r="V456" s="155">
        <f t="shared" si="766"/>
        <v>54269.880000000005</v>
      </c>
      <c r="W456" s="155">
        <f t="shared" si="766"/>
        <v>52069.880000000005</v>
      </c>
      <c r="X456" s="155">
        <f t="shared" si="766"/>
        <v>5119.2</v>
      </c>
      <c r="Y456" s="155">
        <f t="shared" si="766"/>
        <v>0</v>
      </c>
      <c r="Z456" s="155">
        <f t="shared" si="766"/>
        <v>22200</v>
      </c>
      <c r="AA456" s="155">
        <f t="shared" si="766"/>
        <v>20000</v>
      </c>
      <c r="AB456" s="155">
        <f t="shared" si="766"/>
        <v>0</v>
      </c>
      <c r="AC456" s="155">
        <f t="shared" si="766"/>
        <v>0</v>
      </c>
      <c r="AD456" s="155">
        <f t="shared" si="766"/>
        <v>22189.758999999998</v>
      </c>
      <c r="AE456" s="155">
        <f t="shared" si="766"/>
        <v>19989.758999999998</v>
      </c>
      <c r="AF456" s="155">
        <f t="shared" si="766"/>
        <v>0</v>
      </c>
      <c r="AG456" s="155">
        <f t="shared" si="766"/>
        <v>0</v>
      </c>
      <c r="AH456" s="155">
        <f t="shared" si="766"/>
        <v>15119.2</v>
      </c>
      <c r="AI456" s="155">
        <f t="shared" si="766"/>
        <v>15119.2</v>
      </c>
      <c r="AJ456" s="155">
        <f t="shared" si="766"/>
        <v>5119.2</v>
      </c>
      <c r="AK456" s="155">
        <f t="shared" si="766"/>
        <v>0</v>
      </c>
      <c r="AL456" s="155">
        <f t="shared" si="766"/>
        <v>10.241000000000895</v>
      </c>
      <c r="AM456" s="155">
        <f t="shared" si="766"/>
        <v>10.241000000000895</v>
      </c>
      <c r="AN456" s="155">
        <f t="shared" si="766"/>
        <v>0</v>
      </c>
      <c r="AO456" s="155">
        <f t="shared" si="766"/>
        <v>0</v>
      </c>
      <c r="AP456" s="155">
        <f t="shared" si="766"/>
        <v>0</v>
      </c>
      <c r="AQ456" s="155">
        <f t="shared" si="766"/>
        <v>0</v>
      </c>
      <c r="AR456" s="155">
        <f t="shared" si="766"/>
        <v>0</v>
      </c>
      <c r="AS456" s="155">
        <f t="shared" si="766"/>
        <v>0</v>
      </c>
      <c r="AT456" s="155">
        <f t="shared" si="766"/>
        <v>8165.7759999999998</v>
      </c>
      <c r="AU456" s="155">
        <f t="shared" si="766"/>
        <v>8165.7759999999998</v>
      </c>
      <c r="AV456" s="155">
        <f t="shared" si="766"/>
        <v>0</v>
      </c>
      <c r="AW456" s="155">
        <f t="shared" si="766"/>
        <v>0</v>
      </c>
      <c r="AX456" s="155">
        <f t="shared" si="766"/>
        <v>16950.68</v>
      </c>
      <c r="AY456" s="155">
        <f t="shared" si="766"/>
        <v>16950.68</v>
      </c>
      <c r="AZ456" s="155">
        <f t="shared" si="766"/>
        <v>0</v>
      </c>
      <c r="BA456" s="155">
        <f t="shared" si="766"/>
        <v>0</v>
      </c>
      <c r="BB456" s="155">
        <f t="shared" si="766"/>
        <v>6953.4240000000009</v>
      </c>
      <c r="BC456" s="155">
        <f t="shared" si="766"/>
        <v>6953.4240000000009</v>
      </c>
      <c r="BD456" s="155">
        <f t="shared" si="766"/>
        <v>0</v>
      </c>
      <c r="BE456" s="155">
        <f t="shared" si="766"/>
        <v>0</v>
      </c>
      <c r="BF456" s="155">
        <f t="shared" si="766"/>
        <v>6953.4240000000009</v>
      </c>
      <c r="BG456" s="155">
        <f t="shared" si="766"/>
        <v>6953.4240000000009</v>
      </c>
      <c r="BH456" s="155">
        <f t="shared" si="766"/>
        <v>0</v>
      </c>
      <c r="BI456" s="155">
        <f t="shared" si="766"/>
        <v>0</v>
      </c>
      <c r="BJ456" s="155">
        <f t="shared" si="766"/>
        <v>16950.68</v>
      </c>
      <c r="BK456" s="155">
        <f t="shared" si="766"/>
        <v>16950.68</v>
      </c>
      <c r="BL456" s="155">
        <f t="shared" si="766"/>
        <v>0</v>
      </c>
      <c r="BM456" s="155">
        <f t="shared" si="766"/>
        <v>0</v>
      </c>
      <c r="BN456" s="155">
        <f t="shared" si="766"/>
        <v>81384.320000000007</v>
      </c>
      <c r="BO456" s="155">
        <f t="shared" si="766"/>
        <v>81384.320000000007</v>
      </c>
      <c r="BP456" s="155">
        <f t="shared" si="766"/>
        <v>0</v>
      </c>
      <c r="BQ456" s="155">
        <f t="shared" si="766"/>
        <v>0</v>
      </c>
      <c r="BR456" s="155">
        <f t="shared" si="766"/>
        <v>135654.20000000001</v>
      </c>
      <c r="BS456" s="155">
        <f t="shared" si="766"/>
        <v>133454.20000000001</v>
      </c>
      <c r="BT456" s="155">
        <f t="shared" si="766"/>
        <v>5119.2</v>
      </c>
      <c r="BU456" s="155">
        <f t="shared" si="766"/>
        <v>0</v>
      </c>
      <c r="BV456" s="155">
        <f t="shared" si="766"/>
        <v>0</v>
      </c>
      <c r="BW456" s="155">
        <f t="shared" ref="BW456" si="767">BW457+BW463</f>
        <v>0</v>
      </c>
      <c r="BX456" s="39"/>
      <c r="CF456" s="175" t="e">
        <f>BW456-#REF!</f>
        <v>#REF!</v>
      </c>
      <c r="CH456" s="291"/>
      <c r="CI456" s="291"/>
    </row>
    <row r="457" spans="1:87" ht="27.95" customHeight="1">
      <c r="A457" s="19" t="s">
        <v>69</v>
      </c>
      <c r="B457" s="35" t="s">
        <v>68</v>
      </c>
      <c r="C457" s="35"/>
      <c r="D457" s="126"/>
      <c r="E457" s="126"/>
      <c r="F457" s="34"/>
      <c r="G457" s="34"/>
      <c r="H457" s="35"/>
      <c r="I457" s="35"/>
      <c r="J457" s="33">
        <f t="shared" ref="J457" si="768">J458+J462</f>
        <v>214803</v>
      </c>
      <c r="K457" s="33">
        <f t="shared" ref="K457:BV457" si="769">K458+K462</f>
        <v>173802.384854</v>
      </c>
      <c r="L457" s="33">
        <f t="shared" si="769"/>
        <v>161434.56791699998</v>
      </c>
      <c r="M457" s="33">
        <f t="shared" si="769"/>
        <v>85818.855624999997</v>
      </c>
      <c r="N457" s="156">
        <f t="shared" si="769"/>
        <v>54819.199999999997</v>
      </c>
      <c r="O457" s="156">
        <f t="shared" si="769"/>
        <v>54819.199999999997</v>
      </c>
      <c r="P457" s="156">
        <f t="shared" si="769"/>
        <v>5119.2</v>
      </c>
      <c r="Q457" s="156">
        <f t="shared" si="769"/>
        <v>0</v>
      </c>
      <c r="R457" s="156">
        <f t="shared" si="769"/>
        <v>54819.199999999997</v>
      </c>
      <c r="S457" s="156">
        <f t="shared" si="769"/>
        <v>54819.199999999997</v>
      </c>
      <c r="T457" s="156">
        <f t="shared" si="769"/>
        <v>5119.2</v>
      </c>
      <c r="U457" s="156">
        <f t="shared" si="769"/>
        <v>0</v>
      </c>
      <c r="V457" s="156">
        <f t="shared" si="769"/>
        <v>29819.200000000001</v>
      </c>
      <c r="W457" s="156">
        <f t="shared" si="769"/>
        <v>29819.200000000001</v>
      </c>
      <c r="X457" s="156">
        <f t="shared" si="769"/>
        <v>5119.2</v>
      </c>
      <c r="Y457" s="156">
        <f t="shared" si="769"/>
        <v>0</v>
      </c>
      <c r="Z457" s="156">
        <f t="shared" si="769"/>
        <v>18000</v>
      </c>
      <c r="AA457" s="156">
        <f t="shared" si="769"/>
        <v>18000</v>
      </c>
      <c r="AB457" s="156">
        <f t="shared" si="769"/>
        <v>0</v>
      </c>
      <c r="AC457" s="156">
        <f t="shared" si="769"/>
        <v>0</v>
      </c>
      <c r="AD457" s="156">
        <f t="shared" si="769"/>
        <v>17989.758999999998</v>
      </c>
      <c r="AE457" s="156">
        <f t="shared" si="769"/>
        <v>17989.758999999998</v>
      </c>
      <c r="AF457" s="156">
        <f t="shared" si="769"/>
        <v>0</v>
      </c>
      <c r="AG457" s="156">
        <f t="shared" si="769"/>
        <v>0</v>
      </c>
      <c r="AH457" s="156">
        <f t="shared" si="769"/>
        <v>11819.2</v>
      </c>
      <c r="AI457" s="156">
        <f t="shared" si="769"/>
        <v>11819.2</v>
      </c>
      <c r="AJ457" s="156">
        <f t="shared" si="769"/>
        <v>5119.2</v>
      </c>
      <c r="AK457" s="156">
        <f t="shared" si="769"/>
        <v>0</v>
      </c>
      <c r="AL457" s="156">
        <f t="shared" si="769"/>
        <v>10.241000000000895</v>
      </c>
      <c r="AM457" s="156">
        <f t="shared" si="769"/>
        <v>10.241000000000895</v>
      </c>
      <c r="AN457" s="156">
        <f t="shared" si="769"/>
        <v>0</v>
      </c>
      <c r="AO457" s="156">
        <f t="shared" si="769"/>
        <v>0</v>
      </c>
      <c r="AP457" s="156">
        <f t="shared" si="769"/>
        <v>0</v>
      </c>
      <c r="AQ457" s="156">
        <f t="shared" si="769"/>
        <v>0</v>
      </c>
      <c r="AR457" s="156">
        <f t="shared" si="769"/>
        <v>0</v>
      </c>
      <c r="AS457" s="156">
        <f t="shared" si="769"/>
        <v>0</v>
      </c>
      <c r="AT457" s="156">
        <f t="shared" si="769"/>
        <v>5119.2</v>
      </c>
      <c r="AU457" s="156">
        <f t="shared" si="769"/>
        <v>5119.2</v>
      </c>
      <c r="AV457" s="156">
        <f t="shared" si="769"/>
        <v>0</v>
      </c>
      <c r="AW457" s="156">
        <f t="shared" si="769"/>
        <v>0</v>
      </c>
      <c r="AX457" s="156">
        <f t="shared" si="769"/>
        <v>0</v>
      </c>
      <c r="AY457" s="156">
        <f t="shared" si="769"/>
        <v>0</v>
      </c>
      <c r="AZ457" s="156">
        <f t="shared" si="769"/>
        <v>0</v>
      </c>
      <c r="BA457" s="156">
        <f t="shared" si="769"/>
        <v>0</v>
      </c>
      <c r="BB457" s="156">
        <f t="shared" si="769"/>
        <v>6700.0000000000009</v>
      </c>
      <c r="BC457" s="156">
        <f t="shared" si="769"/>
        <v>6700.0000000000009</v>
      </c>
      <c r="BD457" s="156">
        <f t="shared" si="769"/>
        <v>0</v>
      </c>
      <c r="BE457" s="156">
        <f t="shared" si="769"/>
        <v>0</v>
      </c>
      <c r="BF457" s="156">
        <f t="shared" si="769"/>
        <v>6700.0000000000009</v>
      </c>
      <c r="BG457" s="156">
        <f t="shared" si="769"/>
        <v>6700.0000000000009</v>
      </c>
      <c r="BH457" s="156">
        <f t="shared" si="769"/>
        <v>0</v>
      </c>
      <c r="BI457" s="156">
        <f t="shared" si="769"/>
        <v>0</v>
      </c>
      <c r="BJ457" s="156">
        <f t="shared" si="769"/>
        <v>0</v>
      </c>
      <c r="BK457" s="156">
        <f t="shared" si="769"/>
        <v>0</v>
      </c>
      <c r="BL457" s="156">
        <f t="shared" si="769"/>
        <v>0</v>
      </c>
      <c r="BM457" s="156">
        <f t="shared" si="769"/>
        <v>0</v>
      </c>
      <c r="BN457" s="156">
        <f t="shared" si="769"/>
        <v>25000</v>
      </c>
      <c r="BO457" s="156">
        <f t="shared" si="769"/>
        <v>25000</v>
      </c>
      <c r="BP457" s="156">
        <f t="shared" si="769"/>
        <v>0</v>
      </c>
      <c r="BQ457" s="156">
        <f t="shared" si="769"/>
        <v>0</v>
      </c>
      <c r="BR457" s="156">
        <f t="shared" si="769"/>
        <v>54819.199999999997</v>
      </c>
      <c r="BS457" s="156">
        <f t="shared" si="769"/>
        <v>54819.199999999997</v>
      </c>
      <c r="BT457" s="156">
        <f t="shared" si="769"/>
        <v>5119.2</v>
      </c>
      <c r="BU457" s="156">
        <f t="shared" si="769"/>
        <v>0</v>
      </c>
      <c r="BV457" s="156">
        <f t="shared" si="769"/>
        <v>0</v>
      </c>
      <c r="BW457" s="156">
        <f t="shared" ref="BW457" si="770">BW458+BW462</f>
        <v>0</v>
      </c>
      <c r="BX457" s="33"/>
      <c r="CF457" s="175" t="e">
        <f>BW457-#REF!</f>
        <v>#REF!</v>
      </c>
      <c r="CH457" s="291"/>
      <c r="CI457" s="291"/>
    </row>
    <row r="458" spans="1:87" ht="27.95" customHeight="1">
      <c r="A458" s="19" t="s">
        <v>54</v>
      </c>
      <c r="B458" s="18" t="s">
        <v>53</v>
      </c>
      <c r="C458" s="35"/>
      <c r="D458" s="126"/>
      <c r="E458" s="126"/>
      <c r="F458" s="34"/>
      <c r="G458" s="34"/>
      <c r="H458" s="35"/>
      <c r="I458" s="35"/>
      <c r="J458" s="33">
        <f t="shared" ref="J458" si="771">SUM(J459:J461)</f>
        <v>214803</v>
      </c>
      <c r="K458" s="33">
        <f t="shared" ref="K458:BV458" si="772">SUM(K459:K461)</f>
        <v>173802.384854</v>
      </c>
      <c r="L458" s="33">
        <f t="shared" si="772"/>
        <v>161434.56791699998</v>
      </c>
      <c r="M458" s="33">
        <f t="shared" si="772"/>
        <v>85818.855624999997</v>
      </c>
      <c r="N458" s="156">
        <f t="shared" si="772"/>
        <v>54819.199999999997</v>
      </c>
      <c r="O458" s="156">
        <f t="shared" si="772"/>
        <v>54819.199999999997</v>
      </c>
      <c r="P458" s="156">
        <f t="shared" si="772"/>
        <v>5119.2</v>
      </c>
      <c r="Q458" s="156">
        <f t="shared" si="772"/>
        <v>0</v>
      </c>
      <c r="R458" s="156">
        <f t="shared" si="772"/>
        <v>54819.199999999997</v>
      </c>
      <c r="S458" s="156">
        <f t="shared" si="772"/>
        <v>54819.199999999997</v>
      </c>
      <c r="T458" s="156">
        <f t="shared" si="772"/>
        <v>5119.2</v>
      </c>
      <c r="U458" s="156">
        <f t="shared" si="772"/>
        <v>0</v>
      </c>
      <c r="V458" s="156">
        <f t="shared" si="772"/>
        <v>29819.200000000001</v>
      </c>
      <c r="W458" s="156">
        <f t="shared" si="772"/>
        <v>29819.200000000001</v>
      </c>
      <c r="X458" s="156">
        <f t="shared" si="772"/>
        <v>5119.2</v>
      </c>
      <c r="Y458" s="156">
        <f t="shared" si="772"/>
        <v>0</v>
      </c>
      <c r="Z458" s="156">
        <f t="shared" si="772"/>
        <v>18000</v>
      </c>
      <c r="AA458" s="156">
        <f t="shared" si="772"/>
        <v>18000</v>
      </c>
      <c r="AB458" s="156">
        <f t="shared" si="772"/>
        <v>0</v>
      </c>
      <c r="AC458" s="156">
        <f t="shared" si="772"/>
        <v>0</v>
      </c>
      <c r="AD458" s="156">
        <f t="shared" si="772"/>
        <v>17989.758999999998</v>
      </c>
      <c r="AE458" s="156">
        <f t="shared" si="772"/>
        <v>17989.758999999998</v>
      </c>
      <c r="AF458" s="156">
        <f t="shared" si="772"/>
        <v>0</v>
      </c>
      <c r="AG458" s="156">
        <f t="shared" si="772"/>
        <v>0</v>
      </c>
      <c r="AH458" s="156">
        <f t="shared" si="772"/>
        <v>11819.2</v>
      </c>
      <c r="AI458" s="156">
        <f t="shared" si="772"/>
        <v>11819.2</v>
      </c>
      <c r="AJ458" s="156">
        <f t="shared" si="772"/>
        <v>5119.2</v>
      </c>
      <c r="AK458" s="156">
        <f t="shared" si="772"/>
        <v>0</v>
      </c>
      <c r="AL458" s="156">
        <f t="shared" si="772"/>
        <v>10.241000000000895</v>
      </c>
      <c r="AM458" s="156">
        <f t="shared" si="772"/>
        <v>10.241000000000895</v>
      </c>
      <c r="AN458" s="156">
        <f t="shared" si="772"/>
        <v>0</v>
      </c>
      <c r="AO458" s="156">
        <f t="shared" si="772"/>
        <v>0</v>
      </c>
      <c r="AP458" s="156">
        <f t="shared" si="772"/>
        <v>0</v>
      </c>
      <c r="AQ458" s="156">
        <f t="shared" si="772"/>
        <v>0</v>
      </c>
      <c r="AR458" s="156">
        <f t="shared" si="772"/>
        <v>0</v>
      </c>
      <c r="AS458" s="156">
        <f t="shared" si="772"/>
        <v>0</v>
      </c>
      <c r="AT458" s="156">
        <f t="shared" si="772"/>
        <v>5119.2</v>
      </c>
      <c r="AU458" s="156">
        <f t="shared" si="772"/>
        <v>5119.2</v>
      </c>
      <c r="AV458" s="156">
        <f t="shared" si="772"/>
        <v>0</v>
      </c>
      <c r="AW458" s="156">
        <f t="shared" si="772"/>
        <v>0</v>
      </c>
      <c r="AX458" s="156">
        <f t="shared" si="772"/>
        <v>0</v>
      </c>
      <c r="AY458" s="156">
        <f t="shared" si="772"/>
        <v>0</v>
      </c>
      <c r="AZ458" s="156">
        <f t="shared" si="772"/>
        <v>0</v>
      </c>
      <c r="BA458" s="156">
        <f t="shared" si="772"/>
        <v>0</v>
      </c>
      <c r="BB458" s="156">
        <f t="shared" si="772"/>
        <v>6700.0000000000009</v>
      </c>
      <c r="BC458" s="156">
        <f t="shared" si="772"/>
        <v>6700.0000000000009</v>
      </c>
      <c r="BD458" s="156">
        <f t="shared" si="772"/>
        <v>0</v>
      </c>
      <c r="BE458" s="156">
        <f t="shared" si="772"/>
        <v>0</v>
      </c>
      <c r="BF458" s="156">
        <f t="shared" si="772"/>
        <v>6700.0000000000009</v>
      </c>
      <c r="BG458" s="156">
        <f t="shared" si="772"/>
        <v>6700.0000000000009</v>
      </c>
      <c r="BH458" s="156">
        <f t="shared" si="772"/>
        <v>0</v>
      </c>
      <c r="BI458" s="156">
        <f t="shared" si="772"/>
        <v>0</v>
      </c>
      <c r="BJ458" s="156">
        <f t="shared" si="772"/>
        <v>0</v>
      </c>
      <c r="BK458" s="156">
        <f t="shared" si="772"/>
        <v>0</v>
      </c>
      <c r="BL458" s="156">
        <f t="shared" si="772"/>
        <v>0</v>
      </c>
      <c r="BM458" s="156">
        <f t="shared" si="772"/>
        <v>0</v>
      </c>
      <c r="BN458" s="156">
        <f t="shared" si="772"/>
        <v>25000</v>
      </c>
      <c r="BO458" s="156">
        <f t="shared" si="772"/>
        <v>25000</v>
      </c>
      <c r="BP458" s="156">
        <f t="shared" si="772"/>
        <v>0</v>
      </c>
      <c r="BQ458" s="156">
        <f t="shared" si="772"/>
        <v>0</v>
      </c>
      <c r="BR458" s="156">
        <f t="shared" si="772"/>
        <v>54819.199999999997</v>
      </c>
      <c r="BS458" s="156">
        <f t="shared" si="772"/>
        <v>54819.199999999997</v>
      </c>
      <c r="BT458" s="156">
        <f t="shared" si="772"/>
        <v>5119.2</v>
      </c>
      <c r="BU458" s="156">
        <f t="shared" si="772"/>
        <v>0</v>
      </c>
      <c r="BV458" s="156">
        <f t="shared" si="772"/>
        <v>0</v>
      </c>
      <c r="BW458" s="156">
        <f t="shared" ref="BW458" si="773">SUM(BW459:BW461)</f>
        <v>0</v>
      </c>
      <c r="BX458" s="33"/>
      <c r="CF458" s="175" t="e">
        <f>BW458-#REF!</f>
        <v>#REF!</v>
      </c>
      <c r="CH458" s="291"/>
      <c r="CI458" s="291"/>
    </row>
    <row r="459" spans="1:87" ht="27.95" customHeight="1">
      <c r="A459" s="32">
        <v>1</v>
      </c>
      <c r="B459" s="38" t="s">
        <v>67</v>
      </c>
      <c r="C459" s="31" t="s">
        <v>58</v>
      </c>
      <c r="D459" s="120"/>
      <c r="E459" s="120"/>
      <c r="F459" s="29" t="s">
        <v>30</v>
      </c>
      <c r="G459" s="30"/>
      <c r="H459" s="29" t="s">
        <v>66</v>
      </c>
      <c r="I459" s="29" t="s">
        <v>65</v>
      </c>
      <c r="J459" s="20">
        <v>4997</v>
      </c>
      <c r="K459" s="36">
        <v>4997</v>
      </c>
      <c r="L459" s="6">
        <v>2510</v>
      </c>
      <c r="M459" s="36">
        <v>2510</v>
      </c>
      <c r="N459" s="167">
        <v>2200</v>
      </c>
      <c r="O459" s="167">
        <v>2200</v>
      </c>
      <c r="P459" s="167">
        <v>0</v>
      </c>
      <c r="Q459" s="167">
        <v>0</v>
      </c>
      <c r="R459" s="12">
        <v>2200</v>
      </c>
      <c r="S459" s="12">
        <v>2200</v>
      </c>
      <c r="T459" s="12"/>
      <c r="U459" s="148"/>
      <c r="V459" s="1">
        <f t="shared" ref="V459:Y462" si="774">Z459+AH459+AX459</f>
        <v>2200</v>
      </c>
      <c r="W459" s="1">
        <f t="shared" si="774"/>
        <v>2200</v>
      </c>
      <c r="X459" s="1">
        <f t="shared" si="774"/>
        <v>0</v>
      </c>
      <c r="Y459" s="1">
        <f t="shared" si="774"/>
        <v>0</v>
      </c>
      <c r="Z459" s="148">
        <v>2200</v>
      </c>
      <c r="AA459" s="148">
        <v>2200</v>
      </c>
      <c r="AB459" s="148"/>
      <c r="AC459" s="148"/>
      <c r="AD459" s="148">
        <v>2200</v>
      </c>
      <c r="AE459" s="148">
        <v>2200</v>
      </c>
      <c r="AF459" s="148"/>
      <c r="AG459" s="148"/>
      <c r="AH459" s="148"/>
      <c r="AI459" s="148"/>
      <c r="AJ459" s="148"/>
      <c r="AK459" s="148"/>
      <c r="AL459" s="1">
        <f t="shared" ref="AL459:AM461" si="775">Z459-AD459</f>
        <v>0</v>
      </c>
      <c r="AM459" s="1">
        <f t="shared" si="775"/>
        <v>0</v>
      </c>
      <c r="AN459" s="1"/>
      <c r="AO459" s="1"/>
      <c r="AP459" s="1"/>
      <c r="AQ459" s="1"/>
      <c r="AR459" s="1"/>
      <c r="AS459" s="1"/>
      <c r="AT459" s="146">
        <v>0</v>
      </c>
      <c r="AU459" s="146">
        <v>0</v>
      </c>
      <c r="AV459" s="146"/>
      <c r="AW459" s="146"/>
      <c r="AX459" s="148"/>
      <c r="AY459" s="148"/>
      <c r="AZ459" s="148"/>
      <c r="BA459" s="148"/>
      <c r="BB459" s="1">
        <f t="shared" ref="BB459:BC461" si="776">AH459-AT459</f>
        <v>0</v>
      </c>
      <c r="BC459" s="1">
        <f t="shared" si="776"/>
        <v>0</v>
      </c>
      <c r="BD459" s="1"/>
      <c r="BE459" s="1"/>
      <c r="BF459" s="146">
        <f t="shared" si="742"/>
        <v>0</v>
      </c>
      <c r="BG459" s="146">
        <f t="shared" si="743"/>
        <v>0</v>
      </c>
      <c r="BH459" s="146"/>
      <c r="BI459" s="146"/>
      <c r="BJ459" s="146">
        <f t="shared" si="744"/>
        <v>0</v>
      </c>
      <c r="BK459" s="146">
        <f t="shared" si="745"/>
        <v>0</v>
      </c>
      <c r="BL459" s="148"/>
      <c r="BM459" s="148"/>
      <c r="BN459" s="1">
        <f t="shared" ref="BN459:BN461" si="777">N459-V459</f>
        <v>0</v>
      </c>
      <c r="BO459" s="1">
        <f t="shared" ref="BO459:BO461" si="778">O459-W459</f>
        <v>0</v>
      </c>
      <c r="BP459" s="1">
        <f t="shared" ref="BP459:BP461" si="779">P459-X459</f>
        <v>0</v>
      </c>
      <c r="BQ459" s="1">
        <f t="shared" ref="BQ459:BQ461" si="780">Q459-Y459</f>
        <v>0</v>
      </c>
      <c r="BR459" s="167">
        <v>2200</v>
      </c>
      <c r="BS459" s="167">
        <v>2200</v>
      </c>
      <c r="BT459" s="167">
        <v>0</v>
      </c>
      <c r="BU459" s="167">
        <v>0</v>
      </c>
      <c r="BV459" s="146">
        <f t="shared" si="746"/>
        <v>0</v>
      </c>
      <c r="BW459" s="146">
        <f t="shared" si="747"/>
        <v>0</v>
      </c>
      <c r="BX459" s="36"/>
      <c r="BZ459" s="114" t="s">
        <v>543</v>
      </c>
      <c r="CA459" s="45" t="s">
        <v>598</v>
      </c>
      <c r="CB459" s="45" t="s">
        <v>592</v>
      </c>
      <c r="CC459" s="45" t="s">
        <v>593</v>
      </c>
      <c r="CF459" s="175" t="e">
        <f>BW459-#REF!</f>
        <v>#REF!</v>
      </c>
      <c r="CH459" s="291"/>
      <c r="CI459" s="291"/>
    </row>
    <row r="460" spans="1:87" ht="27.95" customHeight="1">
      <c r="A460" s="32">
        <v>2</v>
      </c>
      <c r="B460" s="38" t="s">
        <v>64</v>
      </c>
      <c r="C460" s="31" t="s">
        <v>63</v>
      </c>
      <c r="D460" s="120"/>
      <c r="E460" s="120"/>
      <c r="F460" s="29" t="s">
        <v>30</v>
      </c>
      <c r="G460" s="30"/>
      <c r="H460" s="29" t="s">
        <v>62</v>
      </c>
      <c r="I460" s="29" t="s">
        <v>61</v>
      </c>
      <c r="J460" s="20">
        <v>86390</v>
      </c>
      <c r="K460" s="36">
        <v>45389.384854000004</v>
      </c>
      <c r="L460" s="6">
        <v>65008.553145999991</v>
      </c>
      <c r="M460" s="36">
        <v>21381.446854000002</v>
      </c>
      <c r="N460" s="167">
        <v>23183.200000000001</v>
      </c>
      <c r="O460" s="167">
        <v>23183.200000000001</v>
      </c>
      <c r="P460" s="167">
        <v>5119.2</v>
      </c>
      <c r="Q460" s="167">
        <v>0</v>
      </c>
      <c r="R460" s="12">
        <f>26183-2999.8</f>
        <v>23183.200000000001</v>
      </c>
      <c r="S460" s="12">
        <f>26183-2999.8</f>
        <v>23183.200000000001</v>
      </c>
      <c r="T460" s="12">
        <v>5119.2</v>
      </c>
      <c r="U460" s="148"/>
      <c r="V460" s="1">
        <f t="shared" si="774"/>
        <v>23183.200000000001</v>
      </c>
      <c r="W460" s="1">
        <f t="shared" si="774"/>
        <v>23183.200000000001</v>
      </c>
      <c r="X460" s="1">
        <f t="shared" si="774"/>
        <v>5119.2</v>
      </c>
      <c r="Y460" s="1">
        <f t="shared" si="774"/>
        <v>0</v>
      </c>
      <c r="Z460" s="148">
        <v>11364</v>
      </c>
      <c r="AA460" s="148">
        <v>11364</v>
      </c>
      <c r="AB460" s="148"/>
      <c r="AC460" s="148"/>
      <c r="AD460" s="148">
        <v>11363.977999999999</v>
      </c>
      <c r="AE460" s="148">
        <v>11363.977999999999</v>
      </c>
      <c r="AF460" s="148"/>
      <c r="AG460" s="148"/>
      <c r="AH460" s="148">
        <v>11819.2</v>
      </c>
      <c r="AI460" s="148">
        <f>6700+5119.2</f>
        <v>11819.2</v>
      </c>
      <c r="AJ460" s="12">
        <v>5119.2</v>
      </c>
      <c r="AK460" s="148"/>
      <c r="AL460" s="1">
        <f t="shared" si="775"/>
        <v>2.2000000000844011E-2</v>
      </c>
      <c r="AM460" s="1">
        <f t="shared" si="775"/>
        <v>2.2000000000844011E-2</v>
      </c>
      <c r="AN460" s="1"/>
      <c r="AO460" s="1"/>
      <c r="AP460" s="1"/>
      <c r="AQ460" s="1"/>
      <c r="AR460" s="1"/>
      <c r="AS460" s="1"/>
      <c r="AT460" s="146">
        <v>5119.2</v>
      </c>
      <c r="AU460" s="146">
        <v>5119.2</v>
      </c>
      <c r="AV460" s="146"/>
      <c r="AW460" s="146"/>
      <c r="AX460" s="148"/>
      <c r="AY460" s="148"/>
      <c r="AZ460" s="148"/>
      <c r="BA460" s="148"/>
      <c r="BB460" s="1">
        <f t="shared" si="776"/>
        <v>6700.0000000000009</v>
      </c>
      <c r="BC460" s="1">
        <f t="shared" si="776"/>
        <v>6700.0000000000009</v>
      </c>
      <c r="BD460" s="1"/>
      <c r="BE460" s="1"/>
      <c r="BF460" s="146">
        <f t="shared" si="742"/>
        <v>6700.0000000000009</v>
      </c>
      <c r="BG460" s="146">
        <f t="shared" si="743"/>
        <v>6700.0000000000009</v>
      </c>
      <c r="BH460" s="146"/>
      <c r="BI460" s="146"/>
      <c r="BJ460" s="146">
        <f t="shared" si="744"/>
        <v>0</v>
      </c>
      <c r="BK460" s="146">
        <f t="shared" si="745"/>
        <v>0</v>
      </c>
      <c r="BL460" s="148"/>
      <c r="BM460" s="148"/>
      <c r="BN460" s="1">
        <f t="shared" si="777"/>
        <v>0</v>
      </c>
      <c r="BO460" s="1">
        <f t="shared" si="778"/>
        <v>0</v>
      </c>
      <c r="BP460" s="1">
        <f t="shared" si="779"/>
        <v>0</v>
      </c>
      <c r="BQ460" s="1">
        <f t="shared" si="780"/>
        <v>0</v>
      </c>
      <c r="BR460" s="167">
        <v>23183.200000000001</v>
      </c>
      <c r="BS460" s="167">
        <v>23183.200000000001</v>
      </c>
      <c r="BT460" s="167">
        <v>5119.2</v>
      </c>
      <c r="BU460" s="167">
        <v>0</v>
      </c>
      <c r="BV460" s="146">
        <f t="shared" si="746"/>
        <v>0</v>
      </c>
      <c r="BW460" s="146">
        <f t="shared" si="747"/>
        <v>0</v>
      </c>
      <c r="BX460" s="36"/>
      <c r="BZ460" s="114" t="s">
        <v>143</v>
      </c>
      <c r="CA460" s="45" t="s">
        <v>598</v>
      </c>
      <c r="CB460" s="45" t="s">
        <v>592</v>
      </c>
      <c r="CC460" s="45" t="s">
        <v>593</v>
      </c>
      <c r="CF460" s="175" t="e">
        <f>BW460-#REF!</f>
        <v>#REF!</v>
      </c>
      <c r="CH460" s="291"/>
      <c r="CI460" s="291"/>
    </row>
    <row r="461" spans="1:87" ht="27.95" customHeight="1">
      <c r="A461" s="32">
        <v>3</v>
      </c>
      <c r="B461" s="38" t="s">
        <v>59</v>
      </c>
      <c r="C461" s="31" t="s">
        <v>58</v>
      </c>
      <c r="D461" s="120"/>
      <c r="E461" s="120"/>
      <c r="F461" s="29" t="s">
        <v>30</v>
      </c>
      <c r="G461" s="30"/>
      <c r="H461" s="29" t="s">
        <v>57</v>
      </c>
      <c r="I461" s="220" t="s">
        <v>665</v>
      </c>
      <c r="J461" s="221">
        <v>123416</v>
      </c>
      <c r="K461" s="221">
        <v>123416</v>
      </c>
      <c r="L461" s="6">
        <v>93916.014771000002</v>
      </c>
      <c r="M461" s="36">
        <v>61927.408771000002</v>
      </c>
      <c r="N461" s="167">
        <v>29436</v>
      </c>
      <c r="O461" s="167">
        <v>29436</v>
      </c>
      <c r="P461" s="167">
        <v>0</v>
      </c>
      <c r="Q461" s="167">
        <v>0</v>
      </c>
      <c r="R461" s="12">
        <v>29436</v>
      </c>
      <c r="S461" s="12">
        <v>29436</v>
      </c>
      <c r="T461" s="12"/>
      <c r="U461" s="148"/>
      <c r="V461" s="1">
        <f t="shared" si="774"/>
        <v>4436</v>
      </c>
      <c r="W461" s="1">
        <f t="shared" si="774"/>
        <v>4436</v>
      </c>
      <c r="X461" s="1">
        <f t="shared" si="774"/>
        <v>0</v>
      </c>
      <c r="Y461" s="1">
        <f t="shared" si="774"/>
        <v>0</v>
      </c>
      <c r="Z461" s="148">
        <v>4436</v>
      </c>
      <c r="AA461" s="148">
        <v>4436</v>
      </c>
      <c r="AB461" s="148"/>
      <c r="AC461" s="148"/>
      <c r="AD461" s="148">
        <v>4425.7809999999999</v>
      </c>
      <c r="AE461" s="148">
        <v>4425.7809999999999</v>
      </c>
      <c r="AF461" s="148"/>
      <c r="AG461" s="148"/>
      <c r="AH461" s="148"/>
      <c r="AI461" s="148"/>
      <c r="AJ461" s="148"/>
      <c r="AK461" s="148"/>
      <c r="AL461" s="1">
        <f t="shared" si="775"/>
        <v>10.219000000000051</v>
      </c>
      <c r="AM461" s="1">
        <f t="shared" si="775"/>
        <v>10.219000000000051</v>
      </c>
      <c r="AN461" s="1"/>
      <c r="AO461" s="1"/>
      <c r="AP461" s="1"/>
      <c r="AQ461" s="1"/>
      <c r="AR461" s="1"/>
      <c r="AS461" s="1"/>
      <c r="AT461" s="146"/>
      <c r="AU461" s="146"/>
      <c r="AV461" s="146"/>
      <c r="AW461" s="146"/>
      <c r="AX461" s="148">
        <f>AY461</f>
        <v>0</v>
      </c>
      <c r="AY461" s="148"/>
      <c r="AZ461" s="148"/>
      <c r="BA461" s="148"/>
      <c r="BB461" s="1">
        <f t="shared" si="776"/>
        <v>0</v>
      </c>
      <c r="BC461" s="1">
        <f t="shared" si="776"/>
        <v>0</v>
      </c>
      <c r="BD461" s="1"/>
      <c r="BE461" s="1"/>
      <c r="BF461" s="146">
        <f t="shared" si="742"/>
        <v>0</v>
      </c>
      <c r="BG461" s="146">
        <f t="shared" si="743"/>
        <v>0</v>
      </c>
      <c r="BH461" s="146"/>
      <c r="BI461" s="146"/>
      <c r="BJ461" s="146">
        <f t="shared" si="744"/>
        <v>0</v>
      </c>
      <c r="BK461" s="146">
        <f t="shared" si="745"/>
        <v>0</v>
      </c>
      <c r="BL461" s="148"/>
      <c r="BM461" s="148"/>
      <c r="BN461" s="1">
        <f t="shared" si="777"/>
        <v>25000</v>
      </c>
      <c r="BO461" s="1">
        <f t="shared" si="778"/>
        <v>25000</v>
      </c>
      <c r="BP461" s="1">
        <f t="shared" si="779"/>
        <v>0</v>
      </c>
      <c r="BQ461" s="1">
        <f t="shared" si="780"/>
        <v>0</v>
      </c>
      <c r="BR461" s="167">
        <v>29436</v>
      </c>
      <c r="BS461" s="167">
        <v>29436</v>
      </c>
      <c r="BT461" s="167">
        <v>0</v>
      </c>
      <c r="BU461" s="167">
        <v>0</v>
      </c>
      <c r="BV461" s="146">
        <f t="shared" si="746"/>
        <v>0</v>
      </c>
      <c r="BW461" s="146">
        <f t="shared" si="747"/>
        <v>0</v>
      </c>
      <c r="BX461" s="36"/>
      <c r="BZ461" s="114" t="s">
        <v>143</v>
      </c>
      <c r="CA461" s="45" t="s">
        <v>598</v>
      </c>
      <c r="CB461" s="45" t="s">
        <v>592</v>
      </c>
      <c r="CC461" s="45" t="s">
        <v>593</v>
      </c>
      <c r="CF461" s="175" t="e">
        <f>BW461-#REF!</f>
        <v>#REF!</v>
      </c>
      <c r="CH461" s="291"/>
      <c r="CI461" s="291"/>
    </row>
    <row r="462" spans="1:87" ht="27.95" customHeight="1">
      <c r="A462" s="19" t="s">
        <v>34</v>
      </c>
      <c r="B462" s="18" t="s">
        <v>33</v>
      </c>
      <c r="C462" s="17"/>
      <c r="D462" s="125"/>
      <c r="E462" s="125"/>
      <c r="F462" s="16"/>
      <c r="G462" s="16"/>
      <c r="H462" s="17"/>
      <c r="I462" s="17"/>
      <c r="J462" s="15"/>
      <c r="K462" s="15"/>
      <c r="L462" s="6">
        <v>0</v>
      </c>
      <c r="M462" s="15">
        <v>0</v>
      </c>
      <c r="N462" s="167">
        <v>0</v>
      </c>
      <c r="O462" s="167">
        <v>0</v>
      </c>
      <c r="P462" s="167">
        <v>0</v>
      </c>
      <c r="Q462" s="167">
        <v>0</v>
      </c>
      <c r="R462" s="155"/>
      <c r="S462" s="155"/>
      <c r="T462" s="155"/>
      <c r="U462" s="155"/>
      <c r="V462" s="1">
        <f t="shared" si="774"/>
        <v>0</v>
      </c>
      <c r="W462" s="1">
        <f t="shared" si="774"/>
        <v>0</v>
      </c>
      <c r="X462" s="1">
        <f t="shared" si="774"/>
        <v>0</v>
      </c>
      <c r="Y462" s="1">
        <f t="shared" si="774"/>
        <v>0</v>
      </c>
      <c r="Z462" s="155"/>
      <c r="AA462" s="155"/>
      <c r="AB462" s="155"/>
      <c r="AC462" s="155"/>
      <c r="AD462" s="155"/>
      <c r="AE462" s="155"/>
      <c r="AF462" s="155"/>
      <c r="AG462" s="155"/>
      <c r="AH462" s="155"/>
      <c r="AI462" s="155"/>
      <c r="AJ462" s="155"/>
      <c r="AK462" s="155"/>
      <c r="AL462" s="155"/>
      <c r="AM462" s="155"/>
      <c r="AN462" s="155"/>
      <c r="AO462" s="155"/>
      <c r="AP462" s="155"/>
      <c r="AQ462" s="155"/>
      <c r="AR462" s="155"/>
      <c r="AS462" s="155"/>
      <c r="AT462" s="146">
        <f>AH462+AL462</f>
        <v>0</v>
      </c>
      <c r="AU462" s="146">
        <f>AI462+AM462</f>
        <v>0</v>
      </c>
      <c r="AV462" s="146"/>
      <c r="AW462" s="146"/>
      <c r="AX462" s="155"/>
      <c r="AY462" s="155"/>
      <c r="AZ462" s="155"/>
      <c r="BA462" s="155"/>
      <c r="BB462" s="155"/>
      <c r="BC462" s="155"/>
      <c r="BD462" s="155"/>
      <c r="BE462" s="155"/>
      <c r="BF462" s="146">
        <f t="shared" si="742"/>
        <v>0</v>
      </c>
      <c r="BG462" s="146">
        <f t="shared" si="743"/>
        <v>0</v>
      </c>
      <c r="BH462" s="146"/>
      <c r="BI462" s="146"/>
      <c r="BJ462" s="146">
        <f t="shared" si="744"/>
        <v>0</v>
      </c>
      <c r="BK462" s="146">
        <f t="shared" si="745"/>
        <v>0</v>
      </c>
      <c r="BL462" s="155"/>
      <c r="BM462" s="155"/>
      <c r="BN462" s="1">
        <f t="shared" ref="BN462:BQ462" si="781">N462-V462</f>
        <v>0</v>
      </c>
      <c r="BO462" s="1">
        <f t="shared" si="781"/>
        <v>0</v>
      </c>
      <c r="BP462" s="1">
        <f t="shared" si="781"/>
        <v>0</v>
      </c>
      <c r="BQ462" s="1">
        <f t="shared" si="781"/>
        <v>0</v>
      </c>
      <c r="BR462" s="167">
        <v>0</v>
      </c>
      <c r="BS462" s="167">
        <v>0</v>
      </c>
      <c r="BT462" s="167">
        <v>0</v>
      </c>
      <c r="BU462" s="167">
        <v>0</v>
      </c>
      <c r="BV462" s="146">
        <f t="shared" si="746"/>
        <v>0</v>
      </c>
      <c r="BW462" s="146">
        <f t="shared" si="747"/>
        <v>0</v>
      </c>
      <c r="BX462" s="15"/>
      <c r="CF462" s="175" t="e">
        <f>BW462-#REF!</f>
        <v>#REF!</v>
      </c>
      <c r="CH462" s="291"/>
      <c r="CI462" s="291"/>
    </row>
    <row r="463" spans="1:87" ht="27.95" customHeight="1">
      <c r="A463" s="19" t="s">
        <v>56</v>
      </c>
      <c r="B463" s="35" t="s">
        <v>55</v>
      </c>
      <c r="C463" s="35"/>
      <c r="D463" s="126"/>
      <c r="E463" s="126"/>
      <c r="F463" s="34"/>
      <c r="G463" s="34"/>
      <c r="H463" s="35"/>
      <c r="I463" s="35"/>
      <c r="J463" s="33">
        <f t="shared" ref="J463:AO463" si="782">J464+J473</f>
        <v>59610</v>
      </c>
      <c r="K463" s="33">
        <f t="shared" si="782"/>
        <v>59610</v>
      </c>
      <c r="L463" s="33">
        <f t="shared" si="782"/>
        <v>0</v>
      </c>
      <c r="M463" s="33">
        <f t="shared" si="782"/>
        <v>0</v>
      </c>
      <c r="N463" s="156">
        <f t="shared" si="782"/>
        <v>80835</v>
      </c>
      <c r="O463" s="156">
        <f t="shared" si="782"/>
        <v>78635</v>
      </c>
      <c r="P463" s="156">
        <f t="shared" si="782"/>
        <v>0</v>
      </c>
      <c r="Q463" s="156">
        <f t="shared" si="782"/>
        <v>0</v>
      </c>
      <c r="R463" s="156">
        <f t="shared" si="782"/>
        <v>80835</v>
      </c>
      <c r="S463" s="156">
        <f t="shared" si="782"/>
        <v>78635</v>
      </c>
      <c r="T463" s="156">
        <f t="shared" si="782"/>
        <v>0</v>
      </c>
      <c r="U463" s="156">
        <f t="shared" si="782"/>
        <v>0</v>
      </c>
      <c r="V463" s="156">
        <f t="shared" si="782"/>
        <v>24450.68</v>
      </c>
      <c r="W463" s="156">
        <f t="shared" si="782"/>
        <v>22250.68</v>
      </c>
      <c r="X463" s="156">
        <f t="shared" si="782"/>
        <v>0</v>
      </c>
      <c r="Y463" s="156">
        <f t="shared" si="782"/>
        <v>0</v>
      </c>
      <c r="Z463" s="156">
        <f t="shared" si="782"/>
        <v>4200</v>
      </c>
      <c r="AA463" s="156">
        <f t="shared" si="782"/>
        <v>2000</v>
      </c>
      <c r="AB463" s="156">
        <f t="shared" si="782"/>
        <v>0</v>
      </c>
      <c r="AC463" s="156">
        <f t="shared" si="782"/>
        <v>0</v>
      </c>
      <c r="AD463" s="156">
        <f t="shared" si="782"/>
        <v>4200</v>
      </c>
      <c r="AE463" s="156">
        <f t="shared" si="782"/>
        <v>2000</v>
      </c>
      <c r="AF463" s="156">
        <f t="shared" si="782"/>
        <v>0</v>
      </c>
      <c r="AG463" s="156">
        <f t="shared" si="782"/>
        <v>0</v>
      </c>
      <c r="AH463" s="156">
        <f t="shared" si="782"/>
        <v>3300</v>
      </c>
      <c r="AI463" s="156">
        <f t="shared" si="782"/>
        <v>3300</v>
      </c>
      <c r="AJ463" s="156">
        <f t="shared" si="782"/>
        <v>0</v>
      </c>
      <c r="AK463" s="156">
        <f t="shared" si="782"/>
        <v>0</v>
      </c>
      <c r="AL463" s="156">
        <f t="shared" si="782"/>
        <v>0</v>
      </c>
      <c r="AM463" s="156">
        <f t="shared" si="782"/>
        <v>0</v>
      </c>
      <c r="AN463" s="156">
        <f t="shared" si="782"/>
        <v>0</v>
      </c>
      <c r="AO463" s="156">
        <f t="shared" si="782"/>
        <v>0</v>
      </c>
      <c r="AP463" s="156">
        <f t="shared" ref="AP463:BU463" si="783">AP464+AP473</f>
        <v>0</v>
      </c>
      <c r="AQ463" s="156">
        <f t="shared" si="783"/>
        <v>0</v>
      </c>
      <c r="AR463" s="156">
        <f t="shared" si="783"/>
        <v>0</v>
      </c>
      <c r="AS463" s="156">
        <f t="shared" si="783"/>
        <v>0</v>
      </c>
      <c r="AT463" s="156">
        <f t="shared" si="783"/>
        <v>3046.576</v>
      </c>
      <c r="AU463" s="156">
        <f t="shared" si="783"/>
        <v>3046.576</v>
      </c>
      <c r="AV463" s="156">
        <f t="shared" si="783"/>
        <v>0</v>
      </c>
      <c r="AW463" s="156">
        <f t="shared" si="783"/>
        <v>0</v>
      </c>
      <c r="AX463" s="156">
        <f t="shared" si="783"/>
        <v>16950.68</v>
      </c>
      <c r="AY463" s="156">
        <f t="shared" si="783"/>
        <v>16950.68</v>
      </c>
      <c r="AZ463" s="156">
        <f t="shared" si="783"/>
        <v>0</v>
      </c>
      <c r="BA463" s="156">
        <f t="shared" si="783"/>
        <v>0</v>
      </c>
      <c r="BB463" s="156">
        <f t="shared" si="783"/>
        <v>253.42399999999998</v>
      </c>
      <c r="BC463" s="156">
        <f t="shared" si="783"/>
        <v>253.42399999999998</v>
      </c>
      <c r="BD463" s="156">
        <f t="shared" si="783"/>
        <v>0</v>
      </c>
      <c r="BE463" s="156">
        <f t="shared" si="783"/>
        <v>0</v>
      </c>
      <c r="BF463" s="156">
        <f t="shared" si="783"/>
        <v>253.42399999999998</v>
      </c>
      <c r="BG463" s="156">
        <f t="shared" si="783"/>
        <v>253.42399999999998</v>
      </c>
      <c r="BH463" s="156">
        <f t="shared" si="783"/>
        <v>0</v>
      </c>
      <c r="BI463" s="156">
        <f t="shared" si="783"/>
        <v>0</v>
      </c>
      <c r="BJ463" s="156">
        <f t="shared" si="783"/>
        <v>16950.68</v>
      </c>
      <c r="BK463" s="156">
        <f t="shared" si="783"/>
        <v>16950.68</v>
      </c>
      <c r="BL463" s="156">
        <f t="shared" si="783"/>
        <v>0</v>
      </c>
      <c r="BM463" s="156">
        <f t="shared" si="783"/>
        <v>0</v>
      </c>
      <c r="BN463" s="156">
        <f t="shared" si="783"/>
        <v>56384.32</v>
      </c>
      <c r="BO463" s="156">
        <f t="shared" si="783"/>
        <v>56384.32</v>
      </c>
      <c r="BP463" s="156">
        <f t="shared" si="783"/>
        <v>0</v>
      </c>
      <c r="BQ463" s="156">
        <f t="shared" si="783"/>
        <v>0</v>
      </c>
      <c r="BR463" s="156">
        <f t="shared" si="783"/>
        <v>80835</v>
      </c>
      <c r="BS463" s="156">
        <f t="shared" si="783"/>
        <v>78635</v>
      </c>
      <c r="BT463" s="156">
        <f t="shared" si="783"/>
        <v>0</v>
      </c>
      <c r="BU463" s="156">
        <f t="shared" si="783"/>
        <v>0</v>
      </c>
      <c r="BV463" s="156">
        <f t="shared" ref="BV463:BW463" si="784">BV464+BV473</f>
        <v>0</v>
      </c>
      <c r="BW463" s="156">
        <f t="shared" si="784"/>
        <v>0</v>
      </c>
      <c r="BX463" s="33"/>
      <c r="CF463" s="175" t="e">
        <f>BW463-#REF!</f>
        <v>#REF!</v>
      </c>
      <c r="CH463" s="291"/>
      <c r="CI463" s="291"/>
    </row>
    <row r="464" spans="1:87" s="339" customFormat="1" ht="27.95" customHeight="1">
      <c r="A464" s="19" t="s">
        <v>54</v>
      </c>
      <c r="B464" s="18" t="s">
        <v>53</v>
      </c>
      <c r="C464" s="35"/>
      <c r="D464" s="126"/>
      <c r="E464" s="126"/>
      <c r="F464" s="34"/>
      <c r="G464" s="34"/>
      <c r="H464" s="35"/>
      <c r="I464" s="35"/>
      <c r="J464" s="33">
        <f t="shared" ref="J464:AO464" si="785">SUM(J465:J468)</f>
        <v>59610</v>
      </c>
      <c r="K464" s="33">
        <f t="shared" si="785"/>
        <v>59610</v>
      </c>
      <c r="L464" s="33">
        <f t="shared" si="785"/>
        <v>0</v>
      </c>
      <c r="M464" s="33">
        <f t="shared" si="785"/>
        <v>0</v>
      </c>
      <c r="N464" s="156">
        <f t="shared" si="785"/>
        <v>80835</v>
      </c>
      <c r="O464" s="156">
        <f t="shared" si="785"/>
        <v>78635</v>
      </c>
      <c r="P464" s="156">
        <f t="shared" si="785"/>
        <v>0</v>
      </c>
      <c r="Q464" s="156">
        <f t="shared" si="785"/>
        <v>0</v>
      </c>
      <c r="R464" s="156">
        <f t="shared" si="785"/>
        <v>80835</v>
      </c>
      <c r="S464" s="156">
        <f t="shared" si="785"/>
        <v>78635</v>
      </c>
      <c r="T464" s="156">
        <f t="shared" si="785"/>
        <v>0</v>
      </c>
      <c r="U464" s="156">
        <f t="shared" si="785"/>
        <v>0</v>
      </c>
      <c r="V464" s="156">
        <f t="shared" si="785"/>
        <v>24450.68</v>
      </c>
      <c r="W464" s="156">
        <f t="shared" si="785"/>
        <v>22250.68</v>
      </c>
      <c r="X464" s="156">
        <f t="shared" si="785"/>
        <v>0</v>
      </c>
      <c r="Y464" s="156">
        <f t="shared" si="785"/>
        <v>0</v>
      </c>
      <c r="Z464" s="156">
        <f t="shared" si="785"/>
        <v>4200</v>
      </c>
      <c r="AA464" s="156">
        <f t="shared" si="785"/>
        <v>2000</v>
      </c>
      <c r="AB464" s="156">
        <f t="shared" si="785"/>
        <v>0</v>
      </c>
      <c r="AC464" s="156">
        <f t="shared" si="785"/>
        <v>0</v>
      </c>
      <c r="AD464" s="156">
        <f t="shared" si="785"/>
        <v>4200</v>
      </c>
      <c r="AE464" s="156">
        <f t="shared" si="785"/>
        <v>2000</v>
      </c>
      <c r="AF464" s="156">
        <f t="shared" si="785"/>
        <v>0</v>
      </c>
      <c r="AG464" s="156">
        <f t="shared" si="785"/>
        <v>0</v>
      </c>
      <c r="AH464" s="156">
        <f t="shared" si="785"/>
        <v>3300</v>
      </c>
      <c r="AI464" s="156">
        <f t="shared" si="785"/>
        <v>3300</v>
      </c>
      <c r="AJ464" s="156">
        <f t="shared" si="785"/>
        <v>0</v>
      </c>
      <c r="AK464" s="156">
        <f t="shared" si="785"/>
        <v>0</v>
      </c>
      <c r="AL464" s="156">
        <f t="shared" si="785"/>
        <v>0</v>
      </c>
      <c r="AM464" s="156">
        <f t="shared" si="785"/>
        <v>0</v>
      </c>
      <c r="AN464" s="156">
        <f t="shared" si="785"/>
        <v>0</v>
      </c>
      <c r="AO464" s="156">
        <f t="shared" si="785"/>
        <v>0</v>
      </c>
      <c r="AP464" s="156">
        <f t="shared" ref="AP464:BU464" si="786">SUM(AP465:AP468)</f>
        <v>0</v>
      </c>
      <c r="AQ464" s="156">
        <f t="shared" si="786"/>
        <v>0</v>
      </c>
      <c r="AR464" s="156">
        <f t="shared" si="786"/>
        <v>0</v>
      </c>
      <c r="AS464" s="156">
        <f t="shared" si="786"/>
        <v>0</v>
      </c>
      <c r="AT464" s="156">
        <f t="shared" si="786"/>
        <v>3046.576</v>
      </c>
      <c r="AU464" s="156">
        <f t="shared" si="786"/>
        <v>3046.576</v>
      </c>
      <c r="AV464" s="156">
        <f t="shared" si="786"/>
        <v>0</v>
      </c>
      <c r="AW464" s="156">
        <f t="shared" si="786"/>
        <v>0</v>
      </c>
      <c r="AX464" s="156">
        <f t="shared" si="786"/>
        <v>16950.68</v>
      </c>
      <c r="AY464" s="156">
        <f t="shared" si="786"/>
        <v>16950.68</v>
      </c>
      <c r="AZ464" s="156">
        <f t="shared" si="786"/>
        <v>0</v>
      </c>
      <c r="BA464" s="156">
        <f t="shared" si="786"/>
        <v>0</v>
      </c>
      <c r="BB464" s="156">
        <f t="shared" si="786"/>
        <v>253.42399999999998</v>
      </c>
      <c r="BC464" s="156">
        <f t="shared" si="786"/>
        <v>253.42399999999998</v>
      </c>
      <c r="BD464" s="156">
        <f t="shared" si="786"/>
        <v>0</v>
      </c>
      <c r="BE464" s="156">
        <f t="shared" si="786"/>
        <v>0</v>
      </c>
      <c r="BF464" s="156">
        <f t="shared" si="786"/>
        <v>253.42399999999998</v>
      </c>
      <c r="BG464" s="156">
        <f t="shared" si="786"/>
        <v>253.42399999999998</v>
      </c>
      <c r="BH464" s="156">
        <f t="shared" si="786"/>
        <v>0</v>
      </c>
      <c r="BI464" s="156">
        <f t="shared" si="786"/>
        <v>0</v>
      </c>
      <c r="BJ464" s="156">
        <f t="shared" si="786"/>
        <v>16950.68</v>
      </c>
      <c r="BK464" s="156">
        <f t="shared" si="786"/>
        <v>16950.68</v>
      </c>
      <c r="BL464" s="156">
        <f t="shared" si="786"/>
        <v>0</v>
      </c>
      <c r="BM464" s="156">
        <f t="shared" si="786"/>
        <v>0</v>
      </c>
      <c r="BN464" s="156">
        <f t="shared" si="786"/>
        <v>56384.32</v>
      </c>
      <c r="BO464" s="156">
        <f t="shared" si="786"/>
        <v>56384.32</v>
      </c>
      <c r="BP464" s="156">
        <f t="shared" si="786"/>
        <v>0</v>
      </c>
      <c r="BQ464" s="156">
        <f t="shared" si="786"/>
        <v>0</v>
      </c>
      <c r="BR464" s="156">
        <f t="shared" si="786"/>
        <v>80835</v>
      </c>
      <c r="BS464" s="156">
        <f t="shared" si="786"/>
        <v>78635</v>
      </c>
      <c r="BT464" s="156">
        <f t="shared" si="786"/>
        <v>0</v>
      </c>
      <c r="BU464" s="156">
        <f t="shared" si="786"/>
        <v>0</v>
      </c>
      <c r="BV464" s="156">
        <f t="shared" ref="BV464:BW464" si="787">SUM(BV465:BV468)</f>
        <v>0</v>
      </c>
      <c r="BW464" s="156">
        <f t="shared" si="787"/>
        <v>0</v>
      </c>
      <c r="BX464" s="33"/>
      <c r="CD464" s="340"/>
      <c r="CE464" s="340"/>
      <c r="CF464" s="341" t="e">
        <f>BW464-#REF!</f>
        <v>#REF!</v>
      </c>
      <c r="CH464" s="437"/>
      <c r="CI464" s="437"/>
    </row>
    <row r="465" spans="1:87" ht="27.95" customHeight="1">
      <c r="A465" s="32">
        <v>1</v>
      </c>
      <c r="B465" s="14" t="s">
        <v>52</v>
      </c>
      <c r="C465" s="31" t="s">
        <v>16</v>
      </c>
      <c r="D465" s="120"/>
      <c r="E465" s="120"/>
      <c r="F465" s="31" t="s">
        <v>8</v>
      </c>
      <c r="G465" s="30"/>
      <c r="H465" s="29" t="s">
        <v>51</v>
      </c>
      <c r="I465" s="29" t="s">
        <v>50</v>
      </c>
      <c r="J465" s="20">
        <v>5514</v>
      </c>
      <c r="K465" s="13">
        <v>5514</v>
      </c>
      <c r="L465" s="6">
        <v>0</v>
      </c>
      <c r="M465" s="13">
        <v>0</v>
      </c>
      <c r="N465" s="167">
        <v>5500</v>
      </c>
      <c r="O465" s="167">
        <v>3300</v>
      </c>
      <c r="P465" s="167">
        <v>0</v>
      </c>
      <c r="Q465" s="167">
        <v>0</v>
      </c>
      <c r="R465" s="12">
        <v>5500</v>
      </c>
      <c r="S465" s="12">
        <v>3300</v>
      </c>
      <c r="T465" s="12"/>
      <c r="U465" s="12"/>
      <c r="V465" s="1">
        <f t="shared" ref="V465:Y467" si="788">Z465+AH465+AX465</f>
        <v>5500</v>
      </c>
      <c r="W465" s="1">
        <f t="shared" si="788"/>
        <v>3300</v>
      </c>
      <c r="X465" s="1">
        <f t="shared" si="788"/>
        <v>0</v>
      </c>
      <c r="Y465" s="1">
        <f t="shared" si="788"/>
        <v>0</v>
      </c>
      <c r="Z465" s="12">
        <v>4200</v>
      </c>
      <c r="AA465" s="12">
        <v>2000</v>
      </c>
      <c r="AB465" s="12"/>
      <c r="AC465" s="12"/>
      <c r="AD465" s="12">
        <v>4200</v>
      </c>
      <c r="AE465" s="12">
        <v>2000</v>
      </c>
      <c r="AF465" s="12"/>
      <c r="AG465" s="12"/>
      <c r="AH465" s="12">
        <v>1300</v>
      </c>
      <c r="AI465" s="12">
        <v>1300</v>
      </c>
      <c r="AJ465" s="12"/>
      <c r="AK465" s="12"/>
      <c r="AL465" s="1">
        <f t="shared" ref="AL465:AM467" si="789">Z465-AD465</f>
        <v>0</v>
      </c>
      <c r="AM465" s="1">
        <f t="shared" si="789"/>
        <v>0</v>
      </c>
      <c r="AN465" s="1"/>
      <c r="AO465" s="1"/>
      <c r="AP465" s="1"/>
      <c r="AQ465" s="1"/>
      <c r="AR465" s="1"/>
      <c r="AS465" s="1"/>
      <c r="AT465" s="146">
        <v>1046.576</v>
      </c>
      <c r="AU465" s="146">
        <v>1046.576</v>
      </c>
      <c r="AV465" s="146"/>
      <c r="AW465" s="146"/>
      <c r="AX465" s="12"/>
      <c r="AY465" s="12"/>
      <c r="AZ465" s="12"/>
      <c r="BA465" s="12"/>
      <c r="BB465" s="1">
        <f t="shared" ref="BB465:BC467" si="790">AH465-AT465</f>
        <v>253.42399999999998</v>
      </c>
      <c r="BC465" s="1">
        <f t="shared" si="790"/>
        <v>253.42399999999998</v>
      </c>
      <c r="BD465" s="1"/>
      <c r="BE465" s="1"/>
      <c r="BF465" s="146">
        <f t="shared" si="742"/>
        <v>253.42399999999998</v>
      </c>
      <c r="BG465" s="146">
        <f t="shared" si="743"/>
        <v>253.42399999999998</v>
      </c>
      <c r="BH465" s="146"/>
      <c r="BI465" s="146"/>
      <c r="BJ465" s="146">
        <f t="shared" si="744"/>
        <v>0</v>
      </c>
      <c r="BK465" s="146">
        <f t="shared" si="745"/>
        <v>0</v>
      </c>
      <c r="BL465" s="12"/>
      <c r="BM465" s="12"/>
      <c r="BN465" s="1">
        <f t="shared" ref="BN465:BN467" si="791">N465-V465</f>
        <v>0</v>
      </c>
      <c r="BO465" s="1">
        <f t="shared" ref="BO465:BO467" si="792">O465-W465</f>
        <v>0</v>
      </c>
      <c r="BP465" s="1">
        <f t="shared" ref="BP465:BP467" si="793">P465-X465</f>
        <v>0</v>
      </c>
      <c r="BQ465" s="1">
        <f t="shared" ref="BQ465:BQ467" si="794">Q465-Y465</f>
        <v>0</v>
      </c>
      <c r="BR465" s="167">
        <v>5500</v>
      </c>
      <c r="BS465" s="167">
        <v>3300</v>
      </c>
      <c r="BT465" s="167">
        <v>0</v>
      </c>
      <c r="BU465" s="167">
        <v>0</v>
      </c>
      <c r="BV465" s="146">
        <f t="shared" si="746"/>
        <v>0</v>
      </c>
      <c r="BW465" s="146">
        <f t="shared" si="747"/>
        <v>0</v>
      </c>
      <c r="BX465" s="28"/>
      <c r="BZ465" s="114" t="s">
        <v>543</v>
      </c>
      <c r="CA465" s="45" t="s">
        <v>598</v>
      </c>
      <c r="CB465" s="45" t="s">
        <v>594</v>
      </c>
      <c r="CC465" s="45" t="s">
        <v>593</v>
      </c>
      <c r="CF465" s="175" t="e">
        <f>BW465-#REF!</f>
        <v>#REF!</v>
      </c>
      <c r="CH465" s="291"/>
      <c r="CI465" s="291"/>
    </row>
    <row r="466" spans="1:87" ht="27.95" customHeight="1">
      <c r="A466" s="10">
        <v>2</v>
      </c>
      <c r="B466" s="14" t="s">
        <v>49</v>
      </c>
      <c r="C466" s="68" t="s">
        <v>48</v>
      </c>
      <c r="D466" s="121"/>
      <c r="E466" s="121"/>
      <c r="F466" s="8" t="s">
        <v>30</v>
      </c>
      <c r="G466" s="9"/>
      <c r="H466" s="8" t="s">
        <v>45</v>
      </c>
      <c r="I466" s="68" t="s">
        <v>616</v>
      </c>
      <c r="J466" s="13">
        <v>19096</v>
      </c>
      <c r="K466" s="6">
        <v>19096</v>
      </c>
      <c r="L466" s="6">
        <v>0</v>
      </c>
      <c r="M466" s="6">
        <v>0</v>
      </c>
      <c r="N466" s="167">
        <v>16980</v>
      </c>
      <c r="O466" s="167">
        <v>16980</v>
      </c>
      <c r="P466" s="167">
        <v>0</v>
      </c>
      <c r="Q466" s="167">
        <v>0</v>
      </c>
      <c r="R466" s="146">
        <v>16980</v>
      </c>
      <c r="S466" s="146">
        <v>16980</v>
      </c>
      <c r="T466" s="146"/>
      <c r="U466" s="144"/>
      <c r="V466" s="1">
        <f t="shared" si="788"/>
        <v>0</v>
      </c>
      <c r="W466" s="1">
        <f t="shared" si="788"/>
        <v>0</v>
      </c>
      <c r="X466" s="1">
        <f t="shared" si="788"/>
        <v>0</v>
      </c>
      <c r="Y466" s="1">
        <f t="shared" si="788"/>
        <v>0</v>
      </c>
      <c r="Z466" s="144"/>
      <c r="AA466" s="144"/>
      <c r="AB466" s="144"/>
      <c r="AC466" s="144"/>
      <c r="AD466" s="144"/>
      <c r="AE466" s="144"/>
      <c r="AF466" s="144"/>
      <c r="AG466" s="144"/>
      <c r="AH466" s="144"/>
      <c r="AI466" s="144"/>
      <c r="AJ466" s="144"/>
      <c r="AK466" s="144"/>
      <c r="AL466" s="1">
        <f t="shared" si="789"/>
        <v>0</v>
      </c>
      <c r="AM466" s="1">
        <f t="shared" si="789"/>
        <v>0</v>
      </c>
      <c r="AN466" s="1"/>
      <c r="AO466" s="1"/>
      <c r="AP466" s="1"/>
      <c r="AQ466" s="1"/>
      <c r="AR466" s="1"/>
      <c r="AS466" s="1"/>
      <c r="AT466" s="146"/>
      <c r="AU466" s="146"/>
      <c r="AV466" s="146"/>
      <c r="AW466" s="146"/>
      <c r="AX466" s="146"/>
      <c r="AY466" s="146"/>
      <c r="AZ466" s="146"/>
      <c r="BA466" s="146"/>
      <c r="BB466" s="1">
        <f t="shared" si="790"/>
        <v>0</v>
      </c>
      <c r="BC466" s="1">
        <f t="shared" si="790"/>
        <v>0</v>
      </c>
      <c r="BD466" s="1"/>
      <c r="BE466" s="1"/>
      <c r="BF466" s="146">
        <f t="shared" si="742"/>
        <v>0</v>
      </c>
      <c r="BG466" s="146">
        <f t="shared" si="743"/>
        <v>0</v>
      </c>
      <c r="BH466" s="146"/>
      <c r="BI466" s="146"/>
      <c r="BJ466" s="146">
        <f t="shared" si="744"/>
        <v>0</v>
      </c>
      <c r="BK466" s="146">
        <f t="shared" si="745"/>
        <v>0</v>
      </c>
      <c r="BL466" s="146"/>
      <c r="BM466" s="146"/>
      <c r="BN466" s="1">
        <f t="shared" si="791"/>
        <v>16980</v>
      </c>
      <c r="BO466" s="1">
        <f t="shared" si="792"/>
        <v>16980</v>
      </c>
      <c r="BP466" s="1">
        <f t="shared" si="793"/>
        <v>0</v>
      </c>
      <c r="BQ466" s="1">
        <f t="shared" si="794"/>
        <v>0</v>
      </c>
      <c r="BR466" s="167">
        <v>16980</v>
      </c>
      <c r="BS466" s="167">
        <v>16980</v>
      </c>
      <c r="BT466" s="167">
        <v>0</v>
      </c>
      <c r="BU466" s="167">
        <v>0</v>
      </c>
      <c r="BV466" s="146">
        <f t="shared" si="746"/>
        <v>0</v>
      </c>
      <c r="BW466" s="146">
        <f t="shared" si="747"/>
        <v>0</v>
      </c>
      <c r="BX466" s="4"/>
      <c r="BZ466" s="114" t="s">
        <v>543</v>
      </c>
      <c r="CA466" s="45" t="s">
        <v>598</v>
      </c>
      <c r="CB466" s="45" t="s">
        <v>594</v>
      </c>
      <c r="CC466" s="45" t="s">
        <v>593</v>
      </c>
      <c r="CF466" s="175" t="e">
        <f>BW466-#REF!</f>
        <v>#REF!</v>
      </c>
      <c r="CH466" s="291"/>
      <c r="CI466" s="291"/>
    </row>
    <row r="467" spans="1:87" ht="38.25" customHeight="1">
      <c r="A467" s="10">
        <v>3</v>
      </c>
      <c r="B467" s="14" t="s">
        <v>47</v>
      </c>
      <c r="C467" s="68" t="s">
        <v>46</v>
      </c>
      <c r="D467" s="121"/>
      <c r="E467" s="121"/>
      <c r="F467" s="8" t="s">
        <v>30</v>
      </c>
      <c r="G467" s="9"/>
      <c r="H467" s="8" t="s">
        <v>45</v>
      </c>
      <c r="I467" s="68" t="s">
        <v>44</v>
      </c>
      <c r="J467" s="13">
        <v>35000</v>
      </c>
      <c r="K467" s="6">
        <v>35000</v>
      </c>
      <c r="L467" s="6">
        <v>0</v>
      </c>
      <c r="M467" s="6">
        <v>0</v>
      </c>
      <c r="N467" s="167">
        <v>31200</v>
      </c>
      <c r="O467" s="167">
        <v>31200</v>
      </c>
      <c r="P467" s="167">
        <v>0</v>
      </c>
      <c r="Q467" s="167">
        <v>0</v>
      </c>
      <c r="R467" s="12">
        <v>31200</v>
      </c>
      <c r="S467" s="146">
        <v>31200</v>
      </c>
      <c r="T467" s="146"/>
      <c r="U467" s="144"/>
      <c r="V467" s="1">
        <f t="shared" si="788"/>
        <v>9910.68</v>
      </c>
      <c r="W467" s="1">
        <f t="shared" si="788"/>
        <v>9910.68</v>
      </c>
      <c r="X467" s="1">
        <f t="shared" si="788"/>
        <v>0</v>
      </c>
      <c r="Y467" s="1">
        <f t="shared" si="788"/>
        <v>0</v>
      </c>
      <c r="Z467" s="144"/>
      <c r="AA467" s="144"/>
      <c r="AB467" s="144"/>
      <c r="AC467" s="144"/>
      <c r="AD467" s="144"/>
      <c r="AE467" s="144"/>
      <c r="AF467" s="144"/>
      <c r="AG467" s="144"/>
      <c r="AH467" s="144"/>
      <c r="AI467" s="144"/>
      <c r="AJ467" s="144"/>
      <c r="AK467" s="144"/>
      <c r="AL467" s="1">
        <f t="shared" si="789"/>
        <v>0</v>
      </c>
      <c r="AM467" s="1">
        <f t="shared" si="789"/>
        <v>0</v>
      </c>
      <c r="AN467" s="1"/>
      <c r="AO467" s="1"/>
      <c r="AP467" s="1"/>
      <c r="AQ467" s="1"/>
      <c r="AR467" s="1"/>
      <c r="AS467" s="1"/>
      <c r="AT467" s="146">
        <v>0</v>
      </c>
      <c r="AU467" s="146">
        <v>0</v>
      </c>
      <c r="AV467" s="146"/>
      <c r="AW467" s="146"/>
      <c r="AX467" s="146">
        <v>9910.68</v>
      </c>
      <c r="AY467" s="146">
        <v>9910.68</v>
      </c>
      <c r="AZ467" s="146"/>
      <c r="BA467" s="146"/>
      <c r="BB467" s="1">
        <f t="shared" si="790"/>
        <v>0</v>
      </c>
      <c r="BC467" s="1">
        <f t="shared" si="790"/>
        <v>0</v>
      </c>
      <c r="BD467" s="1"/>
      <c r="BE467" s="1"/>
      <c r="BF467" s="146">
        <f t="shared" si="742"/>
        <v>0</v>
      </c>
      <c r="BG467" s="146">
        <f t="shared" si="743"/>
        <v>0</v>
      </c>
      <c r="BH467" s="146"/>
      <c r="BI467" s="146"/>
      <c r="BJ467" s="146">
        <f t="shared" si="744"/>
        <v>9910.68</v>
      </c>
      <c r="BK467" s="146">
        <f t="shared" si="745"/>
        <v>9910.68</v>
      </c>
      <c r="BL467" s="146"/>
      <c r="BM467" s="146"/>
      <c r="BN467" s="1">
        <f t="shared" si="791"/>
        <v>21289.32</v>
      </c>
      <c r="BO467" s="1">
        <f t="shared" si="792"/>
        <v>21289.32</v>
      </c>
      <c r="BP467" s="1">
        <f t="shared" si="793"/>
        <v>0</v>
      </c>
      <c r="BQ467" s="1">
        <f t="shared" si="794"/>
        <v>0</v>
      </c>
      <c r="BR467" s="167">
        <v>31200</v>
      </c>
      <c r="BS467" s="167">
        <v>31200</v>
      </c>
      <c r="BT467" s="167">
        <v>0</v>
      </c>
      <c r="BU467" s="167">
        <v>0</v>
      </c>
      <c r="BV467" s="146">
        <f t="shared" si="746"/>
        <v>0</v>
      </c>
      <c r="BW467" s="146">
        <f t="shared" si="747"/>
        <v>0</v>
      </c>
      <c r="BX467" s="11"/>
      <c r="BZ467" s="114" t="s">
        <v>543</v>
      </c>
      <c r="CA467" s="45" t="s">
        <v>598</v>
      </c>
      <c r="CB467" s="45" t="s">
        <v>594</v>
      </c>
      <c r="CC467" s="45" t="s">
        <v>593</v>
      </c>
      <c r="CF467" s="175" t="e">
        <f>BW467-#REF!</f>
        <v>#REF!</v>
      </c>
      <c r="CH467" s="291"/>
      <c r="CI467" s="291"/>
    </row>
    <row r="468" spans="1:87" ht="27.95" customHeight="1">
      <c r="A468" s="10">
        <v>4</v>
      </c>
      <c r="B468" s="14" t="s">
        <v>43</v>
      </c>
      <c r="C468" s="68"/>
      <c r="D468" s="121"/>
      <c r="E468" s="121"/>
      <c r="F468" s="8" t="s">
        <v>42</v>
      </c>
      <c r="G468" s="9"/>
      <c r="H468" s="8" t="s">
        <v>15</v>
      </c>
      <c r="I468" s="68"/>
      <c r="J468" s="13"/>
      <c r="K468" s="13"/>
      <c r="L468" s="13"/>
      <c r="M468" s="13"/>
      <c r="N468" s="167">
        <f>SUM(N469:N472)</f>
        <v>27155</v>
      </c>
      <c r="O468" s="167">
        <f t="shared" ref="O468:BW468" si="795">SUM(O469:O472)</f>
        <v>27155</v>
      </c>
      <c r="P468" s="167">
        <f t="shared" si="795"/>
        <v>0</v>
      </c>
      <c r="Q468" s="167">
        <f t="shared" si="795"/>
        <v>0</v>
      </c>
      <c r="R468" s="167">
        <f t="shared" si="795"/>
        <v>27155</v>
      </c>
      <c r="S468" s="167">
        <f t="shared" si="795"/>
        <v>27155</v>
      </c>
      <c r="T468" s="167">
        <f t="shared" si="795"/>
        <v>0</v>
      </c>
      <c r="U468" s="167">
        <f t="shared" si="795"/>
        <v>0</v>
      </c>
      <c r="V468" s="167">
        <f t="shared" si="795"/>
        <v>9040</v>
      </c>
      <c r="W468" s="167">
        <f t="shared" si="795"/>
        <v>9040</v>
      </c>
      <c r="X468" s="167">
        <f t="shared" si="795"/>
        <v>0</v>
      </c>
      <c r="Y468" s="167">
        <f t="shared" si="795"/>
        <v>0</v>
      </c>
      <c r="Z468" s="167">
        <f t="shared" si="795"/>
        <v>0</v>
      </c>
      <c r="AA468" s="167">
        <f t="shared" si="795"/>
        <v>0</v>
      </c>
      <c r="AB468" s="167">
        <f t="shared" si="795"/>
        <v>0</v>
      </c>
      <c r="AC468" s="167">
        <f t="shared" si="795"/>
        <v>0</v>
      </c>
      <c r="AD468" s="167">
        <f t="shared" si="795"/>
        <v>0</v>
      </c>
      <c r="AE468" s="167">
        <f t="shared" si="795"/>
        <v>0</v>
      </c>
      <c r="AF468" s="167">
        <f t="shared" si="795"/>
        <v>0</v>
      </c>
      <c r="AG468" s="167">
        <f t="shared" si="795"/>
        <v>0</v>
      </c>
      <c r="AH468" s="167">
        <f t="shared" si="795"/>
        <v>2000</v>
      </c>
      <c r="AI468" s="167">
        <f t="shared" si="795"/>
        <v>2000</v>
      </c>
      <c r="AJ468" s="167">
        <f t="shared" si="795"/>
        <v>0</v>
      </c>
      <c r="AK468" s="167">
        <f t="shared" si="795"/>
        <v>0</v>
      </c>
      <c r="AL468" s="167">
        <f t="shared" si="795"/>
        <v>0</v>
      </c>
      <c r="AM468" s="167">
        <f t="shared" si="795"/>
        <v>0</v>
      </c>
      <c r="AN468" s="167">
        <f t="shared" si="795"/>
        <v>0</v>
      </c>
      <c r="AO468" s="167">
        <f t="shared" si="795"/>
        <v>0</v>
      </c>
      <c r="AP468" s="167">
        <f t="shared" si="795"/>
        <v>0</v>
      </c>
      <c r="AQ468" s="167">
        <f t="shared" si="795"/>
        <v>0</v>
      </c>
      <c r="AR468" s="167">
        <f t="shared" si="795"/>
        <v>0</v>
      </c>
      <c r="AS468" s="167">
        <f t="shared" si="795"/>
        <v>0</v>
      </c>
      <c r="AT468" s="167">
        <f t="shared" si="795"/>
        <v>2000</v>
      </c>
      <c r="AU468" s="167">
        <f t="shared" si="795"/>
        <v>2000</v>
      </c>
      <c r="AV468" s="167">
        <f t="shared" si="795"/>
        <v>0</v>
      </c>
      <c r="AW468" s="167">
        <f t="shared" si="795"/>
        <v>0</v>
      </c>
      <c r="AX468" s="167">
        <f t="shared" si="795"/>
        <v>7040</v>
      </c>
      <c r="AY468" s="167">
        <f t="shared" si="795"/>
        <v>7040</v>
      </c>
      <c r="AZ468" s="167">
        <f t="shared" si="795"/>
        <v>0</v>
      </c>
      <c r="BA468" s="167">
        <f t="shared" si="795"/>
        <v>0</v>
      </c>
      <c r="BB468" s="167">
        <f t="shared" si="795"/>
        <v>0</v>
      </c>
      <c r="BC468" s="167">
        <f t="shared" si="795"/>
        <v>0</v>
      </c>
      <c r="BD468" s="167">
        <f t="shared" si="795"/>
        <v>0</v>
      </c>
      <c r="BE468" s="167">
        <f t="shared" si="795"/>
        <v>0</v>
      </c>
      <c r="BF468" s="167">
        <f t="shared" si="795"/>
        <v>0</v>
      </c>
      <c r="BG468" s="167">
        <f t="shared" si="795"/>
        <v>0</v>
      </c>
      <c r="BH468" s="167">
        <f t="shared" si="795"/>
        <v>0</v>
      </c>
      <c r="BI468" s="167">
        <f t="shared" si="795"/>
        <v>0</v>
      </c>
      <c r="BJ468" s="167">
        <f t="shared" si="795"/>
        <v>7040</v>
      </c>
      <c r="BK468" s="167">
        <f t="shared" si="795"/>
        <v>7040</v>
      </c>
      <c r="BL468" s="167">
        <f t="shared" si="795"/>
        <v>0</v>
      </c>
      <c r="BM468" s="167">
        <f t="shared" si="795"/>
        <v>0</v>
      </c>
      <c r="BN468" s="167">
        <f t="shared" si="795"/>
        <v>18115</v>
      </c>
      <c r="BO468" s="167">
        <f t="shared" si="795"/>
        <v>18115</v>
      </c>
      <c r="BP468" s="167">
        <f t="shared" si="795"/>
        <v>0</v>
      </c>
      <c r="BQ468" s="167">
        <f t="shared" si="795"/>
        <v>0</v>
      </c>
      <c r="BR468" s="167">
        <f t="shared" si="795"/>
        <v>27155</v>
      </c>
      <c r="BS468" s="167">
        <f t="shared" si="795"/>
        <v>27155</v>
      </c>
      <c r="BT468" s="167">
        <f t="shared" si="795"/>
        <v>0</v>
      </c>
      <c r="BU468" s="167">
        <f t="shared" si="795"/>
        <v>0</v>
      </c>
      <c r="BV468" s="167">
        <f t="shared" si="795"/>
        <v>0</v>
      </c>
      <c r="BW468" s="167">
        <f t="shared" si="795"/>
        <v>0</v>
      </c>
      <c r="BX468" s="4" t="s">
        <v>764</v>
      </c>
      <c r="CF468" s="175" t="e">
        <f>BW468-#REF!</f>
        <v>#REF!</v>
      </c>
      <c r="CH468" s="291"/>
      <c r="CI468" s="291"/>
    </row>
    <row r="469" spans="1:87" ht="27.95" hidden="1" customHeight="1" outlineLevel="1">
      <c r="A469" s="27" t="s">
        <v>10</v>
      </c>
      <c r="B469" s="26" t="s">
        <v>41</v>
      </c>
      <c r="C469" s="25" t="s">
        <v>40</v>
      </c>
      <c r="D469" s="124"/>
      <c r="E469" s="124"/>
      <c r="F469" s="23" t="s">
        <v>39</v>
      </c>
      <c r="G469" s="24"/>
      <c r="H469" s="23"/>
      <c r="I469" s="23"/>
      <c r="J469" s="20"/>
      <c r="K469" s="21"/>
      <c r="L469" s="22"/>
      <c r="M469" s="21"/>
      <c r="N469" s="167">
        <v>6770</v>
      </c>
      <c r="O469" s="167">
        <v>6770</v>
      </c>
      <c r="P469" s="167">
        <v>0</v>
      </c>
      <c r="Q469" s="167">
        <v>0</v>
      </c>
      <c r="R469" s="158">
        <v>6770</v>
      </c>
      <c r="S469" s="158">
        <v>6770</v>
      </c>
      <c r="T469" s="158"/>
      <c r="U469" s="159">
        <v>0</v>
      </c>
      <c r="V469" s="1">
        <f t="shared" ref="V469:Y473" si="796">Z469+AH469+AX469</f>
        <v>2513</v>
      </c>
      <c r="W469" s="1">
        <f t="shared" si="796"/>
        <v>2513</v>
      </c>
      <c r="X469" s="1">
        <f t="shared" si="796"/>
        <v>0</v>
      </c>
      <c r="Y469" s="1">
        <f t="shared" si="796"/>
        <v>0</v>
      </c>
      <c r="Z469" s="159"/>
      <c r="AA469" s="159"/>
      <c r="AB469" s="159"/>
      <c r="AC469" s="159"/>
      <c r="AD469" s="159"/>
      <c r="AE469" s="159"/>
      <c r="AF469" s="159"/>
      <c r="AG469" s="159"/>
      <c r="AH469" s="159">
        <v>500</v>
      </c>
      <c r="AI469" s="159">
        <v>500</v>
      </c>
      <c r="AJ469" s="159"/>
      <c r="AK469" s="159"/>
      <c r="AL469" s="1">
        <f t="shared" ref="AL469:AM472" si="797">Z469-AD469</f>
        <v>0</v>
      </c>
      <c r="AM469" s="1">
        <f t="shared" si="797"/>
        <v>0</v>
      </c>
      <c r="AN469" s="1"/>
      <c r="AO469" s="1"/>
      <c r="AP469" s="1"/>
      <c r="AQ469" s="1"/>
      <c r="AR469" s="1"/>
      <c r="AS469" s="1"/>
      <c r="AT469" s="146">
        <v>500</v>
      </c>
      <c r="AU469" s="146">
        <v>500</v>
      </c>
      <c r="AV469" s="146"/>
      <c r="AW469" s="146"/>
      <c r="AX469" s="159">
        <f>1000+1013</f>
        <v>2013</v>
      </c>
      <c r="AY469" s="159">
        <f>1000+1013</f>
        <v>2013</v>
      </c>
      <c r="AZ469" s="159"/>
      <c r="BA469" s="159"/>
      <c r="BB469" s="1">
        <f t="shared" ref="BB469:BC472" si="798">AH469-AT469</f>
        <v>0</v>
      </c>
      <c r="BC469" s="1">
        <f t="shared" si="798"/>
        <v>0</v>
      </c>
      <c r="BD469" s="1"/>
      <c r="BE469" s="1"/>
      <c r="BF469" s="146">
        <f t="shared" si="742"/>
        <v>0</v>
      </c>
      <c r="BG469" s="146">
        <f t="shared" si="743"/>
        <v>0</v>
      </c>
      <c r="BH469" s="146"/>
      <c r="BI469" s="146"/>
      <c r="BJ469" s="146">
        <f t="shared" si="744"/>
        <v>2013</v>
      </c>
      <c r="BK469" s="146">
        <f t="shared" si="745"/>
        <v>2013</v>
      </c>
      <c r="BL469" s="159"/>
      <c r="BM469" s="159"/>
      <c r="BN469" s="1">
        <f t="shared" ref="BN469:BN472" si="799">N469-V469</f>
        <v>4257</v>
      </c>
      <c r="BO469" s="1">
        <f t="shared" ref="BO469:BO472" si="800">O469-W469</f>
        <v>4257</v>
      </c>
      <c r="BP469" s="1">
        <f t="shared" ref="BP469:BP472" si="801">P469-X469</f>
        <v>0</v>
      </c>
      <c r="BQ469" s="1">
        <f t="shared" ref="BQ469:BQ472" si="802">Q469-Y469</f>
        <v>0</v>
      </c>
      <c r="BR469" s="167">
        <v>6770</v>
      </c>
      <c r="BS469" s="167">
        <v>6770</v>
      </c>
      <c r="BT469" s="167">
        <v>0</v>
      </c>
      <c r="BU469" s="167">
        <v>0</v>
      </c>
      <c r="BV469" s="146">
        <f t="shared" si="746"/>
        <v>0</v>
      </c>
      <c r="BW469" s="146">
        <f t="shared" si="747"/>
        <v>0</v>
      </c>
      <c r="BX469" s="20"/>
      <c r="BZ469" s="45" t="s">
        <v>602</v>
      </c>
      <c r="CA469" s="45" t="s">
        <v>598</v>
      </c>
      <c r="CB469" s="45" t="s">
        <v>590</v>
      </c>
      <c r="CF469" s="175" t="e">
        <f>BW469-#REF!</f>
        <v>#REF!</v>
      </c>
      <c r="CH469" s="291"/>
      <c r="CI469" s="291"/>
    </row>
    <row r="470" spans="1:87" ht="27.95" hidden="1" customHeight="1" outlineLevel="1">
      <c r="A470" s="27" t="s">
        <v>10</v>
      </c>
      <c r="B470" s="26" t="s">
        <v>38</v>
      </c>
      <c r="C470" s="25" t="s">
        <v>37</v>
      </c>
      <c r="D470" s="124"/>
      <c r="E470" s="124"/>
      <c r="F470" s="23" t="s">
        <v>36</v>
      </c>
      <c r="G470" s="24"/>
      <c r="H470" s="23"/>
      <c r="I470" s="23"/>
      <c r="J470" s="20"/>
      <c r="K470" s="21"/>
      <c r="L470" s="22"/>
      <c r="M470" s="21"/>
      <c r="N470" s="167">
        <v>6960</v>
      </c>
      <c r="O470" s="167">
        <v>6960</v>
      </c>
      <c r="P470" s="167">
        <v>0</v>
      </c>
      <c r="Q470" s="167">
        <v>0</v>
      </c>
      <c r="R470" s="158">
        <v>6960</v>
      </c>
      <c r="S470" s="158">
        <v>6960</v>
      </c>
      <c r="T470" s="158"/>
      <c r="U470" s="159">
        <v>0</v>
      </c>
      <c r="V470" s="1">
        <f t="shared" si="796"/>
        <v>2513</v>
      </c>
      <c r="W470" s="1">
        <f t="shared" si="796"/>
        <v>2513</v>
      </c>
      <c r="X470" s="1">
        <f t="shared" si="796"/>
        <v>0</v>
      </c>
      <c r="Y470" s="1">
        <f t="shared" si="796"/>
        <v>0</v>
      </c>
      <c r="Z470" s="159"/>
      <c r="AA470" s="159"/>
      <c r="AB470" s="159"/>
      <c r="AC470" s="159"/>
      <c r="AD470" s="159"/>
      <c r="AE470" s="159"/>
      <c r="AF470" s="159"/>
      <c r="AG470" s="159"/>
      <c r="AH470" s="159">
        <v>500</v>
      </c>
      <c r="AI470" s="159">
        <v>500</v>
      </c>
      <c r="AJ470" s="159"/>
      <c r="AK470" s="159"/>
      <c r="AL470" s="1">
        <f t="shared" si="797"/>
        <v>0</v>
      </c>
      <c r="AM470" s="1">
        <f t="shared" si="797"/>
        <v>0</v>
      </c>
      <c r="AN470" s="1"/>
      <c r="AO470" s="1"/>
      <c r="AP470" s="1"/>
      <c r="AQ470" s="1"/>
      <c r="AR470" s="1"/>
      <c r="AS470" s="1"/>
      <c r="AT470" s="146">
        <v>500</v>
      </c>
      <c r="AU470" s="146">
        <v>500</v>
      </c>
      <c r="AV470" s="146"/>
      <c r="AW470" s="146"/>
      <c r="AX470" s="159">
        <f>1000+1013</f>
        <v>2013</v>
      </c>
      <c r="AY470" s="159">
        <f>1000+1013</f>
        <v>2013</v>
      </c>
      <c r="AZ470" s="159"/>
      <c r="BA470" s="159"/>
      <c r="BB470" s="1">
        <f t="shared" si="798"/>
        <v>0</v>
      </c>
      <c r="BC470" s="1">
        <f t="shared" si="798"/>
        <v>0</v>
      </c>
      <c r="BD470" s="1"/>
      <c r="BE470" s="1"/>
      <c r="BF470" s="146">
        <f t="shared" si="742"/>
        <v>0</v>
      </c>
      <c r="BG470" s="146">
        <f t="shared" si="743"/>
        <v>0</v>
      </c>
      <c r="BH470" s="146"/>
      <c r="BI470" s="146"/>
      <c r="BJ470" s="146">
        <f t="shared" si="744"/>
        <v>2013</v>
      </c>
      <c r="BK470" s="146">
        <f t="shared" si="745"/>
        <v>2013</v>
      </c>
      <c r="BL470" s="159"/>
      <c r="BM470" s="159"/>
      <c r="BN470" s="1">
        <f t="shared" si="799"/>
        <v>4447</v>
      </c>
      <c r="BO470" s="1">
        <f t="shared" si="800"/>
        <v>4447</v>
      </c>
      <c r="BP470" s="1">
        <f t="shared" si="801"/>
        <v>0</v>
      </c>
      <c r="BQ470" s="1">
        <f t="shared" si="802"/>
        <v>0</v>
      </c>
      <c r="BR470" s="167">
        <v>6960</v>
      </c>
      <c r="BS470" s="167">
        <v>6960</v>
      </c>
      <c r="BT470" s="167">
        <v>0</v>
      </c>
      <c r="BU470" s="167">
        <v>0</v>
      </c>
      <c r="BV470" s="146">
        <f t="shared" si="746"/>
        <v>0</v>
      </c>
      <c r="BW470" s="146">
        <f t="shared" si="747"/>
        <v>0</v>
      </c>
      <c r="BX470" s="20"/>
      <c r="BZ470" s="45" t="s">
        <v>602</v>
      </c>
      <c r="CA470" s="45" t="s">
        <v>598</v>
      </c>
      <c r="CB470" s="45" t="s">
        <v>590</v>
      </c>
      <c r="CF470" s="175" t="e">
        <f>BW470-#REF!</f>
        <v>#REF!</v>
      </c>
      <c r="CH470" s="291"/>
      <c r="CI470" s="291"/>
    </row>
    <row r="471" spans="1:87" ht="27.95" hidden="1" customHeight="1" outlineLevel="1">
      <c r="A471" s="27" t="s">
        <v>10</v>
      </c>
      <c r="B471" s="26" t="s">
        <v>29</v>
      </c>
      <c r="C471" s="25" t="s">
        <v>6</v>
      </c>
      <c r="D471" s="124"/>
      <c r="E471" s="124"/>
      <c r="F471" s="23" t="s">
        <v>28</v>
      </c>
      <c r="G471" s="24"/>
      <c r="H471" s="23"/>
      <c r="I471" s="23"/>
      <c r="J471" s="20"/>
      <c r="K471" s="21"/>
      <c r="L471" s="22"/>
      <c r="M471" s="21"/>
      <c r="N471" s="167">
        <v>6740</v>
      </c>
      <c r="O471" s="167">
        <v>6740</v>
      </c>
      <c r="P471" s="167">
        <v>0</v>
      </c>
      <c r="Q471" s="167">
        <v>0</v>
      </c>
      <c r="R471" s="158">
        <v>6740</v>
      </c>
      <c r="S471" s="158">
        <v>6740</v>
      </c>
      <c r="T471" s="158"/>
      <c r="U471" s="159">
        <v>0</v>
      </c>
      <c r="V471" s="1">
        <f t="shared" si="796"/>
        <v>2514</v>
      </c>
      <c r="W471" s="1">
        <f t="shared" si="796"/>
        <v>2514</v>
      </c>
      <c r="X471" s="1">
        <f t="shared" si="796"/>
        <v>0</v>
      </c>
      <c r="Y471" s="1">
        <f t="shared" si="796"/>
        <v>0</v>
      </c>
      <c r="Z471" s="159"/>
      <c r="AA471" s="159"/>
      <c r="AB471" s="159"/>
      <c r="AC471" s="159"/>
      <c r="AD471" s="159"/>
      <c r="AE471" s="159"/>
      <c r="AF471" s="159"/>
      <c r="AG471" s="159"/>
      <c r="AH471" s="159">
        <v>500</v>
      </c>
      <c r="AI471" s="159">
        <v>500</v>
      </c>
      <c r="AJ471" s="159"/>
      <c r="AK471" s="159"/>
      <c r="AL471" s="1">
        <f t="shared" si="797"/>
        <v>0</v>
      </c>
      <c r="AM471" s="1">
        <f t="shared" si="797"/>
        <v>0</v>
      </c>
      <c r="AN471" s="1"/>
      <c r="AO471" s="1"/>
      <c r="AP471" s="1"/>
      <c r="AQ471" s="1"/>
      <c r="AR471" s="1"/>
      <c r="AS471" s="1"/>
      <c r="AT471" s="146">
        <v>500</v>
      </c>
      <c r="AU471" s="146">
        <v>500</v>
      </c>
      <c r="AV471" s="146"/>
      <c r="AW471" s="146"/>
      <c r="AX471" s="159">
        <f>1000+1014</f>
        <v>2014</v>
      </c>
      <c r="AY471" s="159">
        <f>1000+1014</f>
        <v>2014</v>
      </c>
      <c r="AZ471" s="159"/>
      <c r="BA471" s="159"/>
      <c r="BB471" s="1">
        <f t="shared" si="798"/>
        <v>0</v>
      </c>
      <c r="BC471" s="1">
        <f t="shared" si="798"/>
        <v>0</v>
      </c>
      <c r="BD471" s="1"/>
      <c r="BE471" s="1"/>
      <c r="BF471" s="146">
        <f t="shared" si="742"/>
        <v>0</v>
      </c>
      <c r="BG471" s="146">
        <f t="shared" si="743"/>
        <v>0</v>
      </c>
      <c r="BH471" s="146"/>
      <c r="BI471" s="146"/>
      <c r="BJ471" s="146">
        <f t="shared" si="744"/>
        <v>2014</v>
      </c>
      <c r="BK471" s="146">
        <f t="shared" si="745"/>
        <v>2014</v>
      </c>
      <c r="BL471" s="159"/>
      <c r="BM471" s="159"/>
      <c r="BN471" s="1">
        <f t="shared" si="799"/>
        <v>4226</v>
      </c>
      <c r="BO471" s="1">
        <f t="shared" si="800"/>
        <v>4226</v>
      </c>
      <c r="BP471" s="1">
        <f t="shared" si="801"/>
        <v>0</v>
      </c>
      <c r="BQ471" s="1">
        <f t="shared" si="802"/>
        <v>0</v>
      </c>
      <c r="BR471" s="167">
        <v>6740</v>
      </c>
      <c r="BS471" s="167">
        <v>6740</v>
      </c>
      <c r="BT471" s="167">
        <v>0</v>
      </c>
      <c r="BU471" s="167">
        <v>0</v>
      </c>
      <c r="BV471" s="146">
        <f t="shared" si="746"/>
        <v>0</v>
      </c>
      <c r="BW471" s="146">
        <f t="shared" si="747"/>
        <v>0</v>
      </c>
      <c r="BX471" s="20"/>
      <c r="BZ471" s="45" t="s">
        <v>602</v>
      </c>
      <c r="CA471" s="45" t="s">
        <v>598</v>
      </c>
      <c r="CB471" s="45" t="s">
        <v>590</v>
      </c>
      <c r="CF471" s="175" t="e">
        <f>BW471-#REF!</f>
        <v>#REF!</v>
      </c>
      <c r="CH471" s="291"/>
      <c r="CI471" s="291"/>
    </row>
    <row r="472" spans="1:87" ht="27.95" hidden="1" customHeight="1" outlineLevel="1">
      <c r="A472" s="27" t="s">
        <v>10</v>
      </c>
      <c r="B472" s="26" t="s">
        <v>27</v>
      </c>
      <c r="C472" s="25" t="s">
        <v>26</v>
      </c>
      <c r="D472" s="124"/>
      <c r="E472" s="124"/>
      <c r="F472" s="23" t="s">
        <v>35</v>
      </c>
      <c r="G472" s="24"/>
      <c r="H472" s="23"/>
      <c r="I472" s="23"/>
      <c r="J472" s="20"/>
      <c r="K472" s="21"/>
      <c r="L472" s="22"/>
      <c r="M472" s="21"/>
      <c r="N472" s="167">
        <v>6685</v>
      </c>
      <c r="O472" s="167">
        <v>6685</v>
      </c>
      <c r="P472" s="167">
        <v>0</v>
      </c>
      <c r="Q472" s="167">
        <v>0</v>
      </c>
      <c r="R472" s="158">
        <v>6685</v>
      </c>
      <c r="S472" s="158">
        <v>6685</v>
      </c>
      <c r="T472" s="158"/>
      <c r="U472" s="159">
        <v>0</v>
      </c>
      <c r="V472" s="1">
        <f t="shared" si="796"/>
        <v>1500</v>
      </c>
      <c r="W472" s="1">
        <f t="shared" si="796"/>
        <v>1500</v>
      </c>
      <c r="X472" s="1">
        <f t="shared" si="796"/>
        <v>0</v>
      </c>
      <c r="Y472" s="1">
        <f t="shared" si="796"/>
        <v>0</v>
      </c>
      <c r="Z472" s="159"/>
      <c r="AA472" s="159"/>
      <c r="AB472" s="159"/>
      <c r="AC472" s="159"/>
      <c r="AD472" s="159"/>
      <c r="AE472" s="159"/>
      <c r="AF472" s="159"/>
      <c r="AG472" s="159"/>
      <c r="AH472" s="159">
        <v>500</v>
      </c>
      <c r="AI472" s="159">
        <v>500</v>
      </c>
      <c r="AJ472" s="159"/>
      <c r="AK472" s="159"/>
      <c r="AL472" s="1">
        <f t="shared" si="797"/>
        <v>0</v>
      </c>
      <c r="AM472" s="1">
        <f t="shared" si="797"/>
        <v>0</v>
      </c>
      <c r="AN472" s="1"/>
      <c r="AO472" s="1"/>
      <c r="AP472" s="1"/>
      <c r="AQ472" s="1"/>
      <c r="AR472" s="1"/>
      <c r="AS472" s="1"/>
      <c r="AT472" s="146">
        <v>500</v>
      </c>
      <c r="AU472" s="146">
        <v>500</v>
      </c>
      <c r="AV472" s="146"/>
      <c r="AW472" s="146"/>
      <c r="AX472" s="159">
        <v>1000</v>
      </c>
      <c r="AY472" s="159">
        <v>1000</v>
      </c>
      <c r="AZ472" s="159"/>
      <c r="BA472" s="159"/>
      <c r="BB472" s="1">
        <f t="shared" si="798"/>
        <v>0</v>
      </c>
      <c r="BC472" s="1">
        <f t="shared" si="798"/>
        <v>0</v>
      </c>
      <c r="BD472" s="1"/>
      <c r="BE472" s="1"/>
      <c r="BF472" s="146">
        <f t="shared" si="742"/>
        <v>0</v>
      </c>
      <c r="BG472" s="146">
        <f t="shared" si="743"/>
        <v>0</v>
      </c>
      <c r="BH472" s="146"/>
      <c r="BI472" s="146"/>
      <c r="BJ472" s="146">
        <f t="shared" si="744"/>
        <v>1000</v>
      </c>
      <c r="BK472" s="146">
        <f t="shared" si="745"/>
        <v>1000</v>
      </c>
      <c r="BL472" s="159"/>
      <c r="BM472" s="159"/>
      <c r="BN472" s="1">
        <f t="shared" si="799"/>
        <v>5185</v>
      </c>
      <c r="BO472" s="1">
        <f t="shared" si="800"/>
        <v>5185</v>
      </c>
      <c r="BP472" s="1">
        <f t="shared" si="801"/>
        <v>0</v>
      </c>
      <c r="BQ472" s="1">
        <f t="shared" si="802"/>
        <v>0</v>
      </c>
      <c r="BR472" s="167">
        <v>6685</v>
      </c>
      <c r="BS472" s="167">
        <v>6685</v>
      </c>
      <c r="BT472" s="167">
        <v>0</v>
      </c>
      <c r="BU472" s="167">
        <v>0</v>
      </c>
      <c r="BV472" s="146">
        <f t="shared" si="746"/>
        <v>0</v>
      </c>
      <c r="BW472" s="146">
        <f t="shared" si="747"/>
        <v>0</v>
      </c>
      <c r="BX472" s="20"/>
      <c r="BZ472" s="45" t="s">
        <v>602</v>
      </c>
      <c r="CA472" s="45" t="s">
        <v>598</v>
      </c>
      <c r="CB472" s="45" t="s">
        <v>590</v>
      </c>
      <c r="CF472" s="175" t="e">
        <f>BW472-#REF!</f>
        <v>#REF!</v>
      </c>
      <c r="CH472" s="291"/>
      <c r="CI472" s="291"/>
    </row>
    <row r="473" spans="1:87" ht="27.95" customHeight="1" collapsed="1">
      <c r="A473" s="19" t="s">
        <v>34</v>
      </c>
      <c r="B473" s="18" t="s">
        <v>33</v>
      </c>
      <c r="C473" s="17"/>
      <c r="D473" s="125"/>
      <c r="E473" s="125"/>
      <c r="F473" s="16"/>
      <c r="G473" s="16"/>
      <c r="H473" s="17"/>
      <c r="I473" s="17"/>
      <c r="J473" s="15"/>
      <c r="K473" s="15"/>
      <c r="L473" s="15"/>
      <c r="M473" s="15"/>
      <c r="N473" s="167">
        <v>0</v>
      </c>
      <c r="O473" s="167">
        <v>0</v>
      </c>
      <c r="P473" s="167">
        <v>0</v>
      </c>
      <c r="Q473" s="167">
        <v>0</v>
      </c>
      <c r="R473" s="155"/>
      <c r="S473" s="155"/>
      <c r="T473" s="155"/>
      <c r="U473" s="155"/>
      <c r="V473" s="1">
        <f t="shared" si="796"/>
        <v>0</v>
      </c>
      <c r="W473" s="1">
        <f t="shared" si="796"/>
        <v>0</v>
      </c>
      <c r="X473" s="1">
        <f t="shared" si="796"/>
        <v>0</v>
      </c>
      <c r="Y473" s="1">
        <f t="shared" si="796"/>
        <v>0</v>
      </c>
      <c r="Z473" s="155"/>
      <c r="AA473" s="155"/>
      <c r="AB473" s="155"/>
      <c r="AC473" s="155"/>
      <c r="AD473" s="155"/>
      <c r="AE473" s="155"/>
      <c r="AF473" s="155"/>
      <c r="AG473" s="155"/>
      <c r="AH473" s="155"/>
      <c r="AI473" s="155"/>
      <c r="AJ473" s="155"/>
      <c r="AK473" s="155"/>
      <c r="AL473" s="155"/>
      <c r="AM473" s="155"/>
      <c r="AN473" s="155"/>
      <c r="AO473" s="155"/>
      <c r="AP473" s="155"/>
      <c r="AQ473" s="155"/>
      <c r="AR473" s="155"/>
      <c r="AS473" s="155"/>
      <c r="AT473" s="146">
        <f>AH473+AL473</f>
        <v>0</v>
      </c>
      <c r="AU473" s="146">
        <f>AI473+AM473</f>
        <v>0</v>
      </c>
      <c r="AV473" s="146"/>
      <c r="AW473" s="146"/>
      <c r="AX473" s="155"/>
      <c r="AY473" s="155"/>
      <c r="AZ473" s="155"/>
      <c r="BA473" s="155"/>
      <c r="BB473" s="155"/>
      <c r="BC473" s="155"/>
      <c r="BD473" s="155"/>
      <c r="BE473" s="155"/>
      <c r="BF473" s="146">
        <f t="shared" si="742"/>
        <v>0</v>
      </c>
      <c r="BG473" s="146">
        <f t="shared" si="743"/>
        <v>0</v>
      </c>
      <c r="BH473" s="146"/>
      <c r="BI473" s="146"/>
      <c r="BJ473" s="146">
        <f t="shared" si="744"/>
        <v>0</v>
      </c>
      <c r="BK473" s="146">
        <f t="shared" si="745"/>
        <v>0</v>
      </c>
      <c r="BL473" s="155"/>
      <c r="BM473" s="155"/>
      <c r="BN473" s="1">
        <f t="shared" ref="BN473:BQ473" si="803">N473-V473</f>
        <v>0</v>
      </c>
      <c r="BO473" s="1">
        <f t="shared" si="803"/>
        <v>0</v>
      </c>
      <c r="BP473" s="1">
        <f t="shared" si="803"/>
        <v>0</v>
      </c>
      <c r="BQ473" s="1">
        <f t="shared" si="803"/>
        <v>0</v>
      </c>
      <c r="BR473" s="167">
        <v>0</v>
      </c>
      <c r="BS473" s="167">
        <v>0</v>
      </c>
      <c r="BT473" s="167">
        <v>0</v>
      </c>
      <c r="BU473" s="167">
        <v>0</v>
      </c>
      <c r="BV473" s="146">
        <f t="shared" si="746"/>
        <v>0</v>
      </c>
      <c r="BW473" s="146">
        <f t="shared" si="747"/>
        <v>0</v>
      </c>
      <c r="BX473" s="15"/>
      <c r="CF473" s="175" t="e">
        <f>BW473-#REF!</f>
        <v>#REF!</v>
      </c>
      <c r="CH473" s="291"/>
      <c r="CI473" s="291"/>
    </row>
    <row r="474" spans="1:87" ht="27.95" customHeight="1">
      <c r="A474" s="387" t="s">
        <v>5</v>
      </c>
      <c r="B474" s="388" t="s">
        <v>4</v>
      </c>
      <c r="C474" s="389"/>
      <c r="D474" s="390"/>
      <c r="E474" s="390"/>
      <c r="F474" s="389"/>
      <c r="G474" s="389"/>
      <c r="H474" s="389"/>
      <c r="I474" s="391"/>
      <c r="J474" s="392"/>
      <c r="K474" s="392"/>
      <c r="L474" s="392"/>
      <c r="M474" s="392"/>
      <c r="N474" s="393">
        <v>68406.716</v>
      </c>
      <c r="O474" s="393">
        <v>68406.716</v>
      </c>
      <c r="P474" s="393">
        <v>0</v>
      </c>
      <c r="Q474" s="393">
        <v>0</v>
      </c>
      <c r="R474" s="393">
        <f>SUM(R476:R478)</f>
        <v>171906.71600000001</v>
      </c>
      <c r="S474" s="393">
        <f t="shared" ref="S474:BW474" si="804">SUM(S476:S478)</f>
        <v>171906.71600000001</v>
      </c>
      <c r="T474" s="393">
        <f t="shared" si="804"/>
        <v>0</v>
      </c>
      <c r="U474" s="393">
        <f t="shared" si="804"/>
        <v>0</v>
      </c>
      <c r="V474" s="393">
        <f t="shared" si="804"/>
        <v>0</v>
      </c>
      <c r="W474" s="393">
        <f t="shared" si="804"/>
        <v>0</v>
      </c>
      <c r="X474" s="393">
        <f t="shared" si="804"/>
        <v>0</v>
      </c>
      <c r="Y474" s="393">
        <f t="shared" si="804"/>
        <v>0</v>
      </c>
      <c r="Z474" s="393">
        <f t="shared" si="804"/>
        <v>0</v>
      </c>
      <c r="AA474" s="393">
        <f t="shared" si="804"/>
        <v>0</v>
      </c>
      <c r="AB474" s="393">
        <f t="shared" si="804"/>
        <v>0</v>
      </c>
      <c r="AC474" s="393">
        <f t="shared" si="804"/>
        <v>0</v>
      </c>
      <c r="AD474" s="393">
        <f t="shared" si="804"/>
        <v>0</v>
      </c>
      <c r="AE474" s="393">
        <f t="shared" si="804"/>
        <v>0</v>
      </c>
      <c r="AF474" s="393">
        <f t="shared" si="804"/>
        <v>0</v>
      </c>
      <c r="AG474" s="393">
        <f t="shared" si="804"/>
        <v>0</v>
      </c>
      <c r="AH474" s="393">
        <f t="shared" si="804"/>
        <v>0</v>
      </c>
      <c r="AI474" s="393">
        <f t="shared" si="804"/>
        <v>0</v>
      </c>
      <c r="AJ474" s="393">
        <f t="shared" si="804"/>
        <v>0</v>
      </c>
      <c r="AK474" s="393">
        <f t="shared" si="804"/>
        <v>0</v>
      </c>
      <c r="AL474" s="393">
        <f t="shared" si="804"/>
        <v>0</v>
      </c>
      <c r="AM474" s="393">
        <f t="shared" si="804"/>
        <v>0</v>
      </c>
      <c r="AN474" s="393">
        <f t="shared" si="804"/>
        <v>0</v>
      </c>
      <c r="AO474" s="393">
        <f t="shared" si="804"/>
        <v>0</v>
      </c>
      <c r="AP474" s="393">
        <f t="shared" si="804"/>
        <v>0</v>
      </c>
      <c r="AQ474" s="393">
        <f t="shared" si="804"/>
        <v>0</v>
      </c>
      <c r="AR474" s="393">
        <f t="shared" si="804"/>
        <v>0</v>
      </c>
      <c r="AS474" s="393">
        <f t="shared" si="804"/>
        <v>0</v>
      </c>
      <c r="AT474" s="393">
        <f t="shared" si="804"/>
        <v>0</v>
      </c>
      <c r="AU474" s="393">
        <f t="shared" si="804"/>
        <v>0</v>
      </c>
      <c r="AV474" s="393">
        <f t="shared" si="804"/>
        <v>0</v>
      </c>
      <c r="AW474" s="393">
        <f t="shared" si="804"/>
        <v>0</v>
      </c>
      <c r="AX474" s="393">
        <f t="shared" si="804"/>
        <v>0</v>
      </c>
      <c r="AY474" s="393">
        <f t="shared" si="804"/>
        <v>0</v>
      </c>
      <c r="AZ474" s="393">
        <f t="shared" si="804"/>
        <v>0</v>
      </c>
      <c r="BA474" s="393">
        <f t="shared" si="804"/>
        <v>0</v>
      </c>
      <c r="BB474" s="393">
        <f t="shared" si="804"/>
        <v>0</v>
      </c>
      <c r="BC474" s="393">
        <f t="shared" si="804"/>
        <v>0</v>
      </c>
      <c r="BD474" s="393">
        <f t="shared" si="804"/>
        <v>0</v>
      </c>
      <c r="BE474" s="393">
        <f t="shared" si="804"/>
        <v>0</v>
      </c>
      <c r="BF474" s="146">
        <f t="shared" si="742"/>
        <v>0</v>
      </c>
      <c r="BG474" s="146">
        <f t="shared" si="743"/>
        <v>0</v>
      </c>
      <c r="BH474" s="146"/>
      <c r="BI474" s="146"/>
      <c r="BJ474" s="146">
        <f t="shared" si="744"/>
        <v>0</v>
      </c>
      <c r="BK474" s="146">
        <f t="shared" si="745"/>
        <v>0</v>
      </c>
      <c r="BL474" s="393">
        <f t="shared" si="804"/>
        <v>0</v>
      </c>
      <c r="BM474" s="393">
        <f t="shared" si="804"/>
        <v>0</v>
      </c>
      <c r="BN474" s="393">
        <f t="shared" si="804"/>
        <v>68406.716</v>
      </c>
      <c r="BO474" s="393">
        <f t="shared" si="804"/>
        <v>68406.716</v>
      </c>
      <c r="BP474" s="393">
        <f t="shared" si="804"/>
        <v>0</v>
      </c>
      <c r="BQ474" s="393">
        <f t="shared" si="804"/>
        <v>0</v>
      </c>
      <c r="BR474" s="393">
        <f t="shared" si="804"/>
        <v>32745.716</v>
      </c>
      <c r="BS474" s="393">
        <f t="shared" si="804"/>
        <v>32745.716</v>
      </c>
      <c r="BT474" s="393">
        <f t="shared" si="804"/>
        <v>0</v>
      </c>
      <c r="BU474" s="393">
        <f t="shared" si="804"/>
        <v>0</v>
      </c>
      <c r="BV474" s="393">
        <f t="shared" si="804"/>
        <v>0</v>
      </c>
      <c r="BW474" s="393">
        <f t="shared" si="804"/>
        <v>35661</v>
      </c>
      <c r="BX474" s="394"/>
      <c r="CF474" s="175" t="e">
        <f>BW474-#REF!</f>
        <v>#REF!</v>
      </c>
      <c r="CH474" s="291"/>
      <c r="CI474" s="291"/>
    </row>
    <row r="475" spans="1:87" ht="24.95" customHeight="1">
      <c r="A475" s="395"/>
      <c r="B475" s="396" t="s">
        <v>3</v>
      </c>
      <c r="C475" s="397"/>
      <c r="D475" s="398"/>
      <c r="E475" s="398"/>
      <c r="F475" s="399"/>
      <c r="G475" s="5"/>
      <c r="H475" s="399"/>
      <c r="I475" s="400"/>
      <c r="J475" s="401"/>
      <c r="K475" s="401"/>
      <c r="L475" s="402"/>
      <c r="M475" s="402"/>
      <c r="N475" s="167">
        <v>0</v>
      </c>
      <c r="O475" s="167">
        <v>0</v>
      </c>
      <c r="P475" s="167">
        <v>0</v>
      </c>
      <c r="Q475" s="167">
        <v>0</v>
      </c>
      <c r="R475" s="403"/>
      <c r="S475" s="404"/>
      <c r="T475" s="404"/>
      <c r="U475" s="146"/>
      <c r="V475" s="1">
        <f t="shared" ref="V475:Y478" si="805">Z475+AH475+AX475</f>
        <v>0</v>
      </c>
      <c r="W475" s="1">
        <f t="shared" si="805"/>
        <v>0</v>
      </c>
      <c r="X475" s="1">
        <f t="shared" si="805"/>
        <v>0</v>
      </c>
      <c r="Y475" s="1">
        <f t="shared" si="805"/>
        <v>0</v>
      </c>
      <c r="Z475" s="146"/>
      <c r="AA475" s="146"/>
      <c r="AB475" s="146"/>
      <c r="AC475" s="146"/>
      <c r="AD475" s="146"/>
      <c r="AE475" s="146"/>
      <c r="AF475" s="146"/>
      <c r="AG475" s="146"/>
      <c r="AH475" s="146"/>
      <c r="AI475" s="146"/>
      <c r="AJ475" s="146"/>
      <c r="AK475" s="146"/>
      <c r="AL475" s="1"/>
      <c r="AM475" s="1"/>
      <c r="AN475" s="1"/>
      <c r="AO475" s="1"/>
      <c r="AP475" s="146"/>
      <c r="AQ475" s="146"/>
      <c r="AR475" s="146"/>
      <c r="AS475" s="146"/>
      <c r="AT475" s="146"/>
      <c r="AU475" s="146"/>
      <c r="AV475" s="146"/>
      <c r="AW475" s="146"/>
      <c r="AX475" s="148"/>
      <c r="AY475" s="146"/>
      <c r="AZ475" s="146"/>
      <c r="BA475" s="146"/>
      <c r="BB475" s="1"/>
      <c r="BC475" s="1"/>
      <c r="BD475" s="1"/>
      <c r="BE475" s="1"/>
      <c r="BF475" s="146">
        <f t="shared" si="742"/>
        <v>0</v>
      </c>
      <c r="BG475" s="146">
        <f t="shared" si="743"/>
        <v>0</v>
      </c>
      <c r="BH475" s="146"/>
      <c r="BI475" s="146"/>
      <c r="BJ475" s="146">
        <f t="shared" si="744"/>
        <v>0</v>
      </c>
      <c r="BK475" s="146">
        <f t="shared" si="745"/>
        <v>0</v>
      </c>
      <c r="BL475" s="146"/>
      <c r="BM475" s="146"/>
      <c r="BN475" s="1"/>
      <c r="BO475" s="1"/>
      <c r="BP475" s="1"/>
      <c r="BQ475" s="1"/>
      <c r="BR475" s="167">
        <v>0</v>
      </c>
      <c r="BS475" s="167">
        <v>0</v>
      </c>
      <c r="BT475" s="167">
        <v>0</v>
      </c>
      <c r="BU475" s="167">
        <v>0</v>
      </c>
      <c r="BV475" s="146">
        <f t="shared" si="746"/>
        <v>0</v>
      </c>
      <c r="BW475" s="146">
        <f t="shared" si="747"/>
        <v>0</v>
      </c>
      <c r="BX475" s="4"/>
      <c r="CF475" s="175" t="e">
        <f>BW475-#REF!</f>
        <v>#REF!</v>
      </c>
      <c r="CH475" s="291"/>
      <c r="CI475" s="291"/>
    </row>
    <row r="476" spans="1:87" ht="24.95" customHeight="1">
      <c r="A476" s="395">
        <v>1</v>
      </c>
      <c r="B476" s="396" t="s">
        <v>2</v>
      </c>
      <c r="C476" s="397"/>
      <c r="D476" s="398"/>
      <c r="E476" s="398"/>
      <c r="F476" s="399"/>
      <c r="G476" s="5"/>
      <c r="H476" s="399"/>
      <c r="I476" s="400"/>
      <c r="J476" s="401"/>
      <c r="K476" s="401"/>
      <c r="L476" s="402"/>
      <c r="M476" s="402"/>
      <c r="N476" s="167"/>
      <c r="O476" s="167"/>
      <c r="P476" s="167">
        <v>0</v>
      </c>
      <c r="Q476" s="167">
        <v>0</v>
      </c>
      <c r="R476" s="404">
        <f>S476</f>
        <v>0</v>
      </c>
      <c r="S476" s="404"/>
      <c r="T476" s="404"/>
      <c r="U476" s="146"/>
      <c r="V476" s="1">
        <f t="shared" si="805"/>
        <v>0</v>
      </c>
      <c r="W476" s="1">
        <f t="shared" si="805"/>
        <v>0</v>
      </c>
      <c r="X476" s="1">
        <f t="shared" si="805"/>
        <v>0</v>
      </c>
      <c r="Y476" s="1">
        <f t="shared" si="805"/>
        <v>0</v>
      </c>
      <c r="Z476" s="146"/>
      <c r="AA476" s="146"/>
      <c r="AB476" s="146"/>
      <c r="AC476" s="146"/>
      <c r="AD476" s="146"/>
      <c r="AE476" s="146"/>
      <c r="AF476" s="146"/>
      <c r="AG476" s="146"/>
      <c r="AH476" s="146"/>
      <c r="AI476" s="146"/>
      <c r="AJ476" s="146"/>
      <c r="AK476" s="146"/>
      <c r="AL476" s="1"/>
      <c r="AM476" s="1"/>
      <c r="AN476" s="1"/>
      <c r="AO476" s="1"/>
      <c r="AP476" s="146"/>
      <c r="AQ476" s="146"/>
      <c r="AR476" s="146"/>
      <c r="AS476" s="146"/>
      <c r="AT476" s="146"/>
      <c r="AU476" s="146"/>
      <c r="AV476" s="146"/>
      <c r="AW476" s="146"/>
      <c r="AX476" s="148"/>
      <c r="AY476" s="146"/>
      <c r="AZ476" s="146"/>
      <c r="BA476" s="146"/>
      <c r="BB476" s="1"/>
      <c r="BC476" s="1"/>
      <c r="BD476" s="1"/>
      <c r="BE476" s="1"/>
      <c r="BF476" s="146">
        <f t="shared" si="742"/>
        <v>0</v>
      </c>
      <c r="BG476" s="146">
        <f t="shared" si="743"/>
        <v>0</v>
      </c>
      <c r="BH476" s="146"/>
      <c r="BI476" s="146"/>
      <c r="BJ476" s="146">
        <f t="shared" si="744"/>
        <v>0</v>
      </c>
      <c r="BK476" s="146">
        <f t="shared" si="745"/>
        <v>0</v>
      </c>
      <c r="BL476" s="146"/>
      <c r="BM476" s="146"/>
      <c r="BN476" s="1">
        <f t="shared" ref="BN476:BN478" si="806">N476-V476</f>
        <v>0</v>
      </c>
      <c r="BO476" s="1">
        <f t="shared" ref="BO476:BO478" si="807">O476-W476</f>
        <v>0</v>
      </c>
      <c r="BP476" s="1">
        <f t="shared" ref="BP476:BP478" si="808">P476-X476</f>
        <v>0</v>
      </c>
      <c r="BQ476" s="1">
        <f t="shared" ref="BQ476:BQ478" si="809">Q476-Y476</f>
        <v>0</v>
      </c>
      <c r="BR476" s="167"/>
      <c r="BS476" s="167"/>
      <c r="BT476" s="167">
        <v>0</v>
      </c>
      <c r="BU476" s="167">
        <v>0</v>
      </c>
      <c r="BV476" s="146">
        <f t="shared" si="746"/>
        <v>0</v>
      </c>
      <c r="BW476" s="146">
        <f t="shared" si="747"/>
        <v>0</v>
      </c>
      <c r="BX476" s="4"/>
      <c r="BZ476" s="45" t="s">
        <v>602</v>
      </c>
      <c r="CA476" s="45" t="s">
        <v>589</v>
      </c>
      <c r="CB476" s="45" t="s">
        <v>599</v>
      </c>
      <c r="CF476" s="175" t="e">
        <f>BW476-#REF!</f>
        <v>#REF!</v>
      </c>
      <c r="CH476" s="291"/>
      <c r="CI476" s="291"/>
    </row>
    <row r="477" spans="1:87" ht="24.95" customHeight="1">
      <c r="A477" s="395">
        <v>2</v>
      </c>
      <c r="B477" s="396" t="s">
        <v>1</v>
      </c>
      <c r="C477" s="397"/>
      <c r="D477" s="398"/>
      <c r="E477" s="398"/>
      <c r="F477" s="399"/>
      <c r="G477" s="5"/>
      <c r="H477" s="399"/>
      <c r="I477" s="400"/>
      <c r="J477" s="401"/>
      <c r="K477" s="401"/>
      <c r="L477" s="402"/>
      <c r="M477" s="402"/>
      <c r="N477" s="167"/>
      <c r="O477" s="167"/>
      <c r="P477" s="167">
        <v>0</v>
      </c>
      <c r="Q477" s="167">
        <v>0</v>
      </c>
      <c r="R477" s="404">
        <f>S477</f>
        <v>103500</v>
      </c>
      <c r="S477" s="404">
        <v>103500</v>
      </c>
      <c r="T477" s="404"/>
      <c r="U477" s="146"/>
      <c r="V477" s="1">
        <f t="shared" si="805"/>
        <v>0</v>
      </c>
      <c r="W477" s="1">
        <f t="shared" si="805"/>
        <v>0</v>
      </c>
      <c r="X477" s="1">
        <f t="shared" si="805"/>
        <v>0</v>
      </c>
      <c r="Y477" s="1">
        <f t="shared" si="805"/>
        <v>0</v>
      </c>
      <c r="Z477" s="146"/>
      <c r="AA477" s="146"/>
      <c r="AB477" s="146"/>
      <c r="AC477" s="146"/>
      <c r="AD477" s="146"/>
      <c r="AE477" s="146"/>
      <c r="AF477" s="146"/>
      <c r="AG477" s="146"/>
      <c r="AH477" s="146"/>
      <c r="AI477" s="146"/>
      <c r="AJ477" s="146"/>
      <c r="AK477" s="146"/>
      <c r="AL477" s="1"/>
      <c r="AM477" s="1"/>
      <c r="AN477" s="1"/>
      <c r="AO477" s="1"/>
      <c r="AP477" s="146"/>
      <c r="AQ477" s="146"/>
      <c r="AR477" s="146"/>
      <c r="AS477" s="146"/>
      <c r="AT477" s="146"/>
      <c r="AU477" s="146"/>
      <c r="AV477" s="146"/>
      <c r="AW477" s="146"/>
      <c r="AX477" s="148"/>
      <c r="AY477" s="146"/>
      <c r="AZ477" s="146"/>
      <c r="BA477" s="146"/>
      <c r="BB477" s="1"/>
      <c r="BC477" s="1"/>
      <c r="BD477" s="1"/>
      <c r="BE477" s="1"/>
      <c r="BF477" s="146">
        <f t="shared" si="742"/>
        <v>0</v>
      </c>
      <c r="BG477" s="146">
        <f t="shared" si="743"/>
        <v>0</v>
      </c>
      <c r="BH477" s="146"/>
      <c r="BI477" s="146"/>
      <c r="BJ477" s="146">
        <f t="shared" si="744"/>
        <v>0</v>
      </c>
      <c r="BK477" s="146">
        <f t="shared" si="745"/>
        <v>0</v>
      </c>
      <c r="BL477" s="146"/>
      <c r="BM477" s="146"/>
      <c r="BN477" s="1">
        <f t="shared" si="806"/>
        <v>0</v>
      </c>
      <c r="BO477" s="1">
        <f t="shared" si="807"/>
        <v>0</v>
      </c>
      <c r="BP477" s="1">
        <f t="shared" si="808"/>
        <v>0</v>
      </c>
      <c r="BQ477" s="1">
        <f t="shared" si="809"/>
        <v>0</v>
      </c>
      <c r="BR477" s="167"/>
      <c r="BS477" s="167"/>
      <c r="BT477" s="167">
        <v>0</v>
      </c>
      <c r="BU477" s="167">
        <v>0</v>
      </c>
      <c r="BV477" s="146">
        <f t="shared" si="746"/>
        <v>0</v>
      </c>
      <c r="BW477" s="146">
        <f t="shared" si="747"/>
        <v>0</v>
      </c>
      <c r="BX477" s="4"/>
      <c r="BZ477" s="45" t="s">
        <v>602</v>
      </c>
      <c r="CA477" s="45" t="s">
        <v>600</v>
      </c>
      <c r="CB477" s="45" t="s">
        <v>599</v>
      </c>
      <c r="CF477" s="175" t="e">
        <f>BW477-#REF!</f>
        <v>#REF!</v>
      </c>
      <c r="CH477" s="291"/>
      <c r="CI477" s="291"/>
    </row>
    <row r="478" spans="1:87" ht="24.95" customHeight="1">
      <c r="A478" s="405">
        <v>3</v>
      </c>
      <c r="B478" s="406" t="s">
        <v>0</v>
      </c>
      <c r="C478" s="407"/>
      <c r="D478" s="408"/>
      <c r="E478" s="408"/>
      <c r="F478" s="409"/>
      <c r="G478" s="3"/>
      <c r="H478" s="409"/>
      <c r="I478" s="410"/>
      <c r="J478" s="411"/>
      <c r="K478" s="411"/>
      <c r="L478" s="412"/>
      <c r="M478" s="412"/>
      <c r="N478" s="177">
        <v>68406.716</v>
      </c>
      <c r="O478" s="177">
        <v>68406.716</v>
      </c>
      <c r="P478" s="177">
        <v>0</v>
      </c>
      <c r="Q478" s="177">
        <v>0</v>
      </c>
      <c r="R478" s="413">
        <f>44511+23895.716</f>
        <v>68406.716</v>
      </c>
      <c r="S478" s="413">
        <f>44511+23895.716</f>
        <v>68406.716</v>
      </c>
      <c r="T478" s="413"/>
      <c r="U478" s="161"/>
      <c r="V478" s="162">
        <f t="shared" si="805"/>
        <v>0</v>
      </c>
      <c r="W478" s="162">
        <f t="shared" si="805"/>
        <v>0</v>
      </c>
      <c r="X478" s="162">
        <f t="shared" si="805"/>
        <v>0</v>
      </c>
      <c r="Y478" s="162">
        <f t="shared" si="805"/>
        <v>0</v>
      </c>
      <c r="Z478" s="161"/>
      <c r="AA478" s="161"/>
      <c r="AB478" s="161"/>
      <c r="AC478" s="161"/>
      <c r="AD478" s="161"/>
      <c r="AE478" s="161"/>
      <c r="AF478" s="161"/>
      <c r="AG478" s="161"/>
      <c r="AH478" s="161"/>
      <c r="AI478" s="161"/>
      <c r="AJ478" s="161"/>
      <c r="AK478" s="161"/>
      <c r="AL478" s="162"/>
      <c r="AM478" s="162"/>
      <c r="AN478" s="162"/>
      <c r="AO478" s="162"/>
      <c r="AP478" s="161"/>
      <c r="AQ478" s="161"/>
      <c r="AR478" s="161"/>
      <c r="AS478" s="161"/>
      <c r="AT478" s="161"/>
      <c r="AU478" s="161"/>
      <c r="AV478" s="161"/>
      <c r="AW478" s="161"/>
      <c r="AX478" s="163"/>
      <c r="AY478" s="161"/>
      <c r="AZ478" s="161"/>
      <c r="BA478" s="161"/>
      <c r="BB478" s="162"/>
      <c r="BC478" s="162"/>
      <c r="BD478" s="162"/>
      <c r="BE478" s="162"/>
      <c r="BF478" s="146">
        <f t="shared" si="742"/>
        <v>0</v>
      </c>
      <c r="BG478" s="146">
        <f t="shared" si="743"/>
        <v>0</v>
      </c>
      <c r="BH478" s="146"/>
      <c r="BI478" s="146"/>
      <c r="BJ478" s="146">
        <f t="shared" si="744"/>
        <v>0</v>
      </c>
      <c r="BK478" s="146">
        <f t="shared" si="745"/>
        <v>0</v>
      </c>
      <c r="BL478" s="161"/>
      <c r="BM478" s="161"/>
      <c r="BN478" s="176">
        <f t="shared" si="806"/>
        <v>68406.716</v>
      </c>
      <c r="BO478" s="176">
        <f t="shared" si="807"/>
        <v>68406.716</v>
      </c>
      <c r="BP478" s="176">
        <f t="shared" si="808"/>
        <v>0</v>
      </c>
      <c r="BQ478" s="176">
        <f t="shared" si="809"/>
        <v>0</v>
      </c>
      <c r="BR478" s="177">
        <f>68406.716-35661</f>
        <v>32745.716</v>
      </c>
      <c r="BS478" s="177">
        <f>68406.716-35661</f>
        <v>32745.716</v>
      </c>
      <c r="BT478" s="177">
        <v>0</v>
      </c>
      <c r="BU478" s="177">
        <v>0</v>
      </c>
      <c r="BV478" s="177">
        <f t="shared" si="746"/>
        <v>0</v>
      </c>
      <c r="BW478" s="177">
        <f t="shared" si="747"/>
        <v>35661</v>
      </c>
      <c r="BX478" s="2"/>
      <c r="BZ478" s="45" t="s">
        <v>602</v>
      </c>
      <c r="CA478" s="45" t="s">
        <v>601</v>
      </c>
      <c r="CB478" s="45" t="s">
        <v>599</v>
      </c>
      <c r="CF478" s="175" t="e">
        <f>BW478-#REF!</f>
        <v>#REF!</v>
      </c>
      <c r="CH478" s="291"/>
      <c r="CI478" s="291"/>
    </row>
    <row r="480" spans="1:87" ht="27.95" customHeight="1">
      <c r="O480" s="175"/>
    </row>
  </sheetData>
  <sortState ref="A348:CF360">
    <sortCondition ref="C348:C360"/>
  </sortState>
  <mergeCells count="122">
    <mergeCell ref="D5:D9"/>
    <mergeCell ref="E5:E9"/>
    <mergeCell ref="BX5:BX9"/>
    <mergeCell ref="O6:Q6"/>
    <mergeCell ref="Z6:Z9"/>
    <mergeCell ref="AA6:AC6"/>
    <mergeCell ref="A1:BX1"/>
    <mergeCell ref="A2:BX2"/>
    <mergeCell ref="A3:BX3"/>
    <mergeCell ref="A5:A9"/>
    <mergeCell ref="B5:B9"/>
    <mergeCell ref="C5:C9"/>
    <mergeCell ref="F5:F9"/>
    <mergeCell ref="G5:G9"/>
    <mergeCell ref="H5:H9"/>
    <mergeCell ref="I5:K5"/>
    <mergeCell ref="BF7:BF9"/>
    <mergeCell ref="BJ7:BJ9"/>
    <mergeCell ref="BJ6:BM6"/>
    <mergeCell ref="BK7:BM7"/>
    <mergeCell ref="BK8:BK9"/>
    <mergeCell ref="AY7:AY9"/>
    <mergeCell ref="AZ7:BA7"/>
    <mergeCell ref="L5:M5"/>
    <mergeCell ref="N5:Q5"/>
    <mergeCell ref="Z5:AC5"/>
    <mergeCell ref="O7:O9"/>
    <mergeCell ref="AA7:AA9"/>
    <mergeCell ref="P7:Q7"/>
    <mergeCell ref="AB7:AC7"/>
    <mergeCell ref="V5:Y5"/>
    <mergeCell ref="V6:V9"/>
    <mergeCell ref="W6:Y6"/>
    <mergeCell ref="W7:W9"/>
    <mergeCell ref="X7:Y7"/>
    <mergeCell ref="P8:P9"/>
    <mergeCell ref="Q8:Q9"/>
    <mergeCell ref="X8:X9"/>
    <mergeCell ref="Y8:Y9"/>
    <mergeCell ref="AB8:AB9"/>
    <mergeCell ref="R5:U5"/>
    <mergeCell ref="BR5:BU5"/>
    <mergeCell ref="BP8:BP9"/>
    <mergeCell ref="BQ8:BQ9"/>
    <mergeCell ref="AG8:AG9"/>
    <mergeCell ref="AU8:AU9"/>
    <mergeCell ref="AV8:AW8"/>
    <mergeCell ref="AX6:AX9"/>
    <mergeCell ref="I6:I9"/>
    <mergeCell ref="J6:J9"/>
    <mergeCell ref="K6:K9"/>
    <mergeCell ref="L6:L9"/>
    <mergeCell ref="M6:M9"/>
    <mergeCell ref="N6:N9"/>
    <mergeCell ref="AI6:AK6"/>
    <mergeCell ref="AL6:AL9"/>
    <mergeCell ref="R6:R9"/>
    <mergeCell ref="S6:U6"/>
    <mergeCell ref="S7:S9"/>
    <mergeCell ref="T7:U7"/>
    <mergeCell ref="T8:T9"/>
    <mergeCell ref="U8:U9"/>
    <mergeCell ref="AP6:AS6"/>
    <mergeCell ref="AT6:AW6"/>
    <mergeCell ref="AF8:AF9"/>
    <mergeCell ref="BE8:BE9"/>
    <mergeCell ref="BB5:BE5"/>
    <mergeCell ref="BH8:BI8"/>
    <mergeCell ref="BG8:BG9"/>
    <mergeCell ref="BG7:BI7"/>
    <mergeCell ref="BF6:BI6"/>
    <mergeCell ref="BF5:BM5"/>
    <mergeCell ref="AY6:BA6"/>
    <mergeCell ref="BL8:BM8"/>
    <mergeCell ref="CD8:CE8"/>
    <mergeCell ref="AP5:AW5"/>
    <mergeCell ref="AN8:AN9"/>
    <mergeCell ref="AO8:AO9"/>
    <mergeCell ref="AQ7:AS7"/>
    <mergeCell ref="AQ8:AQ9"/>
    <mergeCell ref="AR8:AS8"/>
    <mergeCell ref="AC8:AC9"/>
    <mergeCell ref="AJ7:AK7"/>
    <mergeCell ref="AI7:AI9"/>
    <mergeCell ref="AT7:AT9"/>
    <mergeCell ref="AP7:AP9"/>
    <mergeCell ref="AU7:AW7"/>
    <mergeCell ref="AH5:AK5"/>
    <mergeCell ref="AD6:AD9"/>
    <mergeCell ref="AH6:AH9"/>
    <mergeCell ref="AD5:AG5"/>
    <mergeCell ref="AL5:AO5"/>
    <mergeCell ref="AM6:AO6"/>
    <mergeCell ref="AM7:AM9"/>
    <mergeCell ref="AN7:AO7"/>
    <mergeCell ref="AE6:AG6"/>
    <mergeCell ref="AE7:AE9"/>
    <mergeCell ref="AF7:AG7"/>
    <mergeCell ref="BR6:BR9"/>
    <mergeCell ref="BS6:BU6"/>
    <mergeCell ref="BS7:BS9"/>
    <mergeCell ref="BT7:BU7"/>
    <mergeCell ref="BT8:BT9"/>
    <mergeCell ref="BU8:BU9"/>
    <mergeCell ref="BV5:BW5"/>
    <mergeCell ref="BW6:BW9"/>
    <mergeCell ref="AJ8:AJ9"/>
    <mergeCell ref="AK8:AK9"/>
    <mergeCell ref="BV6:BV9"/>
    <mergeCell ref="AZ8:AZ9"/>
    <mergeCell ref="BN5:BQ5"/>
    <mergeCell ref="BN6:BN9"/>
    <mergeCell ref="BO6:BQ6"/>
    <mergeCell ref="BO7:BO9"/>
    <mergeCell ref="BP7:BQ7"/>
    <mergeCell ref="AX5:BA5"/>
    <mergeCell ref="BA8:BA9"/>
    <mergeCell ref="BC6:BE6"/>
    <mergeCell ref="BB6:BB9"/>
    <mergeCell ref="BC7:BC9"/>
    <mergeCell ref="BD7:BE7"/>
    <mergeCell ref="BD8:BD9"/>
  </mergeCells>
  <dataValidations disablePrompts="1" count="9">
    <dataValidation allowBlank="1" showInputMessage="1" showErrorMessage="1" promptTitle="Bồi thường tại Bùng binh" prompt="Bồi thường tại Bùng binh" sqref="AA65"/>
    <dataValidation allowBlank="1" showInputMessage="1" showErrorMessage="1" promptTitle="TB số 68a/TB-HĐND ngày 05/12/201" prompt="Bổ sung 4.600 triệu đồng từ nguồn thu XSKT" sqref="S449"/>
    <dataValidation allowBlank="1" showInputMessage="1" showErrorMessage="1" promptTitle="TB số 38/TB-HĐND ngày 29/6/2017" prompt="Bổ sung từ nguồn cân đối 30.000 triệu đồng, phần còn lại huy động các nguồn họp ppháp khác" sqref="S319:S320"/>
    <dataValidation allowBlank="1" showInputMessage="1" showErrorMessage="1" promptTitle="TB 68a/TB-HĐND ngày 05/12/2017" prompt="Bổ sung kế hoạch 33.660 triệu đồng" sqref="S318"/>
    <dataValidation allowBlank="1" showInputMessage="1" showErrorMessage="1" promptTitle="TB số 07/TB-HĐND ngày 24/02/2017" prompt="Bổ sung 88.000 triệu đồng từ số vốn đã bố trí cho Cầu số 2 chuyển sang" sqref="S275"/>
    <dataValidation allowBlank="1" showInputMessage="1" showErrorMessage="1" promptTitle="TB số 07/TB-HĐND ngày 24/02/2017" prompt="Điều chuyển 88.000 triệu đồng sang Cầu số 3" sqref="S274"/>
    <dataValidation allowBlank="1" showInputMessage="1" showErrorMessage="1" promptTitle="TB 68a/TB-HĐND ngày 05/12/2017" prompt="Bổ sung kế hoạch trung hạn 4.207 triệu đồng" sqref="R154:S154"/>
    <dataValidation allowBlank="1" showInputMessage="1" showErrorMessage="1" promptTitle="TB 44/TB-HĐND ngay 17/8/2017" prompt="Bổ sung 15.036 trđ" sqref="S149"/>
    <dataValidation allowBlank="1" showInputMessage="1" showErrorMessage="1" promptTitle="TB 47/TB-HĐND ngay 07/9/2017" prompt="Bổ sung kế hoạch trung hạn 7.600 triệu đồng" sqref="S72"/>
  </dataValidations>
  <pageMargins left="0.59055118110236227" right="0.39370078740157483" top="0.78740157480314965" bottom="0.59055118110236227" header="0.31496062992125984" footer="0.31496062992125984"/>
  <pageSetup paperSize="9" scale="59" fitToHeight="0" orientation="landscape" r:id="rId1"/>
  <headerFoot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2"/>
  <sheetViews>
    <sheetView workbookViewId="0">
      <selection activeCell="A4" sqref="A4"/>
    </sheetView>
  </sheetViews>
  <sheetFormatPr defaultRowHeight="15"/>
  <cols>
    <col min="1" max="1" width="4" customWidth="1"/>
    <col min="2" max="2" width="15.28515625" bestFit="1" customWidth="1"/>
    <col min="13" max="13" width="7.42578125" customWidth="1"/>
    <col min="14" max="14" width="7.85546875" customWidth="1"/>
  </cols>
  <sheetData>
    <row r="1" spans="1:20" ht="18.75">
      <c r="A1" s="526" t="s">
        <v>759</v>
      </c>
      <c r="B1" s="526"/>
      <c r="C1" s="526"/>
      <c r="D1" s="526"/>
      <c r="E1" s="526"/>
      <c r="F1" s="526"/>
      <c r="G1" s="526"/>
      <c r="H1" s="526"/>
      <c r="I1" s="526"/>
      <c r="J1" s="526"/>
      <c r="K1" s="526"/>
      <c r="L1" s="526"/>
      <c r="M1" s="526"/>
      <c r="N1" s="526"/>
      <c r="O1" s="526"/>
      <c r="P1" s="526"/>
      <c r="Q1" s="526"/>
      <c r="R1" s="526"/>
      <c r="S1" s="526"/>
      <c r="T1" s="526"/>
    </row>
    <row r="2" spans="1:20" ht="18.75">
      <c r="A2" s="526" t="s">
        <v>756</v>
      </c>
      <c r="B2" s="526"/>
      <c r="C2" s="526"/>
      <c r="D2" s="526"/>
      <c r="E2" s="526"/>
      <c r="F2" s="526"/>
      <c r="G2" s="526"/>
      <c r="H2" s="526"/>
      <c r="I2" s="526"/>
      <c r="J2" s="526"/>
      <c r="K2" s="526"/>
      <c r="L2" s="526"/>
      <c r="M2" s="526"/>
      <c r="N2" s="526"/>
      <c r="O2" s="526"/>
      <c r="P2" s="526"/>
      <c r="Q2" s="526"/>
      <c r="R2" s="526"/>
      <c r="S2" s="526"/>
      <c r="T2" s="526"/>
    </row>
    <row r="3" spans="1:20" ht="18.75">
      <c r="A3" s="527" t="s">
        <v>839</v>
      </c>
      <c r="B3" s="527"/>
      <c r="C3" s="527"/>
      <c r="D3" s="527"/>
      <c r="E3" s="527"/>
      <c r="F3" s="527"/>
      <c r="G3" s="527"/>
      <c r="H3" s="527"/>
      <c r="I3" s="527"/>
      <c r="J3" s="527"/>
      <c r="K3" s="527"/>
      <c r="L3" s="527"/>
      <c r="M3" s="527"/>
      <c r="N3" s="527"/>
      <c r="O3" s="527"/>
      <c r="P3" s="527"/>
      <c r="Q3" s="527"/>
      <c r="R3" s="527"/>
      <c r="S3" s="527"/>
      <c r="T3" s="527"/>
    </row>
    <row r="4" spans="1:20">
      <c r="R4" s="528" t="s">
        <v>584</v>
      </c>
      <c r="S4" s="528"/>
      <c r="T4" s="528"/>
    </row>
    <row r="5" spans="1:20" ht="21.95" customHeight="1">
      <c r="A5" s="519" t="s">
        <v>583</v>
      </c>
      <c r="B5" s="519" t="s">
        <v>617</v>
      </c>
      <c r="C5" s="529" t="s">
        <v>554</v>
      </c>
      <c r="D5" s="516" t="s">
        <v>618</v>
      </c>
      <c r="E5" s="517"/>
      <c r="F5" s="517"/>
      <c r="G5" s="517"/>
      <c r="H5" s="517"/>
      <c r="I5" s="517"/>
      <c r="J5" s="517"/>
      <c r="K5" s="517"/>
      <c r="L5" s="517"/>
      <c r="M5" s="517"/>
      <c r="N5" s="517"/>
      <c r="O5" s="518"/>
      <c r="P5" s="510" t="s">
        <v>669</v>
      </c>
      <c r="Q5" s="520" t="s">
        <v>619</v>
      </c>
      <c r="R5" s="520"/>
      <c r="S5" s="520"/>
      <c r="T5" s="519" t="s">
        <v>565</v>
      </c>
    </row>
    <row r="6" spans="1:20" ht="21.95" customHeight="1">
      <c r="A6" s="519"/>
      <c r="B6" s="519"/>
      <c r="C6" s="530"/>
      <c r="D6" s="520" t="s">
        <v>620</v>
      </c>
      <c r="E6" s="516" t="s">
        <v>3</v>
      </c>
      <c r="F6" s="517"/>
      <c r="G6" s="517"/>
      <c r="H6" s="517"/>
      <c r="I6" s="517"/>
      <c r="J6" s="517"/>
      <c r="K6" s="517"/>
      <c r="L6" s="517"/>
      <c r="M6" s="517"/>
      <c r="N6" s="517"/>
      <c r="O6" s="518"/>
      <c r="P6" s="511"/>
      <c r="Q6" s="521" t="s">
        <v>620</v>
      </c>
      <c r="R6" s="521" t="s">
        <v>3</v>
      </c>
      <c r="S6" s="521"/>
      <c r="T6" s="519"/>
    </row>
    <row r="7" spans="1:20" ht="21.95" customHeight="1">
      <c r="A7" s="519"/>
      <c r="B7" s="519"/>
      <c r="C7" s="530"/>
      <c r="D7" s="520"/>
      <c r="E7" s="520" t="s">
        <v>545</v>
      </c>
      <c r="F7" s="520" t="s">
        <v>621</v>
      </c>
      <c r="G7" s="520" t="s">
        <v>542</v>
      </c>
      <c r="H7" s="533" t="s">
        <v>634</v>
      </c>
      <c r="I7" s="533" t="s">
        <v>635</v>
      </c>
      <c r="J7" s="532" t="s">
        <v>536</v>
      </c>
      <c r="K7" s="532" t="s">
        <v>668</v>
      </c>
      <c r="L7" s="532" t="s">
        <v>667</v>
      </c>
      <c r="M7" s="533" t="s">
        <v>3</v>
      </c>
      <c r="N7" s="520"/>
      <c r="O7" s="520"/>
      <c r="P7" s="511"/>
      <c r="Q7" s="521"/>
      <c r="R7" s="522" t="s">
        <v>536</v>
      </c>
      <c r="S7" s="524" t="s">
        <v>622</v>
      </c>
      <c r="T7" s="519"/>
    </row>
    <row r="8" spans="1:20" ht="105.75" customHeight="1">
      <c r="A8" s="519"/>
      <c r="B8" s="519"/>
      <c r="C8" s="531"/>
      <c r="D8" s="520"/>
      <c r="E8" s="520"/>
      <c r="F8" s="520"/>
      <c r="G8" s="520"/>
      <c r="H8" s="533"/>
      <c r="I8" s="533"/>
      <c r="J8" s="532"/>
      <c r="K8" s="532"/>
      <c r="L8" s="532"/>
      <c r="M8" s="131" t="s">
        <v>636</v>
      </c>
      <c r="N8" s="131" t="s">
        <v>819</v>
      </c>
      <c r="O8" s="131" t="s">
        <v>818</v>
      </c>
      <c r="P8" s="512"/>
      <c r="Q8" s="521"/>
      <c r="R8" s="523"/>
      <c r="S8" s="525"/>
      <c r="T8" s="519"/>
    </row>
    <row r="9" spans="1:20" ht="27.95" customHeight="1">
      <c r="A9" s="132"/>
      <c r="B9" s="132" t="s">
        <v>554</v>
      </c>
      <c r="C9" s="133">
        <f>SUM(C10:C19)</f>
        <v>1668705.2</v>
      </c>
      <c r="D9" s="304">
        <f>SUM(E9:L9)</f>
        <v>1125795.2</v>
      </c>
      <c r="E9" s="133">
        <f>SUM(E10:E19)</f>
        <v>430350</v>
      </c>
      <c r="F9" s="133">
        <f t="shared" ref="F9:S9" si="0">SUM(F10:F19)</f>
        <v>150000</v>
      </c>
      <c r="G9" s="133">
        <f t="shared" si="0"/>
        <v>65000</v>
      </c>
      <c r="H9" s="133">
        <f t="shared" si="0"/>
        <v>9998.1999999999989</v>
      </c>
      <c r="I9" s="133">
        <f t="shared" si="0"/>
        <v>17000</v>
      </c>
      <c r="J9" s="133">
        <f t="shared" si="0"/>
        <v>79160</v>
      </c>
      <c r="K9" s="133">
        <f t="shared" si="0"/>
        <v>208600</v>
      </c>
      <c r="L9" s="133">
        <f>SUM(M9:O9)</f>
        <v>165687</v>
      </c>
      <c r="M9" s="133">
        <f>SUM(M10:M19)</f>
        <v>1687</v>
      </c>
      <c r="N9" s="133">
        <f t="shared" ref="N9:O9" si="1">SUM(N10:N19)</f>
        <v>10000</v>
      </c>
      <c r="O9" s="133">
        <f t="shared" si="1"/>
        <v>154000</v>
      </c>
      <c r="P9" s="133">
        <f t="shared" si="0"/>
        <v>449300</v>
      </c>
      <c r="Q9" s="133">
        <f t="shared" si="0"/>
        <v>93610</v>
      </c>
      <c r="R9" s="133">
        <f t="shared" si="0"/>
        <v>66455</v>
      </c>
      <c r="S9" s="133">
        <f t="shared" si="0"/>
        <v>27155</v>
      </c>
      <c r="T9" s="134"/>
    </row>
    <row r="10" spans="1:20" ht="27.95" customHeight="1">
      <c r="A10" s="135">
        <v>1</v>
      </c>
      <c r="B10" s="136" t="s">
        <v>135</v>
      </c>
      <c r="C10" s="137">
        <f t="shared" ref="C10:C19" si="2">D10+P10+Q10</f>
        <v>433296.2</v>
      </c>
      <c r="D10" s="305">
        <f>SUM(E10:L10)</f>
        <v>241976.2</v>
      </c>
      <c r="E10" s="138">
        <f>'PL02 nguon CD NSDP'!BS16</f>
        <v>87900</v>
      </c>
      <c r="F10" s="138">
        <f>'PL02 nguon CD NSDP'!BS27</f>
        <v>100000</v>
      </c>
      <c r="G10" s="138"/>
      <c r="H10" s="138">
        <f>'PL02 nguon CD NSDP'!BS36</f>
        <v>373.2</v>
      </c>
      <c r="I10" s="138"/>
      <c r="J10" s="138">
        <f>'PL02 nguon CD NSDP'!BS54</f>
        <v>16170</v>
      </c>
      <c r="K10" s="138">
        <f>'PL02 nguon CD NSDP'!BS65</f>
        <v>20000</v>
      </c>
      <c r="L10" s="138">
        <f>SUM(M10:O10)</f>
        <v>17533</v>
      </c>
      <c r="M10" s="138">
        <f>'PL02 nguon CD NSDP'!BS83</f>
        <v>33</v>
      </c>
      <c r="N10" s="306">
        <f>'PL02 nguon CD NSDP'!BS76</f>
        <v>2500</v>
      </c>
      <c r="O10" s="306">
        <f>'PL02 nguon CD NSDP'!BS94</f>
        <v>15000</v>
      </c>
      <c r="P10" s="223">
        <v>177750</v>
      </c>
      <c r="Q10" s="137">
        <f>SUM(R10:S10)</f>
        <v>13570</v>
      </c>
      <c r="R10" s="138">
        <f>'PL02 nguon CD NSDP'!S395</f>
        <v>13570</v>
      </c>
      <c r="S10" s="138"/>
      <c r="T10" s="136"/>
    </row>
    <row r="11" spans="1:20" ht="27.95" customHeight="1">
      <c r="A11" s="135">
        <v>2</v>
      </c>
      <c r="B11" s="136" t="s">
        <v>41</v>
      </c>
      <c r="C11" s="137">
        <f t="shared" si="2"/>
        <v>118668</v>
      </c>
      <c r="D11" s="305">
        <f t="shared" ref="D11:D19" si="3">SUM(E11:L11)</f>
        <v>86393</v>
      </c>
      <c r="E11" s="138">
        <f>'PL02 nguon CD NSDP'!BS17</f>
        <v>37240</v>
      </c>
      <c r="F11" s="138"/>
      <c r="G11" s="138"/>
      <c r="H11" s="138">
        <f>'PL02 nguon CD NSDP'!BS37</f>
        <v>400</v>
      </c>
      <c r="I11" s="138">
        <f>'PL02 nguon CD NSDP'!BS47</f>
        <v>3500</v>
      </c>
      <c r="J11" s="138">
        <f>'PL02 nguon CD NSDP'!BS55</f>
        <v>6850</v>
      </c>
      <c r="K11" s="138">
        <f>'PL02 nguon CD NSDP'!BS66</f>
        <v>20000</v>
      </c>
      <c r="L11" s="138">
        <f t="shared" ref="L11:L19" si="4">SUM(M11:O11)</f>
        <v>18403</v>
      </c>
      <c r="M11" s="138">
        <f>'PL02 nguon CD NSDP'!BS84</f>
        <v>153</v>
      </c>
      <c r="N11" s="306">
        <f>'PL02 nguon CD NSDP'!BS77</f>
        <v>3250</v>
      </c>
      <c r="O11" s="306">
        <f>'PL02 nguon CD NSDP'!BS95</f>
        <v>15000</v>
      </c>
      <c r="P11" s="223">
        <v>19750</v>
      </c>
      <c r="Q11" s="137">
        <f t="shared" ref="Q11:Q19" si="5">SUM(R11:S11)</f>
        <v>12525</v>
      </c>
      <c r="R11" s="138">
        <f>'PL02 nguon CD NSDP'!S396</f>
        <v>5755</v>
      </c>
      <c r="S11" s="138">
        <f>'PL02 nguon CD NSDP'!S469</f>
        <v>6770</v>
      </c>
      <c r="T11" s="136"/>
    </row>
    <row r="12" spans="1:20" ht="27.95" customHeight="1">
      <c r="A12" s="135">
        <v>3</v>
      </c>
      <c r="B12" s="136" t="s">
        <v>134</v>
      </c>
      <c r="C12" s="137">
        <f t="shared" si="2"/>
        <v>115215.5</v>
      </c>
      <c r="D12" s="305">
        <f t="shared" si="3"/>
        <v>88785.5</v>
      </c>
      <c r="E12" s="138">
        <f>'PL02 nguon CD NSDP'!BS18</f>
        <v>39050</v>
      </c>
      <c r="F12" s="138"/>
      <c r="G12" s="138"/>
      <c r="H12" s="138">
        <f>'PL02 nguon CD NSDP'!BS38</f>
        <v>1402.5</v>
      </c>
      <c r="I12" s="138">
        <f>'PL02 nguon CD NSDP'!BS48</f>
        <v>3500</v>
      </c>
      <c r="J12" s="138">
        <f>'PL02 nguon CD NSDP'!BS56</f>
        <v>7180</v>
      </c>
      <c r="K12" s="138">
        <f>'PL02 nguon CD NSDP'!BS67</f>
        <v>21000</v>
      </c>
      <c r="L12" s="138">
        <f t="shared" si="4"/>
        <v>16653</v>
      </c>
      <c r="M12" s="138">
        <f>'PL02 nguon CD NSDP'!BS85</f>
        <v>153</v>
      </c>
      <c r="N12" s="306">
        <f>'PL02 nguon CD NSDP'!BS78</f>
        <v>1500</v>
      </c>
      <c r="O12" s="306">
        <f>'PL02 nguon CD NSDP'!BS96</f>
        <v>15000</v>
      </c>
      <c r="P12" s="223">
        <v>20400</v>
      </c>
      <c r="Q12" s="137">
        <f t="shared" si="5"/>
        <v>6030</v>
      </c>
      <c r="R12" s="138">
        <f>'PL02 nguon CD NSDP'!S397</f>
        <v>6030</v>
      </c>
      <c r="S12" s="138"/>
      <c r="T12" s="136"/>
    </row>
    <row r="13" spans="1:20" ht="27.95" customHeight="1">
      <c r="A13" s="135">
        <v>4</v>
      </c>
      <c r="B13" s="136" t="s">
        <v>132</v>
      </c>
      <c r="C13" s="137">
        <f t="shared" si="2"/>
        <v>100761</v>
      </c>
      <c r="D13" s="305">
        <f t="shared" si="3"/>
        <v>88351</v>
      </c>
      <c r="E13" s="138">
        <f>'PL02 nguon CD NSDP'!BS19</f>
        <v>42140</v>
      </c>
      <c r="F13" s="138"/>
      <c r="G13" s="138"/>
      <c r="H13" s="138">
        <f>'PL02 nguon CD NSDP'!BS39</f>
        <v>981</v>
      </c>
      <c r="I13" s="138"/>
      <c r="J13" s="138">
        <f>'PL02 nguon CD NSDP'!BS57</f>
        <v>7750</v>
      </c>
      <c r="K13" s="138">
        <f>'PL02 nguon CD NSDP'!BS68</f>
        <v>20000</v>
      </c>
      <c r="L13" s="138">
        <f t="shared" si="4"/>
        <v>17480</v>
      </c>
      <c r="M13" s="138">
        <f>'PL02 nguon CD NSDP'!BS86</f>
        <v>480</v>
      </c>
      <c r="N13" s="306"/>
      <c r="O13" s="306">
        <f>'PL02 nguon CD NSDP'!BS97</f>
        <v>17000</v>
      </c>
      <c r="P13" s="223">
        <v>5900</v>
      </c>
      <c r="Q13" s="137">
        <f t="shared" si="5"/>
        <v>6510</v>
      </c>
      <c r="R13" s="138">
        <f>'PL02 nguon CD NSDP'!S398</f>
        <v>6510</v>
      </c>
      <c r="S13" s="138"/>
      <c r="T13" s="136"/>
    </row>
    <row r="14" spans="1:20" ht="27.95" customHeight="1">
      <c r="A14" s="135">
        <v>5</v>
      </c>
      <c r="B14" s="136" t="s">
        <v>25</v>
      </c>
      <c r="C14" s="137">
        <f t="shared" si="2"/>
        <v>218812.2</v>
      </c>
      <c r="D14" s="305">
        <f t="shared" si="3"/>
        <v>132652.20000000001</v>
      </c>
      <c r="E14" s="138">
        <f>'PL02 nguon CD NSDP'!BS20</f>
        <v>36020</v>
      </c>
      <c r="F14" s="138">
        <f>'PL02 nguon CD NSDP'!BS28</f>
        <v>25000</v>
      </c>
      <c r="G14" s="138">
        <f>'PL02 nguon CD NSDP'!BS31</f>
        <v>25000</v>
      </c>
      <c r="H14" s="138">
        <f>'PL02 nguon CD NSDP'!BS40</f>
        <v>434.20000000000005</v>
      </c>
      <c r="I14" s="138">
        <f>'PL02 nguon CD NSDP'!BS49</f>
        <v>3500</v>
      </c>
      <c r="J14" s="138">
        <f>'PL02 nguon CD NSDP'!BS58</f>
        <v>6630</v>
      </c>
      <c r="K14" s="138">
        <f>'PL02 nguon CD NSDP'!BS69</f>
        <v>20000</v>
      </c>
      <c r="L14" s="138">
        <f t="shared" si="4"/>
        <v>16068</v>
      </c>
      <c r="M14" s="138">
        <f>'PL02 nguon CD NSDP'!BS87</f>
        <v>68</v>
      </c>
      <c r="N14" s="306">
        <f>'PL02 nguon CD NSDP'!BS79</f>
        <v>1000</v>
      </c>
      <c r="O14" s="306">
        <f>'PL02 nguon CD NSDP'!BS98</f>
        <v>15000</v>
      </c>
      <c r="P14" s="223">
        <v>80600</v>
      </c>
      <c r="Q14" s="137">
        <f t="shared" si="5"/>
        <v>5560</v>
      </c>
      <c r="R14" s="138">
        <f>'PL02 nguon CD NSDP'!S399</f>
        <v>5560</v>
      </c>
      <c r="S14" s="138"/>
      <c r="T14" s="136"/>
    </row>
    <row r="15" spans="1:20" ht="27.95" customHeight="1">
      <c r="A15" s="135">
        <v>6</v>
      </c>
      <c r="B15" s="136" t="s">
        <v>38</v>
      </c>
      <c r="C15" s="137">
        <f t="shared" si="2"/>
        <v>130286</v>
      </c>
      <c r="D15" s="305">
        <f t="shared" si="3"/>
        <v>108946</v>
      </c>
      <c r="E15" s="138">
        <f>'PL02 nguon CD NSDP'!BS21</f>
        <v>44550</v>
      </c>
      <c r="F15" s="138"/>
      <c r="G15" s="138">
        <f>'PL02 nguon CD NSDP'!BS32</f>
        <v>15000.000000000002</v>
      </c>
      <c r="H15" s="138">
        <f>'PL02 nguon CD NSDP'!BS41</f>
        <v>2000</v>
      </c>
      <c r="I15" s="138">
        <f>'PL02 nguon CD NSDP'!BS50</f>
        <v>3800</v>
      </c>
      <c r="J15" s="138">
        <f>'PL02 nguon CD NSDP'!BS59</f>
        <v>8190</v>
      </c>
      <c r="K15" s="138">
        <f>'PL02 nguon CD NSDP'!BS70</f>
        <v>20000</v>
      </c>
      <c r="L15" s="138">
        <f t="shared" si="4"/>
        <v>15406</v>
      </c>
      <c r="M15" s="138">
        <f>'PL02 nguon CD NSDP'!BS88</f>
        <v>406</v>
      </c>
      <c r="N15" s="306"/>
      <c r="O15" s="306">
        <f>'PL02 nguon CD NSDP'!BS99</f>
        <v>15000</v>
      </c>
      <c r="P15" s="223">
        <v>7500</v>
      </c>
      <c r="Q15" s="137">
        <f t="shared" si="5"/>
        <v>13840</v>
      </c>
      <c r="R15" s="138">
        <f>'PL02 nguon CD NSDP'!S400</f>
        <v>6880</v>
      </c>
      <c r="S15" s="138">
        <f>'PL02 nguon CD NSDP'!S470</f>
        <v>6960</v>
      </c>
      <c r="T15" s="136"/>
    </row>
    <row r="16" spans="1:20" ht="27.95" customHeight="1">
      <c r="A16" s="135">
        <v>7</v>
      </c>
      <c r="B16" s="136" t="s">
        <v>29</v>
      </c>
      <c r="C16" s="137">
        <f t="shared" si="2"/>
        <v>134850.20000000001</v>
      </c>
      <c r="D16" s="305">
        <f t="shared" si="3"/>
        <v>98400.2</v>
      </c>
      <c r="E16" s="138">
        <f>'PL02 nguon CD NSDP'!BS22</f>
        <v>41520</v>
      </c>
      <c r="F16" s="138"/>
      <c r="G16" s="138">
        <f>'PL02 nguon CD NSDP'!BS33</f>
        <v>10000</v>
      </c>
      <c r="H16" s="138">
        <f>'PL02 nguon CD NSDP'!BS42</f>
        <v>1130.2</v>
      </c>
      <c r="I16" s="138">
        <f>'PL02 nguon CD NSDP'!BS51</f>
        <v>1700</v>
      </c>
      <c r="J16" s="138">
        <f>'PL02 nguon CD NSDP'!BS60</f>
        <v>7640</v>
      </c>
      <c r="K16" s="138">
        <f>'PL02 nguon CD NSDP'!BS71</f>
        <v>20000</v>
      </c>
      <c r="L16" s="138">
        <f t="shared" si="4"/>
        <v>16410</v>
      </c>
      <c r="M16" s="138">
        <f>'PL02 nguon CD NSDP'!BS89</f>
        <v>160</v>
      </c>
      <c r="N16" s="306">
        <f>'PL02 nguon CD NSDP'!BS80</f>
        <v>1250</v>
      </c>
      <c r="O16" s="306">
        <f>'PL02 nguon CD NSDP'!BS100</f>
        <v>15000</v>
      </c>
      <c r="P16" s="223">
        <v>23300</v>
      </c>
      <c r="Q16" s="137">
        <f t="shared" si="5"/>
        <v>13150</v>
      </c>
      <c r="R16" s="138">
        <f>'PL02 nguon CD NSDP'!S401</f>
        <v>6410</v>
      </c>
      <c r="S16" s="138">
        <f>'PL02 nguon CD NSDP'!S471</f>
        <v>6740</v>
      </c>
      <c r="T16" s="136"/>
    </row>
    <row r="17" spans="1:20" ht="27.95" customHeight="1">
      <c r="A17" s="135">
        <v>8</v>
      </c>
      <c r="B17" s="136" t="s">
        <v>130</v>
      </c>
      <c r="C17" s="137">
        <f t="shared" si="2"/>
        <v>146066</v>
      </c>
      <c r="D17" s="305">
        <f t="shared" si="3"/>
        <v>96866</v>
      </c>
      <c r="E17" s="138">
        <f>'PL02 nguon CD NSDP'!BS23</f>
        <v>31740</v>
      </c>
      <c r="F17" s="138"/>
      <c r="G17" s="138">
        <f>'PL02 nguon CD NSDP'!BS34</f>
        <v>15000</v>
      </c>
      <c r="H17" s="138">
        <f>'PL02 nguon CD NSDP'!BS43</f>
        <v>1685</v>
      </c>
      <c r="I17" s="138"/>
      <c r="J17" s="138">
        <f>'PL02 nguon CD NSDP'!BS61</f>
        <v>5840</v>
      </c>
      <c r="K17" s="138">
        <f>'PL02 nguon CD NSDP'!BS72</f>
        <v>27600</v>
      </c>
      <c r="L17" s="138">
        <f t="shared" si="4"/>
        <v>15001</v>
      </c>
      <c r="M17" s="138">
        <f>'PL02 nguon CD NSDP'!BS90</f>
        <v>1</v>
      </c>
      <c r="N17" s="306"/>
      <c r="O17" s="306">
        <f>'PL02 nguon CD NSDP'!BS101</f>
        <v>15000</v>
      </c>
      <c r="P17" s="223">
        <v>44300</v>
      </c>
      <c r="Q17" s="137">
        <f t="shared" si="5"/>
        <v>4900</v>
      </c>
      <c r="R17" s="138">
        <f>'PL02 nguon CD NSDP'!S402</f>
        <v>4900</v>
      </c>
      <c r="S17" s="138"/>
      <c r="T17" s="136"/>
    </row>
    <row r="18" spans="1:20" ht="27.95" customHeight="1">
      <c r="A18" s="135">
        <v>9</v>
      </c>
      <c r="B18" s="136" t="s">
        <v>27</v>
      </c>
      <c r="C18" s="137">
        <f t="shared" si="2"/>
        <v>87606</v>
      </c>
      <c r="D18" s="305">
        <f t="shared" si="3"/>
        <v>74821</v>
      </c>
      <c r="E18" s="138">
        <f>'PL02 nguon CD NSDP'!BS24</f>
        <v>31740</v>
      </c>
      <c r="F18" s="138"/>
      <c r="G18" s="138"/>
      <c r="H18" s="138">
        <f>'PL02 nguon CD NSDP'!BS44</f>
        <v>601</v>
      </c>
      <c r="I18" s="138">
        <f>'PL02 nguon CD NSDP'!BS52</f>
        <v>1000</v>
      </c>
      <c r="J18" s="138">
        <f>'PL02 nguon CD NSDP'!BS62</f>
        <v>5840</v>
      </c>
      <c r="K18" s="138">
        <f>'PL02 nguon CD NSDP'!BS73</f>
        <v>20000</v>
      </c>
      <c r="L18" s="138">
        <f t="shared" si="4"/>
        <v>15640</v>
      </c>
      <c r="M18" s="138">
        <f>'PL02 nguon CD NSDP'!BS91</f>
        <v>140</v>
      </c>
      <c r="N18" s="306">
        <f>'PL02 nguon CD NSDP'!BS81</f>
        <v>500</v>
      </c>
      <c r="O18" s="306">
        <f>'PL02 nguon CD NSDP'!BS102</f>
        <v>15000</v>
      </c>
      <c r="P18" s="223">
        <v>1200</v>
      </c>
      <c r="Q18" s="137">
        <f t="shared" si="5"/>
        <v>11585</v>
      </c>
      <c r="R18" s="138">
        <f>'PL02 nguon CD NSDP'!S403</f>
        <v>4900</v>
      </c>
      <c r="S18" s="138">
        <f>'PL02 nguon CD NSDP'!S472</f>
        <v>6685</v>
      </c>
      <c r="T18" s="136"/>
    </row>
    <row r="19" spans="1:20" ht="27.95" customHeight="1">
      <c r="A19" s="139">
        <v>10</v>
      </c>
      <c r="B19" s="140" t="s">
        <v>129</v>
      </c>
      <c r="C19" s="141">
        <f t="shared" si="2"/>
        <v>183144.1</v>
      </c>
      <c r="D19" s="305">
        <f t="shared" si="3"/>
        <v>108604.1</v>
      </c>
      <c r="E19" s="138">
        <f>'PL02 nguon CD NSDP'!BS25</f>
        <v>38450</v>
      </c>
      <c r="F19" s="142">
        <f>'PL02 nguon CD NSDP'!BS29</f>
        <v>25000</v>
      </c>
      <c r="G19" s="142"/>
      <c r="H19" s="138">
        <f>'PL02 nguon CD NSDP'!BS45</f>
        <v>991.1</v>
      </c>
      <c r="I19" s="138"/>
      <c r="J19" s="138">
        <f>'PL02 nguon CD NSDP'!BS63</f>
        <v>7070</v>
      </c>
      <c r="K19" s="138">
        <f>'PL02 nguon CD NSDP'!BS74</f>
        <v>20000</v>
      </c>
      <c r="L19" s="142">
        <f t="shared" si="4"/>
        <v>17093</v>
      </c>
      <c r="M19" s="142">
        <f>'PL02 nguon CD NSDP'!BS92</f>
        <v>93</v>
      </c>
      <c r="N19" s="307"/>
      <c r="O19" s="307">
        <f>'PL02 nguon CD NSDP'!BS103</f>
        <v>17000</v>
      </c>
      <c r="P19" s="224">
        <v>68600</v>
      </c>
      <c r="Q19" s="141">
        <f t="shared" si="5"/>
        <v>5940</v>
      </c>
      <c r="R19" s="138">
        <f>'PL02 nguon CD NSDP'!S404</f>
        <v>5940</v>
      </c>
      <c r="S19" s="142"/>
      <c r="T19" s="140"/>
    </row>
    <row r="20" spans="1:20">
      <c r="A20" s="143"/>
      <c r="B20" s="513"/>
      <c r="C20" s="513"/>
      <c r="D20" s="513"/>
      <c r="E20" s="513"/>
      <c r="F20" s="513"/>
      <c r="G20" s="513"/>
      <c r="H20" s="513"/>
      <c r="I20" s="513"/>
      <c r="J20" s="513"/>
      <c r="K20" s="513"/>
      <c r="L20" s="513"/>
      <c r="M20" s="513"/>
      <c r="N20" s="513"/>
      <c r="O20" s="513"/>
      <c r="P20" s="513"/>
      <c r="Q20" s="513"/>
      <c r="R20" s="513"/>
      <c r="S20" s="513"/>
      <c r="T20" s="513"/>
    </row>
    <row r="21" spans="1:20" s="187" customFormat="1" ht="21.95" customHeight="1">
      <c r="B21" s="514" t="s">
        <v>761</v>
      </c>
      <c r="C21" s="515"/>
      <c r="D21" s="515"/>
      <c r="E21" s="515"/>
      <c r="F21" s="515"/>
      <c r="G21" s="515"/>
      <c r="H21" s="515"/>
      <c r="I21" s="515"/>
      <c r="J21" s="515"/>
      <c r="K21" s="515"/>
      <c r="L21" s="515"/>
      <c r="M21" s="515"/>
      <c r="N21" s="515"/>
      <c r="O21" s="515"/>
      <c r="P21" s="515"/>
      <c r="Q21" s="515"/>
      <c r="R21" s="515"/>
      <c r="S21" s="515"/>
      <c r="T21" s="515"/>
    </row>
    <row r="22" spans="1:20" s="187" customFormat="1" ht="21.95" customHeight="1">
      <c r="B22" s="508" t="s">
        <v>777</v>
      </c>
      <c r="C22" s="509"/>
      <c r="D22" s="509"/>
      <c r="E22" s="509"/>
      <c r="F22" s="509"/>
      <c r="G22" s="509"/>
      <c r="H22" s="509"/>
      <c r="I22" s="509"/>
      <c r="J22" s="509"/>
      <c r="K22" s="509"/>
      <c r="L22" s="509"/>
      <c r="M22" s="509"/>
      <c r="N22" s="509"/>
      <c r="O22" s="509"/>
      <c r="P22" s="509"/>
      <c r="Q22" s="509"/>
      <c r="R22" s="509"/>
      <c r="S22" s="509"/>
      <c r="T22" s="509"/>
    </row>
  </sheetData>
  <mergeCells count="29">
    <mergeCell ref="A1:T1"/>
    <mergeCell ref="A2:T2"/>
    <mergeCell ref="A3:T3"/>
    <mergeCell ref="R4:T4"/>
    <mergeCell ref="A5:A8"/>
    <mergeCell ref="B5:B8"/>
    <mergeCell ref="C5:C8"/>
    <mergeCell ref="Q5:S5"/>
    <mergeCell ref="L7:L8"/>
    <mergeCell ref="M7:O7"/>
    <mergeCell ref="K7:K8"/>
    <mergeCell ref="J7:J8"/>
    <mergeCell ref="I7:I8"/>
    <mergeCell ref="H7:H8"/>
    <mergeCell ref="G7:G8"/>
    <mergeCell ref="B22:T22"/>
    <mergeCell ref="P5:P8"/>
    <mergeCell ref="B20:T20"/>
    <mergeCell ref="B21:T21"/>
    <mergeCell ref="D5:O5"/>
    <mergeCell ref="E6:O6"/>
    <mergeCell ref="T5:T8"/>
    <mergeCell ref="D6:D8"/>
    <mergeCell ref="Q6:Q8"/>
    <mergeCell ref="R6:S6"/>
    <mergeCell ref="F7:F8"/>
    <mergeCell ref="E7:E8"/>
    <mergeCell ref="R7:R8"/>
    <mergeCell ref="S7:S8"/>
  </mergeCells>
  <pageMargins left="0.59055118110236227" right="0.39370078740157483" top="0.78740157480314965" bottom="0.39370078740157483" header="0.31496062992125984" footer="0.31496062992125984"/>
  <pageSetup paperSize="9" scale="75" fitToHeight="0" orientation="landscape" r:id="rId1"/>
  <headerFooter>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3"/>
  <sheetViews>
    <sheetView showZeros="0" workbookViewId="0">
      <selection activeCell="A4" sqref="A4"/>
    </sheetView>
  </sheetViews>
  <sheetFormatPr defaultRowHeight="15" outlineLevelCol="1"/>
  <cols>
    <col min="1" max="1" width="5" customWidth="1"/>
    <col min="2" max="2" width="43.85546875" customWidth="1"/>
    <col min="3" max="3" width="20.28515625" customWidth="1"/>
    <col min="7" max="7" width="12.7109375" customWidth="1"/>
    <col min="8" max="9" width="7.7109375" customWidth="1"/>
    <col min="10" max="11" width="7.7109375" hidden="1" customWidth="1" outlineLevel="1"/>
    <col min="12" max="13" width="7.7109375" hidden="1" customWidth="1" outlineLevel="1" collapsed="1"/>
    <col min="14" max="34" width="7.7109375" hidden="1" customWidth="1" outlineLevel="1"/>
    <col min="35" max="35" width="7.7109375" hidden="1" customWidth="1" outlineLevel="1" collapsed="1"/>
    <col min="36" max="40" width="7.7109375" hidden="1" customWidth="1" outlineLevel="1"/>
    <col min="41" max="41" width="7.7109375" customWidth="1" collapsed="1"/>
    <col min="42" max="43" width="7.7109375" customWidth="1"/>
    <col min="44" max="44" width="12.5703125" customWidth="1"/>
  </cols>
  <sheetData>
    <row r="1" spans="1:46" ht="24.95" customHeight="1">
      <c r="A1" s="547" t="s">
        <v>760</v>
      </c>
      <c r="B1" s="547"/>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row>
    <row r="2" spans="1:46" ht="24.95" customHeight="1">
      <c r="A2" s="548" t="s">
        <v>670</v>
      </c>
      <c r="B2" s="548"/>
      <c r="C2" s="548"/>
      <c r="D2" s="548"/>
      <c r="E2" s="548"/>
      <c r="F2" s="548"/>
      <c r="G2" s="548"/>
      <c r="H2" s="548"/>
      <c r="I2" s="548"/>
      <c r="J2" s="548"/>
      <c r="K2" s="548"/>
      <c r="L2" s="548"/>
      <c r="M2" s="548"/>
      <c r="N2" s="548"/>
      <c r="O2" s="548"/>
      <c r="P2" s="548"/>
      <c r="Q2" s="548"/>
      <c r="R2" s="548"/>
      <c r="S2" s="548"/>
      <c r="T2" s="548"/>
      <c r="U2" s="548"/>
      <c r="V2" s="548"/>
      <c r="W2" s="548"/>
      <c r="X2" s="548"/>
      <c r="Y2" s="548"/>
      <c r="Z2" s="548"/>
      <c r="AA2" s="548"/>
      <c r="AB2" s="548"/>
      <c r="AC2" s="548"/>
      <c r="AD2" s="548"/>
      <c r="AE2" s="548"/>
      <c r="AF2" s="548"/>
      <c r="AG2" s="548"/>
      <c r="AH2" s="548"/>
      <c r="AI2" s="548"/>
      <c r="AJ2" s="548"/>
      <c r="AK2" s="548"/>
      <c r="AL2" s="548"/>
      <c r="AM2" s="548"/>
      <c r="AN2" s="548"/>
      <c r="AO2" s="548"/>
      <c r="AP2" s="548"/>
      <c r="AQ2" s="548"/>
      <c r="AR2" s="548"/>
    </row>
    <row r="3" spans="1:46" ht="24.95" customHeight="1">
      <c r="A3" s="549" t="s">
        <v>839</v>
      </c>
      <c r="B3" s="549"/>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549"/>
      <c r="AJ3" s="549"/>
      <c r="AK3" s="549"/>
      <c r="AL3" s="549"/>
      <c r="AM3" s="549"/>
      <c r="AN3" s="549"/>
      <c r="AO3" s="549"/>
      <c r="AP3" s="549"/>
      <c r="AQ3" s="549"/>
      <c r="AR3" s="549"/>
    </row>
    <row r="4" spans="1:46" ht="24.95" customHeight="1">
      <c r="A4" s="225"/>
      <c r="B4" s="226"/>
      <c r="C4" s="225"/>
      <c r="D4" s="225"/>
      <c r="E4" s="225"/>
      <c r="F4" s="225"/>
      <c r="G4" s="225"/>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c r="AH4" s="227"/>
      <c r="AI4" s="227"/>
      <c r="AJ4" s="227"/>
      <c r="AK4" s="227"/>
      <c r="AL4" s="227"/>
      <c r="AM4" s="227"/>
      <c r="AN4" s="227"/>
      <c r="AO4" s="227"/>
      <c r="AP4" s="227"/>
      <c r="AQ4" s="227"/>
      <c r="AR4" s="228" t="s">
        <v>671</v>
      </c>
    </row>
    <row r="5" spans="1:46" ht="33" customHeight="1">
      <c r="A5" s="541" t="s">
        <v>672</v>
      </c>
      <c r="B5" s="541" t="s">
        <v>673</v>
      </c>
      <c r="C5" s="542" t="s">
        <v>581</v>
      </c>
      <c r="D5" s="541" t="s">
        <v>580</v>
      </c>
      <c r="E5" s="541" t="s">
        <v>579</v>
      </c>
      <c r="F5" s="541" t="s">
        <v>674</v>
      </c>
      <c r="G5" s="541" t="s">
        <v>577</v>
      </c>
      <c r="H5" s="541"/>
      <c r="I5" s="541"/>
      <c r="J5" s="534" t="s">
        <v>675</v>
      </c>
      <c r="K5" s="534"/>
      <c r="L5" s="535" t="s">
        <v>676</v>
      </c>
      <c r="M5" s="534" t="s">
        <v>794</v>
      </c>
      <c r="N5" s="534"/>
      <c r="O5" s="534"/>
      <c r="P5" s="538" t="s">
        <v>677</v>
      </c>
      <c r="Q5" s="539"/>
      <c r="R5" s="539"/>
      <c r="S5" s="539"/>
      <c r="T5" s="540"/>
      <c r="U5" s="538" t="s">
        <v>678</v>
      </c>
      <c r="V5" s="539"/>
      <c r="W5" s="539"/>
      <c r="X5" s="539"/>
      <c r="Y5" s="539"/>
      <c r="Z5" s="539"/>
      <c r="AA5" s="539"/>
      <c r="AB5" s="539"/>
      <c r="AC5" s="540"/>
      <c r="AD5" s="538" t="s">
        <v>679</v>
      </c>
      <c r="AE5" s="539"/>
      <c r="AF5" s="539"/>
      <c r="AG5" s="539"/>
      <c r="AH5" s="540"/>
      <c r="AI5" s="534" t="s">
        <v>680</v>
      </c>
      <c r="AJ5" s="534"/>
      <c r="AK5" s="534"/>
      <c r="AL5" s="534" t="s">
        <v>681</v>
      </c>
      <c r="AM5" s="534"/>
      <c r="AN5" s="534"/>
      <c r="AO5" s="534" t="s">
        <v>817</v>
      </c>
      <c r="AP5" s="534"/>
      <c r="AQ5" s="534"/>
      <c r="AR5" s="541" t="s">
        <v>565</v>
      </c>
    </row>
    <row r="6" spans="1:46" ht="24.95" customHeight="1">
      <c r="A6" s="541"/>
      <c r="B6" s="541"/>
      <c r="C6" s="543"/>
      <c r="D6" s="541"/>
      <c r="E6" s="541"/>
      <c r="F6" s="541"/>
      <c r="G6" s="542" t="s">
        <v>682</v>
      </c>
      <c r="H6" s="545" t="s">
        <v>3</v>
      </c>
      <c r="I6" s="546"/>
      <c r="J6" s="535" t="s">
        <v>554</v>
      </c>
      <c r="K6" s="535" t="s">
        <v>555</v>
      </c>
      <c r="L6" s="536"/>
      <c r="M6" s="535" t="s">
        <v>554</v>
      </c>
      <c r="N6" s="534" t="s">
        <v>555</v>
      </c>
      <c r="O6" s="534"/>
      <c r="P6" s="538" t="s">
        <v>683</v>
      </c>
      <c r="Q6" s="539"/>
      <c r="R6" s="540"/>
      <c r="S6" s="538" t="s">
        <v>684</v>
      </c>
      <c r="T6" s="540"/>
      <c r="U6" s="538" t="s">
        <v>683</v>
      </c>
      <c r="V6" s="539"/>
      <c r="W6" s="539"/>
      <c r="X6" s="539"/>
      <c r="Y6" s="540"/>
      <c r="Z6" s="538" t="s">
        <v>570</v>
      </c>
      <c r="AA6" s="539"/>
      <c r="AB6" s="539"/>
      <c r="AC6" s="540"/>
      <c r="AD6" s="538" t="s">
        <v>683</v>
      </c>
      <c r="AE6" s="539"/>
      <c r="AF6" s="539"/>
      <c r="AG6" s="539"/>
      <c r="AH6" s="540"/>
      <c r="AI6" s="535" t="s">
        <v>554</v>
      </c>
      <c r="AJ6" s="534" t="s">
        <v>555</v>
      </c>
      <c r="AK6" s="534"/>
      <c r="AL6" s="535" t="s">
        <v>554</v>
      </c>
      <c r="AM6" s="534" t="s">
        <v>555</v>
      </c>
      <c r="AN6" s="534"/>
      <c r="AO6" s="535" t="s">
        <v>554</v>
      </c>
      <c r="AP6" s="534" t="s">
        <v>555</v>
      </c>
      <c r="AQ6" s="534"/>
      <c r="AR6" s="541"/>
    </row>
    <row r="7" spans="1:46" ht="24.95" customHeight="1">
      <c r="A7" s="541"/>
      <c r="B7" s="541"/>
      <c r="C7" s="543"/>
      <c r="D7" s="541"/>
      <c r="E7" s="541"/>
      <c r="F7" s="541"/>
      <c r="G7" s="543"/>
      <c r="H7" s="534" t="s">
        <v>563</v>
      </c>
      <c r="I7" s="534" t="s">
        <v>555</v>
      </c>
      <c r="J7" s="536"/>
      <c r="K7" s="536"/>
      <c r="L7" s="536"/>
      <c r="M7" s="536"/>
      <c r="N7" s="534" t="s">
        <v>554</v>
      </c>
      <c r="O7" s="534" t="s">
        <v>685</v>
      </c>
      <c r="P7" s="535" t="s">
        <v>554</v>
      </c>
      <c r="Q7" s="534" t="s">
        <v>555</v>
      </c>
      <c r="R7" s="534"/>
      <c r="S7" s="534" t="s">
        <v>563</v>
      </c>
      <c r="T7" s="534" t="s">
        <v>555</v>
      </c>
      <c r="U7" s="538" t="s">
        <v>686</v>
      </c>
      <c r="V7" s="539"/>
      <c r="W7" s="539"/>
      <c r="X7" s="538" t="s">
        <v>687</v>
      </c>
      <c r="Y7" s="540"/>
      <c r="Z7" s="538" t="s">
        <v>688</v>
      </c>
      <c r="AA7" s="540"/>
      <c r="AB7" s="538" t="s">
        <v>686</v>
      </c>
      <c r="AC7" s="540"/>
      <c r="AD7" s="538" t="s">
        <v>689</v>
      </c>
      <c r="AE7" s="539"/>
      <c r="AF7" s="539"/>
      <c r="AG7" s="538" t="s">
        <v>690</v>
      </c>
      <c r="AH7" s="540"/>
      <c r="AI7" s="536"/>
      <c r="AJ7" s="534" t="s">
        <v>554</v>
      </c>
      <c r="AK7" s="534" t="s">
        <v>685</v>
      </c>
      <c r="AL7" s="536"/>
      <c r="AM7" s="534" t="s">
        <v>554</v>
      </c>
      <c r="AN7" s="534" t="s">
        <v>685</v>
      </c>
      <c r="AO7" s="536"/>
      <c r="AP7" s="534" t="s">
        <v>554</v>
      </c>
      <c r="AQ7" s="534" t="s">
        <v>685</v>
      </c>
      <c r="AR7" s="541"/>
    </row>
    <row r="8" spans="1:46" ht="39" customHeight="1">
      <c r="A8" s="541"/>
      <c r="B8" s="541"/>
      <c r="C8" s="544"/>
      <c r="D8" s="541"/>
      <c r="E8" s="541"/>
      <c r="F8" s="541"/>
      <c r="G8" s="544"/>
      <c r="H8" s="534"/>
      <c r="I8" s="534"/>
      <c r="J8" s="537"/>
      <c r="K8" s="537"/>
      <c r="L8" s="537"/>
      <c r="M8" s="537"/>
      <c r="N8" s="534"/>
      <c r="O8" s="534"/>
      <c r="P8" s="537"/>
      <c r="Q8" s="289" t="s">
        <v>554</v>
      </c>
      <c r="R8" s="289" t="s">
        <v>685</v>
      </c>
      <c r="S8" s="534"/>
      <c r="T8" s="534"/>
      <c r="U8" s="290" t="s">
        <v>554</v>
      </c>
      <c r="V8" s="289" t="s">
        <v>554</v>
      </c>
      <c r="W8" s="289" t="s">
        <v>685</v>
      </c>
      <c r="X8" s="289" t="s">
        <v>563</v>
      </c>
      <c r="Y8" s="289" t="s">
        <v>555</v>
      </c>
      <c r="Z8" s="289" t="s">
        <v>563</v>
      </c>
      <c r="AA8" s="289" t="s">
        <v>555</v>
      </c>
      <c r="AB8" s="289" t="s">
        <v>563</v>
      </c>
      <c r="AC8" s="289" t="s">
        <v>555</v>
      </c>
      <c r="AD8" s="290" t="s">
        <v>554</v>
      </c>
      <c r="AE8" s="289" t="s">
        <v>554</v>
      </c>
      <c r="AF8" s="289" t="s">
        <v>685</v>
      </c>
      <c r="AG8" s="289" t="s">
        <v>563</v>
      </c>
      <c r="AH8" s="289" t="s">
        <v>555</v>
      </c>
      <c r="AI8" s="537"/>
      <c r="AJ8" s="534"/>
      <c r="AK8" s="534"/>
      <c r="AL8" s="537"/>
      <c r="AM8" s="534"/>
      <c r="AN8" s="534"/>
      <c r="AO8" s="537"/>
      <c r="AP8" s="534"/>
      <c r="AQ8" s="534"/>
      <c r="AR8" s="541"/>
    </row>
    <row r="9" spans="1:46" ht="30" customHeight="1">
      <c r="A9" s="229"/>
      <c r="B9" s="229" t="s">
        <v>691</v>
      </c>
      <c r="C9" s="229"/>
      <c r="D9" s="229"/>
      <c r="E9" s="229"/>
      <c r="F9" s="229"/>
      <c r="G9" s="230"/>
      <c r="H9" s="230">
        <f>H10+H32</f>
        <v>395872</v>
      </c>
      <c r="I9" s="230">
        <f t="shared" ref="I9:AQ9" si="0">I10+I32</f>
        <v>81277</v>
      </c>
      <c r="J9" s="230">
        <f t="shared" si="0"/>
        <v>37200</v>
      </c>
      <c r="K9" s="230">
        <f t="shared" si="0"/>
        <v>0</v>
      </c>
      <c r="L9" s="230">
        <f t="shared" si="0"/>
        <v>93842.333333333328</v>
      </c>
      <c r="M9" s="230">
        <f t="shared" si="0"/>
        <v>199828.6</v>
      </c>
      <c r="N9" s="230">
        <f t="shared" si="0"/>
        <v>197902.5</v>
      </c>
      <c r="O9" s="230">
        <f t="shared" si="0"/>
        <v>0</v>
      </c>
      <c r="P9" s="230">
        <f t="shared" si="0"/>
        <v>30340</v>
      </c>
      <c r="Q9" s="230">
        <f t="shared" si="0"/>
        <v>30340</v>
      </c>
      <c r="R9" s="230">
        <f t="shared" si="0"/>
        <v>0</v>
      </c>
      <c r="S9" s="230">
        <f t="shared" si="0"/>
        <v>10782</v>
      </c>
      <c r="T9" s="230">
        <f t="shared" si="0"/>
        <v>10782</v>
      </c>
      <c r="U9" s="230">
        <f t="shared" si="0"/>
        <v>41777</v>
      </c>
      <c r="V9" s="230">
        <f t="shared" si="0"/>
        <v>41777</v>
      </c>
      <c r="W9" s="230">
        <f t="shared" si="0"/>
        <v>5355</v>
      </c>
      <c r="X9" s="230">
        <f t="shared" si="0"/>
        <v>19558</v>
      </c>
      <c r="Y9" s="230">
        <f t="shared" si="0"/>
        <v>19558</v>
      </c>
      <c r="Z9" s="230">
        <f t="shared" si="0"/>
        <v>19558</v>
      </c>
      <c r="AA9" s="230">
        <f t="shared" si="0"/>
        <v>19558</v>
      </c>
      <c r="AB9" s="230">
        <f t="shared" si="0"/>
        <v>26944.005074999997</v>
      </c>
      <c r="AC9" s="230">
        <f t="shared" si="0"/>
        <v>26944.005074999997</v>
      </c>
      <c r="AD9" s="230">
        <f t="shared" si="0"/>
        <v>7000</v>
      </c>
      <c r="AE9" s="230">
        <f t="shared" si="0"/>
        <v>7000</v>
      </c>
      <c r="AF9" s="230">
        <f t="shared" si="0"/>
        <v>7000</v>
      </c>
      <c r="AG9" s="230">
        <f t="shared" si="0"/>
        <v>14832.994925000003</v>
      </c>
      <c r="AH9" s="230">
        <f t="shared" si="0"/>
        <v>14832.994925000003</v>
      </c>
      <c r="AI9" s="230">
        <f t="shared" si="0"/>
        <v>79117</v>
      </c>
      <c r="AJ9" s="230">
        <f t="shared" si="0"/>
        <v>79117</v>
      </c>
      <c r="AK9" s="230">
        <f t="shared" si="0"/>
        <v>12355</v>
      </c>
      <c r="AL9" s="230">
        <f t="shared" si="0"/>
        <v>11281.599999999999</v>
      </c>
      <c r="AM9" s="230">
        <f t="shared" si="0"/>
        <v>9355.5</v>
      </c>
      <c r="AN9" s="230">
        <f t="shared" si="0"/>
        <v>0</v>
      </c>
      <c r="AO9" s="230">
        <f>AO10+AO32</f>
        <v>166870.6</v>
      </c>
      <c r="AP9" s="230">
        <f>AP10+AP32</f>
        <v>164944.5</v>
      </c>
      <c r="AQ9" s="230">
        <f t="shared" si="0"/>
        <v>15000</v>
      </c>
      <c r="AR9" s="231"/>
    </row>
    <row r="10" spans="1:46" ht="30" customHeight="1">
      <c r="A10" s="232"/>
      <c r="B10" s="232" t="s">
        <v>692</v>
      </c>
      <c r="C10" s="232"/>
      <c r="D10" s="232"/>
      <c r="E10" s="232"/>
      <c r="F10" s="232"/>
      <c r="G10" s="232"/>
      <c r="H10" s="267">
        <f>H11+H14+H16+H18</f>
        <v>395872</v>
      </c>
      <c r="I10" s="267">
        <f>I11+I14+I16+I18</f>
        <v>81277</v>
      </c>
      <c r="J10" s="267">
        <f>J11+J14+J16+J18</f>
        <v>37200</v>
      </c>
      <c r="K10" s="267">
        <f>K11+K14+K16+K18</f>
        <v>0</v>
      </c>
      <c r="L10" s="267">
        <f>L11+L14+L16+L18</f>
        <v>93842.333333333328</v>
      </c>
      <c r="M10" s="267">
        <f>M11+M14+M16+M18+M27</f>
        <v>90398.6</v>
      </c>
      <c r="N10" s="267">
        <f t="shared" ref="N10:AQ10" si="1">N11+N14+N16+N18+N27</f>
        <v>88472.5</v>
      </c>
      <c r="O10" s="267">
        <f t="shared" si="1"/>
        <v>0</v>
      </c>
      <c r="P10" s="267">
        <f t="shared" si="1"/>
        <v>30340</v>
      </c>
      <c r="Q10" s="267">
        <f t="shared" si="1"/>
        <v>30340</v>
      </c>
      <c r="R10" s="267">
        <f t="shared" si="1"/>
        <v>0</v>
      </c>
      <c r="S10" s="267">
        <f t="shared" si="1"/>
        <v>10782</v>
      </c>
      <c r="T10" s="267">
        <f t="shared" si="1"/>
        <v>10782</v>
      </c>
      <c r="U10" s="267">
        <f t="shared" si="1"/>
        <v>41777</v>
      </c>
      <c r="V10" s="267">
        <f t="shared" si="1"/>
        <v>41777</v>
      </c>
      <c r="W10" s="267">
        <f t="shared" si="1"/>
        <v>5355</v>
      </c>
      <c r="X10" s="267">
        <f t="shared" si="1"/>
        <v>19558</v>
      </c>
      <c r="Y10" s="267">
        <f t="shared" si="1"/>
        <v>19558</v>
      </c>
      <c r="Z10" s="267">
        <f t="shared" si="1"/>
        <v>19558</v>
      </c>
      <c r="AA10" s="267">
        <f t="shared" si="1"/>
        <v>19558</v>
      </c>
      <c r="AB10" s="267">
        <f t="shared" si="1"/>
        <v>26944.005074999997</v>
      </c>
      <c r="AC10" s="267">
        <f t="shared" si="1"/>
        <v>26944.005074999997</v>
      </c>
      <c r="AD10" s="267">
        <f t="shared" si="1"/>
        <v>7000</v>
      </c>
      <c r="AE10" s="267">
        <f t="shared" si="1"/>
        <v>7000</v>
      </c>
      <c r="AF10" s="267">
        <f t="shared" si="1"/>
        <v>7000</v>
      </c>
      <c r="AG10" s="267">
        <f t="shared" si="1"/>
        <v>14832.994925000003</v>
      </c>
      <c r="AH10" s="267">
        <f t="shared" si="1"/>
        <v>14832.994925000003</v>
      </c>
      <c r="AI10" s="267">
        <f t="shared" si="1"/>
        <v>79117</v>
      </c>
      <c r="AJ10" s="267">
        <f t="shared" si="1"/>
        <v>79117</v>
      </c>
      <c r="AK10" s="267">
        <f t="shared" si="1"/>
        <v>12355</v>
      </c>
      <c r="AL10" s="267">
        <f t="shared" si="1"/>
        <v>11281.599999999999</v>
      </c>
      <c r="AM10" s="267">
        <f t="shared" si="1"/>
        <v>9355.5</v>
      </c>
      <c r="AN10" s="267">
        <f t="shared" si="1"/>
        <v>0</v>
      </c>
      <c r="AO10" s="267">
        <f t="shared" si="1"/>
        <v>159735.6</v>
      </c>
      <c r="AP10" s="267">
        <f t="shared" si="1"/>
        <v>157809.5</v>
      </c>
      <c r="AQ10" s="267">
        <f t="shared" si="1"/>
        <v>15000</v>
      </c>
      <c r="AR10" s="268"/>
    </row>
    <row r="11" spans="1:46" ht="38.25">
      <c r="A11" s="241" t="s">
        <v>548</v>
      </c>
      <c r="B11" s="247" t="s">
        <v>707</v>
      </c>
      <c r="C11" s="241"/>
      <c r="D11" s="241"/>
      <c r="E11" s="241"/>
      <c r="F11" s="241"/>
      <c r="G11" s="241"/>
      <c r="H11" s="242">
        <f>SUM(H12:H13)</f>
        <v>24083</v>
      </c>
      <c r="I11" s="242">
        <f t="shared" ref="I11:AM11" si="2">SUM(I12:I13)</f>
        <v>24083</v>
      </c>
      <c r="J11" s="242">
        <f t="shared" si="2"/>
        <v>0</v>
      </c>
      <c r="K11" s="242">
        <f t="shared" si="2"/>
        <v>0</v>
      </c>
      <c r="L11" s="242">
        <f t="shared" si="2"/>
        <v>21075</v>
      </c>
      <c r="M11" s="242">
        <f t="shared" si="2"/>
        <v>22474.9</v>
      </c>
      <c r="N11" s="242">
        <f t="shared" si="2"/>
        <v>21075</v>
      </c>
      <c r="O11" s="242">
        <f t="shared" si="2"/>
        <v>0</v>
      </c>
      <c r="P11" s="242">
        <f t="shared" si="2"/>
        <v>0</v>
      </c>
      <c r="Q11" s="242">
        <f t="shared" si="2"/>
        <v>0</v>
      </c>
      <c r="R11" s="242">
        <f t="shared" si="2"/>
        <v>0</v>
      </c>
      <c r="S11" s="242"/>
      <c r="T11" s="242"/>
      <c r="U11" s="242">
        <f t="shared" si="2"/>
        <v>21075</v>
      </c>
      <c r="V11" s="242">
        <f t="shared" si="2"/>
        <v>21075</v>
      </c>
      <c r="W11" s="242">
        <f t="shared" si="2"/>
        <v>0</v>
      </c>
      <c r="X11" s="242">
        <f t="shared" si="2"/>
        <v>0</v>
      </c>
      <c r="Y11" s="242">
        <f t="shared" si="2"/>
        <v>0</v>
      </c>
      <c r="Z11" s="242">
        <f t="shared" si="2"/>
        <v>0</v>
      </c>
      <c r="AA11" s="242">
        <f t="shared" si="2"/>
        <v>0</v>
      </c>
      <c r="AB11" s="242">
        <f t="shared" si="2"/>
        <v>14964.641075</v>
      </c>
      <c r="AC11" s="242">
        <f t="shared" si="2"/>
        <v>14964.641075</v>
      </c>
      <c r="AD11" s="242">
        <f t="shared" si="2"/>
        <v>0</v>
      </c>
      <c r="AE11" s="242">
        <f t="shared" si="2"/>
        <v>0</v>
      </c>
      <c r="AF11" s="242">
        <f t="shared" si="2"/>
        <v>0</v>
      </c>
      <c r="AG11" s="242">
        <f t="shared" si="2"/>
        <v>6110.3589250000005</v>
      </c>
      <c r="AH11" s="242">
        <f t="shared" si="2"/>
        <v>6110.3589250000005</v>
      </c>
      <c r="AI11" s="242">
        <f t="shared" si="2"/>
        <v>21075</v>
      </c>
      <c r="AJ11" s="242">
        <f t="shared" si="2"/>
        <v>21075</v>
      </c>
      <c r="AK11" s="242">
        <f t="shared" si="2"/>
        <v>0</v>
      </c>
      <c r="AL11" s="242">
        <f t="shared" si="2"/>
        <v>1399.8999999999996</v>
      </c>
      <c r="AM11" s="242">
        <f t="shared" si="2"/>
        <v>0</v>
      </c>
      <c r="AN11" s="242">
        <f t="shared" ref="AN11:AQ11" si="3">SUM(AN12:AN13)</f>
        <v>0</v>
      </c>
      <c r="AO11" s="242">
        <f t="shared" si="3"/>
        <v>22474.9</v>
      </c>
      <c r="AP11" s="242">
        <f t="shared" si="3"/>
        <v>21075</v>
      </c>
      <c r="AQ11" s="242">
        <f t="shared" si="3"/>
        <v>0</v>
      </c>
      <c r="AR11" s="243"/>
    </row>
    <row r="12" spans="1:46" ht="30" customHeight="1">
      <c r="A12" s="240" t="s">
        <v>10</v>
      </c>
      <c r="B12" s="244" t="s">
        <v>708</v>
      </c>
      <c r="C12" s="236" t="s">
        <v>631</v>
      </c>
      <c r="D12" s="235" t="s">
        <v>23</v>
      </c>
      <c r="E12" s="235"/>
      <c r="F12" s="235" t="s">
        <v>51</v>
      </c>
      <c r="G12" s="245" t="s">
        <v>709</v>
      </c>
      <c r="H12" s="237">
        <v>9102</v>
      </c>
      <c r="I12" s="237">
        <v>9102</v>
      </c>
      <c r="J12" s="237"/>
      <c r="K12" s="237"/>
      <c r="L12" s="237">
        <v>8992</v>
      </c>
      <c r="M12" s="237">
        <v>8992</v>
      </c>
      <c r="N12" s="237">
        <v>8992</v>
      </c>
      <c r="O12" s="237"/>
      <c r="P12" s="237"/>
      <c r="Q12" s="237"/>
      <c r="R12" s="237"/>
      <c r="S12" s="237"/>
      <c r="T12" s="237"/>
      <c r="U12" s="237">
        <v>8992</v>
      </c>
      <c r="V12" s="237">
        <v>8992</v>
      </c>
      <c r="W12" s="237"/>
      <c r="X12" s="238">
        <f>P12-S12</f>
        <v>0</v>
      </c>
      <c r="Y12" s="238">
        <f>Q12-T12</f>
        <v>0</v>
      </c>
      <c r="Z12" s="237"/>
      <c r="AA12" s="237"/>
      <c r="AB12" s="237">
        <v>8964.6410749999995</v>
      </c>
      <c r="AC12" s="237">
        <v>8964.6410749999995</v>
      </c>
      <c r="AD12" s="237"/>
      <c r="AE12" s="237"/>
      <c r="AF12" s="237"/>
      <c r="AG12" s="237">
        <f>U12+X12-Z12-AB12</f>
        <v>27.358925000000454</v>
      </c>
      <c r="AH12" s="237">
        <f>V12+Y12-AA12-AC12</f>
        <v>27.358925000000454</v>
      </c>
      <c r="AI12" s="238">
        <f>P12+U12+AD12</f>
        <v>8992</v>
      </c>
      <c r="AJ12" s="238">
        <f t="shared" ref="AJ12:AK13" si="4">Q12+V12+AE12</f>
        <v>8992</v>
      </c>
      <c r="AK12" s="238">
        <f t="shared" si="4"/>
        <v>0</v>
      </c>
      <c r="AL12" s="238">
        <f>M12-P12-U12-AD12</f>
        <v>0</v>
      </c>
      <c r="AM12" s="238">
        <f>N12-Q12-V12-AE12</f>
        <v>0</v>
      </c>
      <c r="AN12" s="237"/>
      <c r="AO12" s="237">
        <v>8992</v>
      </c>
      <c r="AP12" s="237">
        <v>8992</v>
      </c>
      <c r="AQ12" s="237"/>
      <c r="AR12" s="239"/>
      <c r="AT12" s="112"/>
    </row>
    <row r="13" spans="1:46" ht="30" customHeight="1">
      <c r="A13" s="240" t="s">
        <v>10</v>
      </c>
      <c r="B13" s="244" t="s">
        <v>710</v>
      </c>
      <c r="C13" s="236" t="s">
        <v>133</v>
      </c>
      <c r="D13" s="235" t="s">
        <v>98</v>
      </c>
      <c r="E13" s="235"/>
      <c r="F13" s="235" t="s">
        <v>15</v>
      </c>
      <c r="G13" s="245" t="s">
        <v>774</v>
      </c>
      <c r="H13" s="237">
        <v>14981</v>
      </c>
      <c r="I13" s="237">
        <v>14981</v>
      </c>
      <c r="J13" s="237"/>
      <c r="K13" s="237"/>
      <c r="L13" s="237">
        <v>12083</v>
      </c>
      <c r="M13" s="237">
        <f>H13*0.9</f>
        <v>13482.9</v>
      </c>
      <c r="N13" s="237">
        <v>12083</v>
      </c>
      <c r="O13" s="237"/>
      <c r="P13" s="237"/>
      <c r="Q13" s="237"/>
      <c r="R13" s="237"/>
      <c r="S13" s="237"/>
      <c r="T13" s="237"/>
      <c r="U13" s="237">
        <v>12083</v>
      </c>
      <c r="V13" s="237">
        <v>12083</v>
      </c>
      <c r="W13" s="237"/>
      <c r="X13" s="238">
        <f>P13-S13</f>
        <v>0</v>
      </c>
      <c r="Y13" s="238">
        <f>Q13-T13</f>
        <v>0</v>
      </c>
      <c r="Z13" s="237"/>
      <c r="AA13" s="237"/>
      <c r="AB13" s="237">
        <v>6000</v>
      </c>
      <c r="AC13" s="237">
        <v>6000</v>
      </c>
      <c r="AD13" s="237"/>
      <c r="AE13" s="237"/>
      <c r="AF13" s="237"/>
      <c r="AG13" s="237">
        <f>U13+X13-Z13-AB13</f>
        <v>6083</v>
      </c>
      <c r="AH13" s="237">
        <f>V13+Y13-AA13-AC13</f>
        <v>6083</v>
      </c>
      <c r="AI13" s="238">
        <f>P13+U13+AD13</f>
        <v>12083</v>
      </c>
      <c r="AJ13" s="238">
        <f t="shared" si="4"/>
        <v>12083</v>
      </c>
      <c r="AK13" s="238">
        <f t="shared" si="4"/>
        <v>0</v>
      </c>
      <c r="AL13" s="238">
        <f>M13-P13-U13-AD13</f>
        <v>1399.8999999999996</v>
      </c>
      <c r="AM13" s="238">
        <f>N13-Q13-V13-AE13</f>
        <v>0</v>
      </c>
      <c r="AN13" s="237"/>
      <c r="AO13" s="237">
        <v>13482.9</v>
      </c>
      <c r="AP13" s="237">
        <v>12083</v>
      </c>
      <c r="AQ13" s="237"/>
      <c r="AR13" s="248"/>
      <c r="AT13" s="112"/>
    </row>
    <row r="14" spans="1:46" ht="30" customHeight="1">
      <c r="A14" s="241" t="s">
        <v>191</v>
      </c>
      <c r="B14" s="247" t="s">
        <v>711</v>
      </c>
      <c r="C14" s="236"/>
      <c r="D14" s="235"/>
      <c r="E14" s="235"/>
      <c r="F14" s="235"/>
      <c r="G14" s="245"/>
      <c r="H14" s="242">
        <f t="shared" ref="H14:AQ14" si="5">H15</f>
        <v>3418</v>
      </c>
      <c r="I14" s="242">
        <f t="shared" si="5"/>
        <v>2550</v>
      </c>
      <c r="J14" s="242">
        <f t="shared" si="5"/>
        <v>0</v>
      </c>
      <c r="K14" s="242">
        <f t="shared" si="5"/>
        <v>0</v>
      </c>
      <c r="L14" s="242">
        <f>L15</f>
        <v>2550</v>
      </c>
      <c r="M14" s="242">
        <f t="shared" si="5"/>
        <v>3076.2000000000003</v>
      </c>
      <c r="N14" s="242">
        <f t="shared" si="5"/>
        <v>2550</v>
      </c>
      <c r="O14" s="242">
        <f t="shared" si="5"/>
        <v>0</v>
      </c>
      <c r="P14" s="242">
        <f t="shared" si="5"/>
        <v>2550</v>
      </c>
      <c r="Q14" s="242">
        <f t="shared" si="5"/>
        <v>2550</v>
      </c>
      <c r="R14" s="242">
        <f t="shared" si="5"/>
        <v>0</v>
      </c>
      <c r="S14" s="242">
        <f t="shared" si="5"/>
        <v>0</v>
      </c>
      <c r="T14" s="242">
        <f t="shared" si="5"/>
        <v>0</v>
      </c>
      <c r="U14" s="242">
        <f t="shared" si="5"/>
        <v>0</v>
      </c>
      <c r="V14" s="242">
        <f t="shared" si="5"/>
        <v>0</v>
      </c>
      <c r="W14" s="242">
        <f t="shared" si="5"/>
        <v>0</v>
      </c>
      <c r="X14" s="242">
        <f t="shared" si="5"/>
        <v>2550</v>
      </c>
      <c r="Y14" s="242">
        <f t="shared" si="5"/>
        <v>2550</v>
      </c>
      <c r="Z14" s="242">
        <f t="shared" si="5"/>
        <v>2550</v>
      </c>
      <c r="AA14" s="242">
        <f t="shared" si="5"/>
        <v>2550</v>
      </c>
      <c r="AB14" s="242">
        <f t="shared" si="5"/>
        <v>0</v>
      </c>
      <c r="AC14" s="242">
        <f t="shared" si="5"/>
        <v>0</v>
      </c>
      <c r="AD14" s="242">
        <f t="shared" si="5"/>
        <v>0</v>
      </c>
      <c r="AE14" s="242">
        <f t="shared" si="5"/>
        <v>0</v>
      </c>
      <c r="AF14" s="242">
        <f t="shared" si="5"/>
        <v>0</v>
      </c>
      <c r="AG14" s="242">
        <f t="shared" si="5"/>
        <v>0</v>
      </c>
      <c r="AH14" s="242">
        <f t="shared" si="5"/>
        <v>0</v>
      </c>
      <c r="AI14" s="242">
        <f t="shared" si="5"/>
        <v>2550</v>
      </c>
      <c r="AJ14" s="242">
        <f t="shared" si="5"/>
        <v>2550</v>
      </c>
      <c r="AK14" s="242">
        <f t="shared" si="5"/>
        <v>0</v>
      </c>
      <c r="AL14" s="242">
        <f t="shared" si="5"/>
        <v>526.20000000000027</v>
      </c>
      <c r="AM14" s="242">
        <f t="shared" si="5"/>
        <v>0</v>
      </c>
      <c r="AN14" s="242">
        <f t="shared" si="5"/>
        <v>0</v>
      </c>
      <c r="AO14" s="242">
        <f t="shared" si="5"/>
        <v>3076.2000000000003</v>
      </c>
      <c r="AP14" s="242">
        <f t="shared" si="5"/>
        <v>2550</v>
      </c>
      <c r="AQ14" s="242">
        <f t="shared" si="5"/>
        <v>0</v>
      </c>
      <c r="AR14" s="239"/>
      <c r="AT14" s="112"/>
    </row>
    <row r="15" spans="1:46" ht="30" customHeight="1">
      <c r="A15" s="240" t="s">
        <v>10</v>
      </c>
      <c r="B15" s="244" t="s">
        <v>712</v>
      </c>
      <c r="C15" s="236" t="s">
        <v>713</v>
      </c>
      <c r="D15" s="235" t="s">
        <v>23</v>
      </c>
      <c r="E15" s="235"/>
      <c r="F15" s="235" t="s">
        <v>15</v>
      </c>
      <c r="G15" s="245" t="s">
        <v>714</v>
      </c>
      <c r="H15" s="237">
        <v>3418</v>
      </c>
      <c r="I15" s="237">
        <v>2550</v>
      </c>
      <c r="J15" s="237"/>
      <c r="K15" s="237"/>
      <c r="L15" s="237">
        <v>2550</v>
      </c>
      <c r="M15" s="237">
        <f>H15*0.9</f>
        <v>3076.2000000000003</v>
      </c>
      <c r="N15" s="237">
        <v>2550</v>
      </c>
      <c r="O15" s="237"/>
      <c r="P15" s="237">
        <v>2550</v>
      </c>
      <c r="Q15" s="237">
        <v>2550</v>
      </c>
      <c r="R15" s="237"/>
      <c r="S15" s="237"/>
      <c r="T15" s="237"/>
      <c r="U15" s="237"/>
      <c r="V15" s="237"/>
      <c r="W15" s="237"/>
      <c r="X15" s="238">
        <f>P15-S15</f>
        <v>2550</v>
      </c>
      <c r="Y15" s="238">
        <f>Q15-T15</f>
        <v>2550</v>
      </c>
      <c r="Z15" s="237">
        <v>2550</v>
      </c>
      <c r="AA15" s="237">
        <v>2550</v>
      </c>
      <c r="AB15" s="237"/>
      <c r="AC15" s="237"/>
      <c r="AD15" s="237"/>
      <c r="AE15" s="237"/>
      <c r="AF15" s="237"/>
      <c r="AG15" s="237">
        <f>U15+X15-Z15-AB15</f>
        <v>0</v>
      </c>
      <c r="AH15" s="237">
        <f>V15+Y15-AA15-AC15</f>
        <v>0</v>
      </c>
      <c r="AI15" s="238">
        <f>P15+U15+AD15</f>
        <v>2550</v>
      </c>
      <c r="AJ15" s="238">
        <f t="shared" ref="AJ15:AK15" si="6">Q15+V15+AE15</f>
        <v>2550</v>
      </c>
      <c r="AK15" s="238">
        <f t="shared" si="6"/>
        <v>0</v>
      </c>
      <c r="AL15" s="238">
        <f>M15-P15-U15-AD15</f>
        <v>526.20000000000027</v>
      </c>
      <c r="AM15" s="238">
        <f>N15-Q15-V15-AE15</f>
        <v>0</v>
      </c>
      <c r="AN15" s="237"/>
      <c r="AO15" s="237">
        <v>3076.2000000000003</v>
      </c>
      <c r="AP15" s="237">
        <v>2550</v>
      </c>
      <c r="AQ15" s="237"/>
      <c r="AR15" s="249" t="s">
        <v>715</v>
      </c>
      <c r="AT15" s="112"/>
    </row>
    <row r="16" spans="1:46" ht="30" customHeight="1">
      <c r="A16" s="250" t="s">
        <v>637</v>
      </c>
      <c r="B16" s="251" t="s">
        <v>716</v>
      </c>
      <c r="C16" s="236"/>
      <c r="D16" s="235"/>
      <c r="E16" s="235"/>
      <c r="F16" s="235"/>
      <c r="G16" s="245"/>
      <c r="H16" s="242">
        <f t="shared" ref="H16:AM16" si="7">SUM(H17:H17)</f>
        <v>250000</v>
      </c>
      <c r="I16" s="242">
        <f t="shared" si="7"/>
        <v>0</v>
      </c>
      <c r="J16" s="242">
        <f t="shared" si="7"/>
        <v>37200</v>
      </c>
      <c r="K16" s="242">
        <f t="shared" si="7"/>
        <v>0</v>
      </c>
      <c r="L16" s="242">
        <f t="shared" si="7"/>
        <v>67333.333333333328</v>
      </c>
      <c r="M16" s="242">
        <f t="shared" si="7"/>
        <v>60600</v>
      </c>
      <c r="N16" s="242">
        <f t="shared" si="7"/>
        <v>60600</v>
      </c>
      <c r="O16" s="242">
        <f t="shared" si="7"/>
        <v>0</v>
      </c>
      <c r="P16" s="242">
        <f t="shared" si="7"/>
        <v>0</v>
      </c>
      <c r="Q16" s="242">
        <f t="shared" si="7"/>
        <v>0</v>
      </c>
      <c r="R16" s="242">
        <f t="shared" si="7"/>
        <v>0</v>
      </c>
      <c r="S16" s="242">
        <f t="shared" si="7"/>
        <v>0</v>
      </c>
      <c r="T16" s="242">
        <f t="shared" si="7"/>
        <v>0</v>
      </c>
      <c r="U16" s="242">
        <f t="shared" si="7"/>
        <v>5355</v>
      </c>
      <c r="V16" s="242">
        <f t="shared" si="7"/>
        <v>5355</v>
      </c>
      <c r="W16" s="242">
        <f t="shared" si="7"/>
        <v>5355</v>
      </c>
      <c r="X16" s="242">
        <f t="shared" si="7"/>
        <v>0</v>
      </c>
      <c r="Y16" s="242">
        <f t="shared" si="7"/>
        <v>0</v>
      </c>
      <c r="Z16" s="242">
        <f t="shared" si="7"/>
        <v>0</v>
      </c>
      <c r="AA16" s="242">
        <f t="shared" si="7"/>
        <v>0</v>
      </c>
      <c r="AB16" s="242">
        <f t="shared" si="7"/>
        <v>5039.6719999999996</v>
      </c>
      <c r="AC16" s="242">
        <f t="shared" si="7"/>
        <v>5039.6719999999996</v>
      </c>
      <c r="AD16" s="242">
        <f t="shared" si="7"/>
        <v>7000</v>
      </c>
      <c r="AE16" s="242">
        <f t="shared" si="7"/>
        <v>7000</v>
      </c>
      <c r="AF16" s="242">
        <f t="shared" si="7"/>
        <v>7000</v>
      </c>
      <c r="AG16" s="242">
        <f t="shared" si="7"/>
        <v>315.32800000000043</v>
      </c>
      <c r="AH16" s="242">
        <f t="shared" si="7"/>
        <v>315.32800000000043</v>
      </c>
      <c r="AI16" s="242">
        <f t="shared" si="7"/>
        <v>12355</v>
      </c>
      <c r="AJ16" s="242">
        <f t="shared" si="7"/>
        <v>12355</v>
      </c>
      <c r="AK16" s="242">
        <f t="shared" si="7"/>
        <v>12355</v>
      </c>
      <c r="AL16" s="242">
        <f t="shared" si="7"/>
        <v>48245</v>
      </c>
      <c r="AM16" s="242">
        <f t="shared" si="7"/>
        <v>48245</v>
      </c>
      <c r="AN16" s="242">
        <f t="shared" ref="AN16:AQ16" si="8">SUM(AN17:AN17)</f>
        <v>0</v>
      </c>
      <c r="AO16" s="242">
        <f t="shared" si="8"/>
        <v>60600</v>
      </c>
      <c r="AP16" s="242">
        <f t="shared" si="8"/>
        <v>60600</v>
      </c>
      <c r="AQ16" s="242">
        <f t="shared" si="8"/>
        <v>15000</v>
      </c>
      <c r="AR16" s="239"/>
      <c r="AT16" s="112"/>
    </row>
    <row r="17" spans="1:46" ht="30" customHeight="1">
      <c r="A17" s="240" t="s">
        <v>10</v>
      </c>
      <c r="B17" s="244" t="s">
        <v>717</v>
      </c>
      <c r="C17" s="236" t="s">
        <v>713</v>
      </c>
      <c r="D17" s="235" t="s">
        <v>23</v>
      </c>
      <c r="E17" s="235"/>
      <c r="F17" s="235" t="s">
        <v>57</v>
      </c>
      <c r="G17" s="245" t="s">
        <v>718</v>
      </c>
      <c r="H17" s="237">
        <v>250000</v>
      </c>
      <c r="I17" s="237"/>
      <c r="J17" s="237">
        <v>37200</v>
      </c>
      <c r="K17" s="237"/>
      <c r="L17" s="237">
        <f>M17/0.9</f>
        <v>67333.333333333328</v>
      </c>
      <c r="M17" s="237">
        <v>60600</v>
      </c>
      <c r="N17" s="237">
        <v>60600</v>
      </c>
      <c r="O17" s="237"/>
      <c r="P17" s="237"/>
      <c r="Q17" s="237"/>
      <c r="R17" s="237"/>
      <c r="S17" s="237"/>
      <c r="T17" s="237"/>
      <c r="U17" s="237">
        <v>5355</v>
      </c>
      <c r="V17" s="237">
        <v>5355</v>
      </c>
      <c r="W17" s="237">
        <v>5355</v>
      </c>
      <c r="X17" s="238">
        <f>P17-S17</f>
        <v>0</v>
      </c>
      <c r="Y17" s="238">
        <f>Q17-T17</f>
        <v>0</v>
      </c>
      <c r="Z17" s="237"/>
      <c r="AA17" s="237"/>
      <c r="AB17" s="237">
        <v>5039.6719999999996</v>
      </c>
      <c r="AC17" s="237">
        <v>5039.6719999999996</v>
      </c>
      <c r="AD17" s="237">
        <v>7000</v>
      </c>
      <c r="AE17" s="237">
        <v>7000</v>
      </c>
      <c r="AF17" s="237">
        <v>7000</v>
      </c>
      <c r="AG17" s="237">
        <f>U17+X17-Z17-AB17</f>
        <v>315.32800000000043</v>
      </c>
      <c r="AH17" s="237">
        <f>V17+Y17-AA17-AC17</f>
        <v>315.32800000000043</v>
      </c>
      <c r="AI17" s="238">
        <f>P17+U17+AD17</f>
        <v>12355</v>
      </c>
      <c r="AJ17" s="238">
        <f t="shared" ref="AJ17:AK17" si="9">Q17+V17+AE17</f>
        <v>12355</v>
      </c>
      <c r="AK17" s="238">
        <f t="shared" si="9"/>
        <v>12355</v>
      </c>
      <c r="AL17" s="238">
        <f>M17-P17-U17-AD17</f>
        <v>48245</v>
      </c>
      <c r="AM17" s="238">
        <f>N17-Q17-V17-AE17</f>
        <v>48245</v>
      </c>
      <c r="AN17" s="237"/>
      <c r="AO17" s="237">
        <v>60600</v>
      </c>
      <c r="AP17" s="237">
        <v>60600</v>
      </c>
      <c r="AQ17" s="237">
        <v>15000</v>
      </c>
      <c r="AR17" s="239"/>
      <c r="AT17" s="112"/>
    </row>
    <row r="18" spans="1:46" ht="30" customHeight="1">
      <c r="A18" s="241" t="s">
        <v>638</v>
      </c>
      <c r="B18" s="247" t="s">
        <v>719</v>
      </c>
      <c r="C18" s="241"/>
      <c r="D18" s="241"/>
      <c r="E18" s="241"/>
      <c r="F18" s="241"/>
      <c r="G18" s="241"/>
      <c r="H18" s="242">
        <f>H19+H22+H24</f>
        <v>118371</v>
      </c>
      <c r="I18" s="242">
        <f t="shared" ref="I18:AQ18" si="10">I19+I22+I24</f>
        <v>54644</v>
      </c>
      <c r="J18" s="242">
        <f t="shared" si="10"/>
        <v>0</v>
      </c>
      <c r="K18" s="242">
        <f t="shared" si="10"/>
        <v>0</v>
      </c>
      <c r="L18" s="242">
        <f t="shared" si="10"/>
        <v>2884</v>
      </c>
      <c r="M18" s="242">
        <f t="shared" si="10"/>
        <v>4247.5</v>
      </c>
      <c r="N18" s="242">
        <f t="shared" si="10"/>
        <v>4247.5</v>
      </c>
      <c r="O18" s="242">
        <f t="shared" si="10"/>
        <v>0</v>
      </c>
      <c r="P18" s="242">
        <f t="shared" si="10"/>
        <v>0</v>
      </c>
      <c r="Q18" s="242">
        <f t="shared" si="10"/>
        <v>0</v>
      </c>
      <c r="R18" s="242">
        <f t="shared" si="10"/>
        <v>0</v>
      </c>
      <c r="S18" s="242">
        <f t="shared" si="10"/>
        <v>0</v>
      </c>
      <c r="T18" s="242">
        <f t="shared" si="10"/>
        <v>0</v>
      </c>
      <c r="U18" s="242">
        <f t="shared" si="10"/>
        <v>0</v>
      </c>
      <c r="V18" s="242">
        <f t="shared" si="10"/>
        <v>0</v>
      </c>
      <c r="W18" s="242">
        <f t="shared" si="10"/>
        <v>0</v>
      </c>
      <c r="X18" s="242">
        <f t="shared" si="10"/>
        <v>0</v>
      </c>
      <c r="Y18" s="242">
        <f t="shared" si="10"/>
        <v>0</v>
      </c>
      <c r="Z18" s="242">
        <f t="shared" si="10"/>
        <v>0</v>
      </c>
      <c r="AA18" s="242">
        <f t="shared" si="10"/>
        <v>0</v>
      </c>
      <c r="AB18" s="242">
        <f t="shared" si="10"/>
        <v>0</v>
      </c>
      <c r="AC18" s="242">
        <f t="shared" si="10"/>
        <v>0</v>
      </c>
      <c r="AD18" s="242">
        <f t="shared" si="10"/>
        <v>0</v>
      </c>
      <c r="AE18" s="242">
        <f t="shared" si="10"/>
        <v>0</v>
      </c>
      <c r="AF18" s="242">
        <f t="shared" si="10"/>
        <v>0</v>
      </c>
      <c r="AG18" s="242">
        <f t="shared" si="10"/>
        <v>0</v>
      </c>
      <c r="AH18" s="242">
        <f t="shared" si="10"/>
        <v>0</v>
      </c>
      <c r="AI18" s="242">
        <f t="shared" si="10"/>
        <v>0</v>
      </c>
      <c r="AJ18" s="242">
        <f t="shared" si="10"/>
        <v>0</v>
      </c>
      <c r="AK18" s="242">
        <f t="shared" si="10"/>
        <v>0</v>
      </c>
      <c r="AL18" s="242">
        <f t="shared" si="10"/>
        <v>4247.5</v>
      </c>
      <c r="AM18" s="242">
        <f t="shared" si="10"/>
        <v>4247.5</v>
      </c>
      <c r="AN18" s="242">
        <f t="shared" si="10"/>
        <v>0</v>
      </c>
      <c r="AO18" s="242">
        <f t="shared" si="10"/>
        <v>29447.5</v>
      </c>
      <c r="AP18" s="242">
        <f t="shared" si="10"/>
        <v>29447.5</v>
      </c>
      <c r="AQ18" s="242">
        <f t="shared" si="10"/>
        <v>0</v>
      </c>
      <c r="AR18" s="243"/>
      <c r="AT18" s="112"/>
    </row>
    <row r="19" spans="1:46" ht="30" customHeight="1">
      <c r="A19" s="240">
        <v>1</v>
      </c>
      <c r="B19" s="244" t="s">
        <v>720</v>
      </c>
      <c r="C19" s="235"/>
      <c r="D19" s="235"/>
      <c r="E19" s="235"/>
      <c r="F19" s="235"/>
      <c r="G19" s="245"/>
      <c r="H19" s="237">
        <f>SUM(H20:H21)</f>
        <v>1716</v>
      </c>
      <c r="I19" s="237">
        <f t="shared" ref="I19:U19" si="11">SUM(I20:I21)</f>
        <v>1716</v>
      </c>
      <c r="J19" s="237">
        <f t="shared" si="11"/>
        <v>0</v>
      </c>
      <c r="K19" s="237">
        <f t="shared" si="11"/>
        <v>0</v>
      </c>
      <c r="L19" s="237">
        <f t="shared" si="11"/>
        <v>1718</v>
      </c>
      <c r="M19" s="237">
        <f t="shared" si="11"/>
        <v>1608</v>
      </c>
      <c r="N19" s="237">
        <f t="shared" si="11"/>
        <v>1608</v>
      </c>
      <c r="O19" s="237">
        <f t="shared" si="11"/>
        <v>0</v>
      </c>
      <c r="P19" s="237">
        <f t="shared" si="11"/>
        <v>0</v>
      </c>
      <c r="Q19" s="237">
        <f t="shared" si="11"/>
        <v>0</v>
      </c>
      <c r="R19" s="237">
        <f t="shared" si="11"/>
        <v>0</v>
      </c>
      <c r="S19" s="237"/>
      <c r="T19" s="237"/>
      <c r="U19" s="237">
        <f t="shared" si="11"/>
        <v>0</v>
      </c>
      <c r="V19" s="237">
        <f>SUM(V20:V21)</f>
        <v>0</v>
      </c>
      <c r="W19" s="237">
        <f t="shared" ref="W19:AP19" si="12">SUM(W20:W21)</f>
        <v>0</v>
      </c>
      <c r="X19" s="237">
        <f t="shared" si="12"/>
        <v>0</v>
      </c>
      <c r="Y19" s="237">
        <f t="shared" si="12"/>
        <v>0</v>
      </c>
      <c r="Z19" s="237">
        <f t="shared" si="12"/>
        <v>0</v>
      </c>
      <c r="AA19" s="237">
        <f t="shared" si="12"/>
        <v>0</v>
      </c>
      <c r="AB19" s="237">
        <f t="shared" si="12"/>
        <v>0</v>
      </c>
      <c r="AC19" s="237">
        <f t="shared" si="12"/>
        <v>0</v>
      </c>
      <c r="AD19" s="237">
        <f t="shared" si="12"/>
        <v>0</v>
      </c>
      <c r="AE19" s="237">
        <f t="shared" si="12"/>
        <v>0</v>
      </c>
      <c r="AF19" s="237">
        <f t="shared" si="12"/>
        <v>0</v>
      </c>
      <c r="AG19" s="237">
        <f t="shared" si="12"/>
        <v>0</v>
      </c>
      <c r="AH19" s="237">
        <f t="shared" si="12"/>
        <v>0</v>
      </c>
      <c r="AI19" s="237">
        <f t="shared" si="12"/>
        <v>0</v>
      </c>
      <c r="AJ19" s="237">
        <f t="shared" si="12"/>
        <v>0</v>
      </c>
      <c r="AK19" s="237">
        <f t="shared" si="12"/>
        <v>0</v>
      </c>
      <c r="AL19" s="237">
        <f t="shared" si="12"/>
        <v>1608</v>
      </c>
      <c r="AM19" s="237">
        <f t="shared" si="12"/>
        <v>1608</v>
      </c>
      <c r="AN19" s="237">
        <f t="shared" si="12"/>
        <v>0</v>
      </c>
      <c r="AO19" s="237">
        <f t="shared" si="12"/>
        <v>1608</v>
      </c>
      <c r="AP19" s="237">
        <f t="shared" si="12"/>
        <v>1608</v>
      </c>
      <c r="AQ19" s="237"/>
      <c r="AR19" s="239"/>
      <c r="AT19" s="112"/>
    </row>
    <row r="20" spans="1:46" ht="30" customHeight="1">
      <c r="A20" s="240" t="s">
        <v>10</v>
      </c>
      <c r="B20" s="244" t="s">
        <v>721</v>
      </c>
      <c r="C20" s="235" t="s">
        <v>722</v>
      </c>
      <c r="D20" s="235" t="s">
        <v>39</v>
      </c>
      <c r="E20" s="235"/>
      <c r="F20" s="235" t="s">
        <v>434</v>
      </c>
      <c r="G20" s="245" t="s">
        <v>723</v>
      </c>
      <c r="H20" s="237">
        <v>622</v>
      </c>
      <c r="I20" s="237">
        <v>622</v>
      </c>
      <c r="J20" s="237"/>
      <c r="K20" s="237"/>
      <c r="L20" s="237">
        <v>622</v>
      </c>
      <c r="M20" s="237">
        <v>622</v>
      </c>
      <c r="N20" s="237">
        <v>622</v>
      </c>
      <c r="O20" s="237"/>
      <c r="P20" s="237"/>
      <c r="Q20" s="237"/>
      <c r="R20" s="237"/>
      <c r="S20" s="237"/>
      <c r="T20" s="237"/>
      <c r="U20" s="237"/>
      <c r="V20" s="237"/>
      <c r="W20" s="237"/>
      <c r="X20" s="238">
        <f>P20-S20</f>
        <v>0</v>
      </c>
      <c r="Y20" s="238">
        <f>Q20-T20</f>
        <v>0</v>
      </c>
      <c r="Z20" s="237"/>
      <c r="AA20" s="237"/>
      <c r="AB20" s="237"/>
      <c r="AC20" s="237"/>
      <c r="AD20" s="237"/>
      <c r="AE20" s="237"/>
      <c r="AF20" s="237"/>
      <c r="AG20" s="237">
        <f>U20+X20-Z20-AB20</f>
        <v>0</v>
      </c>
      <c r="AH20" s="237">
        <f>V20+Y20-AA20-AC20</f>
        <v>0</v>
      </c>
      <c r="AI20" s="238">
        <f>P20+U20+AD20</f>
        <v>0</v>
      </c>
      <c r="AJ20" s="238">
        <f t="shared" ref="AJ20:AK21" si="13">Q20+V20+AE20</f>
        <v>0</v>
      </c>
      <c r="AK20" s="238">
        <f t="shared" si="13"/>
        <v>0</v>
      </c>
      <c r="AL20" s="238">
        <f>M20-P20-U20-AD20</f>
        <v>622</v>
      </c>
      <c r="AM20" s="238">
        <f>N20-Q20-V20-AE20</f>
        <v>622</v>
      </c>
      <c r="AN20" s="237"/>
      <c r="AO20" s="237">
        <v>622</v>
      </c>
      <c r="AP20" s="237">
        <v>622</v>
      </c>
      <c r="AQ20" s="237"/>
      <c r="AR20" s="239"/>
      <c r="AT20" s="112"/>
    </row>
    <row r="21" spans="1:46" ht="30" customHeight="1">
      <c r="A21" s="240" t="s">
        <v>10</v>
      </c>
      <c r="B21" s="244" t="s">
        <v>724</v>
      </c>
      <c r="C21" s="235" t="s">
        <v>725</v>
      </c>
      <c r="D21" s="235" t="s">
        <v>36</v>
      </c>
      <c r="E21" s="235"/>
      <c r="F21" s="235" t="s">
        <v>434</v>
      </c>
      <c r="G21" s="245" t="s">
        <v>776</v>
      </c>
      <c r="H21" s="237">
        <v>1094</v>
      </c>
      <c r="I21" s="237">
        <v>1094</v>
      </c>
      <c r="J21" s="237"/>
      <c r="K21" s="237"/>
      <c r="L21" s="237">
        <v>1096</v>
      </c>
      <c r="M21" s="237">
        <v>986</v>
      </c>
      <c r="N21" s="237">
        <v>986</v>
      </c>
      <c r="O21" s="237"/>
      <c r="P21" s="237"/>
      <c r="Q21" s="237"/>
      <c r="R21" s="237"/>
      <c r="S21" s="237"/>
      <c r="T21" s="237"/>
      <c r="U21" s="237"/>
      <c r="V21" s="237"/>
      <c r="W21" s="237"/>
      <c r="X21" s="238">
        <f>P21-S21</f>
        <v>0</v>
      </c>
      <c r="Y21" s="238">
        <f>Q21-T21</f>
        <v>0</v>
      </c>
      <c r="Z21" s="237"/>
      <c r="AA21" s="237"/>
      <c r="AB21" s="237"/>
      <c r="AC21" s="237"/>
      <c r="AD21" s="237"/>
      <c r="AE21" s="237"/>
      <c r="AF21" s="237"/>
      <c r="AG21" s="237">
        <f>U21+X21-Z21-AB21</f>
        <v>0</v>
      </c>
      <c r="AH21" s="237">
        <f>V21+Y21-AA21-AC21</f>
        <v>0</v>
      </c>
      <c r="AI21" s="238">
        <f>P21+U21+AD21</f>
        <v>0</v>
      </c>
      <c r="AJ21" s="238">
        <f t="shared" si="13"/>
        <v>0</v>
      </c>
      <c r="AK21" s="238">
        <f t="shared" si="13"/>
        <v>0</v>
      </c>
      <c r="AL21" s="238">
        <f>M21-P21-U21-AD21</f>
        <v>986</v>
      </c>
      <c r="AM21" s="238">
        <f>N21-Q21-V21-AE21</f>
        <v>986</v>
      </c>
      <c r="AN21" s="237"/>
      <c r="AO21" s="237">
        <v>986</v>
      </c>
      <c r="AP21" s="237">
        <v>986</v>
      </c>
      <c r="AQ21" s="237"/>
      <c r="AR21" s="249" t="s">
        <v>715</v>
      </c>
      <c r="AT21" s="112"/>
    </row>
    <row r="22" spans="1:46" ht="30" customHeight="1">
      <c r="A22" s="240">
        <v>2</v>
      </c>
      <c r="B22" s="244" t="s">
        <v>726</v>
      </c>
      <c r="C22" s="235"/>
      <c r="D22" s="235"/>
      <c r="E22" s="235"/>
      <c r="F22" s="235"/>
      <c r="G22" s="245"/>
      <c r="H22" s="237">
        <f t="shared" ref="H22:AP22" si="14">SUM(H23:H23)</f>
        <v>1128</v>
      </c>
      <c r="I22" s="237">
        <f t="shared" si="14"/>
        <v>1128</v>
      </c>
      <c r="J22" s="237">
        <f t="shared" si="14"/>
        <v>0</v>
      </c>
      <c r="K22" s="237">
        <f t="shared" si="14"/>
        <v>0</v>
      </c>
      <c r="L22" s="237">
        <v>1166</v>
      </c>
      <c r="M22" s="237">
        <f t="shared" si="14"/>
        <v>1039.5</v>
      </c>
      <c r="N22" s="237">
        <f t="shared" si="14"/>
        <v>1039.5</v>
      </c>
      <c r="O22" s="237">
        <f t="shared" si="14"/>
        <v>0</v>
      </c>
      <c r="P22" s="237">
        <f t="shared" si="14"/>
        <v>0</v>
      </c>
      <c r="Q22" s="237">
        <f t="shared" si="14"/>
        <v>0</v>
      </c>
      <c r="R22" s="237">
        <f t="shared" si="14"/>
        <v>0</v>
      </c>
      <c r="S22" s="237">
        <f t="shared" si="14"/>
        <v>0</v>
      </c>
      <c r="T22" s="237">
        <f t="shared" si="14"/>
        <v>0</v>
      </c>
      <c r="U22" s="237">
        <f t="shared" si="14"/>
        <v>0</v>
      </c>
      <c r="V22" s="237">
        <f t="shared" si="14"/>
        <v>0</v>
      </c>
      <c r="W22" s="237">
        <f t="shared" si="14"/>
        <v>0</v>
      </c>
      <c r="X22" s="237">
        <f t="shared" si="14"/>
        <v>0</v>
      </c>
      <c r="Y22" s="237">
        <f t="shared" si="14"/>
        <v>0</v>
      </c>
      <c r="Z22" s="237">
        <f t="shared" si="14"/>
        <v>0</v>
      </c>
      <c r="AA22" s="237">
        <f t="shared" si="14"/>
        <v>0</v>
      </c>
      <c r="AB22" s="237">
        <f t="shared" si="14"/>
        <v>0</v>
      </c>
      <c r="AC22" s="237">
        <f t="shared" si="14"/>
        <v>0</v>
      </c>
      <c r="AD22" s="237">
        <f t="shared" si="14"/>
        <v>0</v>
      </c>
      <c r="AE22" s="237">
        <f t="shared" si="14"/>
        <v>0</v>
      </c>
      <c r="AF22" s="237">
        <f t="shared" si="14"/>
        <v>0</v>
      </c>
      <c r="AG22" s="237">
        <f t="shared" si="14"/>
        <v>0</v>
      </c>
      <c r="AH22" s="237">
        <f t="shared" si="14"/>
        <v>0</v>
      </c>
      <c r="AI22" s="237">
        <f t="shared" si="14"/>
        <v>0</v>
      </c>
      <c r="AJ22" s="237">
        <f t="shared" si="14"/>
        <v>0</v>
      </c>
      <c r="AK22" s="237">
        <f t="shared" si="14"/>
        <v>0</v>
      </c>
      <c r="AL22" s="237">
        <f t="shared" si="14"/>
        <v>1039.5</v>
      </c>
      <c r="AM22" s="237">
        <f t="shared" si="14"/>
        <v>1039.5</v>
      </c>
      <c r="AN22" s="237">
        <f t="shared" si="14"/>
        <v>0</v>
      </c>
      <c r="AO22" s="237">
        <f t="shared" si="14"/>
        <v>1039.5</v>
      </c>
      <c r="AP22" s="237">
        <f t="shared" si="14"/>
        <v>1039.5</v>
      </c>
      <c r="AQ22" s="237"/>
      <c r="AR22" s="239"/>
      <c r="AT22" s="112"/>
    </row>
    <row r="23" spans="1:46" ht="30" customHeight="1">
      <c r="A23" s="240" t="s">
        <v>10</v>
      </c>
      <c r="B23" s="244" t="s">
        <v>727</v>
      </c>
      <c r="C23" s="235" t="s">
        <v>728</v>
      </c>
      <c r="D23" s="235" t="s">
        <v>30</v>
      </c>
      <c r="E23" s="235"/>
      <c r="F23" s="235" t="s">
        <v>15</v>
      </c>
      <c r="G23" s="245" t="s">
        <v>775</v>
      </c>
      <c r="H23" s="237">
        <v>1128</v>
      </c>
      <c r="I23" s="237">
        <v>1128</v>
      </c>
      <c r="J23" s="237"/>
      <c r="K23" s="237"/>
      <c r="L23" s="237"/>
      <c r="M23" s="237">
        <v>1039.5</v>
      </c>
      <c r="N23" s="237">
        <v>1039.5</v>
      </c>
      <c r="O23" s="237"/>
      <c r="P23" s="237"/>
      <c r="Q23" s="237"/>
      <c r="R23" s="237"/>
      <c r="S23" s="237"/>
      <c r="T23" s="237"/>
      <c r="U23" s="237"/>
      <c r="V23" s="237"/>
      <c r="W23" s="237"/>
      <c r="X23" s="238">
        <f>P23-S23</f>
        <v>0</v>
      </c>
      <c r="Y23" s="238">
        <f>Q23-T23</f>
        <v>0</v>
      </c>
      <c r="Z23" s="237"/>
      <c r="AA23" s="237"/>
      <c r="AB23" s="237"/>
      <c r="AC23" s="237"/>
      <c r="AD23" s="237"/>
      <c r="AE23" s="237"/>
      <c r="AF23" s="237"/>
      <c r="AG23" s="237">
        <f>U23+X23-Z23-AB23</f>
        <v>0</v>
      </c>
      <c r="AH23" s="237">
        <f>V23+Y23-AA23-AC23</f>
        <v>0</v>
      </c>
      <c r="AI23" s="238">
        <f>P23+U23+AD23</f>
        <v>0</v>
      </c>
      <c r="AJ23" s="238">
        <f t="shared" ref="AJ23:AK23" si="15">Q23+V23+AE23</f>
        <v>0</v>
      </c>
      <c r="AK23" s="238">
        <f t="shared" si="15"/>
        <v>0</v>
      </c>
      <c r="AL23" s="238">
        <f>M23-P23-U23-AD23</f>
        <v>1039.5</v>
      </c>
      <c r="AM23" s="238">
        <f>N23-Q23-V23-AE23</f>
        <v>1039.5</v>
      </c>
      <c r="AN23" s="237"/>
      <c r="AO23" s="237">
        <v>1039.5</v>
      </c>
      <c r="AP23" s="237">
        <v>1039.5</v>
      </c>
      <c r="AQ23" s="237"/>
      <c r="AR23" s="249" t="s">
        <v>715</v>
      </c>
      <c r="AT23" s="112"/>
    </row>
    <row r="24" spans="1:46" ht="30" customHeight="1">
      <c r="A24" s="252">
        <v>3</v>
      </c>
      <c r="B24" s="253" t="s">
        <v>729</v>
      </c>
      <c r="C24" s="252"/>
      <c r="D24" s="252"/>
      <c r="E24" s="252"/>
      <c r="F24" s="252"/>
      <c r="G24" s="252"/>
      <c r="H24" s="254">
        <f>SUM(H25:H26)</f>
        <v>115527</v>
      </c>
      <c r="I24" s="254">
        <f>SUM(I25:I26)</f>
        <v>51800</v>
      </c>
      <c r="J24" s="254">
        <f t="shared" ref="J24:AQ24" si="16">SUM(J25:J26)</f>
        <v>0</v>
      </c>
      <c r="K24" s="254">
        <f t="shared" si="16"/>
        <v>0</v>
      </c>
      <c r="L24" s="254">
        <f t="shared" si="16"/>
        <v>0</v>
      </c>
      <c r="M24" s="254">
        <f t="shared" si="16"/>
        <v>1600</v>
      </c>
      <c r="N24" s="254">
        <f t="shared" si="16"/>
        <v>1600</v>
      </c>
      <c r="O24" s="254">
        <f t="shared" si="16"/>
        <v>0</v>
      </c>
      <c r="P24" s="254">
        <f t="shared" si="16"/>
        <v>0</v>
      </c>
      <c r="Q24" s="254">
        <f t="shared" si="16"/>
        <v>0</v>
      </c>
      <c r="R24" s="254">
        <f t="shared" si="16"/>
        <v>0</v>
      </c>
      <c r="S24" s="254">
        <f t="shared" si="16"/>
        <v>0</v>
      </c>
      <c r="T24" s="254">
        <f t="shared" si="16"/>
        <v>0</v>
      </c>
      <c r="U24" s="254">
        <f t="shared" si="16"/>
        <v>0</v>
      </c>
      <c r="V24" s="254">
        <f t="shared" si="16"/>
        <v>0</v>
      </c>
      <c r="W24" s="254">
        <f t="shared" si="16"/>
        <v>0</v>
      </c>
      <c r="X24" s="254">
        <f t="shared" si="16"/>
        <v>0</v>
      </c>
      <c r="Y24" s="254">
        <f t="shared" si="16"/>
        <v>0</v>
      </c>
      <c r="Z24" s="254">
        <f t="shared" si="16"/>
        <v>0</v>
      </c>
      <c r="AA24" s="254">
        <f t="shared" si="16"/>
        <v>0</v>
      </c>
      <c r="AB24" s="254">
        <f t="shared" si="16"/>
        <v>0</v>
      </c>
      <c r="AC24" s="254">
        <f t="shared" si="16"/>
        <v>0</v>
      </c>
      <c r="AD24" s="254">
        <f t="shared" si="16"/>
        <v>0</v>
      </c>
      <c r="AE24" s="254">
        <f t="shared" si="16"/>
        <v>0</v>
      </c>
      <c r="AF24" s="254">
        <f t="shared" si="16"/>
        <v>0</v>
      </c>
      <c r="AG24" s="254">
        <f t="shared" si="16"/>
        <v>0</v>
      </c>
      <c r="AH24" s="254">
        <f t="shared" si="16"/>
        <v>0</v>
      </c>
      <c r="AI24" s="254">
        <f t="shared" si="16"/>
        <v>0</v>
      </c>
      <c r="AJ24" s="254">
        <f t="shared" si="16"/>
        <v>0</v>
      </c>
      <c r="AK24" s="254">
        <f t="shared" si="16"/>
        <v>0</v>
      </c>
      <c r="AL24" s="254">
        <f t="shared" si="16"/>
        <v>1600</v>
      </c>
      <c r="AM24" s="254">
        <f t="shared" si="16"/>
        <v>1600</v>
      </c>
      <c r="AN24" s="254">
        <f t="shared" si="16"/>
        <v>0</v>
      </c>
      <c r="AO24" s="254">
        <f t="shared" si="16"/>
        <v>26800</v>
      </c>
      <c r="AP24" s="254">
        <f t="shared" si="16"/>
        <v>26800</v>
      </c>
      <c r="AQ24" s="254">
        <f t="shared" si="16"/>
        <v>0</v>
      </c>
      <c r="AR24" s="255"/>
      <c r="AT24" s="112"/>
    </row>
    <row r="25" spans="1:46" ht="30" customHeight="1">
      <c r="A25" s="240" t="s">
        <v>10</v>
      </c>
      <c r="B25" s="256" t="s">
        <v>730</v>
      </c>
      <c r="C25" s="235" t="s">
        <v>731</v>
      </c>
      <c r="D25" s="257" t="s">
        <v>30</v>
      </c>
      <c r="E25" s="257"/>
      <c r="F25" s="257" t="s">
        <v>15</v>
      </c>
      <c r="G25" s="245" t="s">
        <v>14</v>
      </c>
      <c r="H25" s="237">
        <v>1800</v>
      </c>
      <c r="I25" s="237">
        <v>1800</v>
      </c>
      <c r="J25" s="258"/>
      <c r="K25" s="258"/>
      <c r="L25" s="258"/>
      <c r="M25" s="237">
        <v>1600</v>
      </c>
      <c r="N25" s="258">
        <v>1600</v>
      </c>
      <c r="O25" s="258"/>
      <c r="P25" s="258"/>
      <c r="Q25" s="258"/>
      <c r="R25" s="258"/>
      <c r="S25" s="258"/>
      <c r="T25" s="258"/>
      <c r="U25" s="258"/>
      <c r="V25" s="258"/>
      <c r="W25" s="258"/>
      <c r="X25" s="238">
        <f>P25-S25</f>
        <v>0</v>
      </c>
      <c r="Y25" s="238">
        <f>Q25-T25</f>
        <v>0</v>
      </c>
      <c r="Z25" s="258"/>
      <c r="AA25" s="258"/>
      <c r="AB25" s="258"/>
      <c r="AC25" s="258"/>
      <c r="AD25" s="258"/>
      <c r="AE25" s="258"/>
      <c r="AF25" s="258"/>
      <c r="AG25" s="237">
        <f>U25+X25-Z25-AB25</f>
        <v>0</v>
      </c>
      <c r="AH25" s="237">
        <f>V25+Y25-AA25-AC25</f>
        <v>0</v>
      </c>
      <c r="AI25" s="238">
        <f>P25+U25+AD25</f>
        <v>0</v>
      </c>
      <c r="AJ25" s="238">
        <f t="shared" ref="AJ25:AK25" si="17">Q25+V25+AE25</f>
        <v>0</v>
      </c>
      <c r="AK25" s="238">
        <f t="shared" si="17"/>
        <v>0</v>
      </c>
      <c r="AL25" s="238">
        <f>M25-P25-U25-AD25</f>
        <v>1600</v>
      </c>
      <c r="AM25" s="238">
        <f>N25-Q25-V25-AE25</f>
        <v>1600</v>
      </c>
      <c r="AN25" s="258"/>
      <c r="AO25" s="237">
        <v>1600</v>
      </c>
      <c r="AP25" s="258">
        <v>1600</v>
      </c>
      <c r="AQ25" s="258"/>
      <c r="AR25" s="259"/>
      <c r="AT25" s="112"/>
    </row>
    <row r="26" spans="1:46" ht="38.25">
      <c r="A26" s="240" t="s">
        <v>10</v>
      </c>
      <c r="B26" s="244" t="s">
        <v>733</v>
      </c>
      <c r="C26" s="236" t="s">
        <v>89</v>
      </c>
      <c r="D26" s="257" t="s">
        <v>30</v>
      </c>
      <c r="E26" s="257"/>
      <c r="F26" s="257" t="s">
        <v>180</v>
      </c>
      <c r="G26" s="245" t="s">
        <v>838</v>
      </c>
      <c r="H26" s="237">
        <v>113727</v>
      </c>
      <c r="I26" s="237">
        <v>50000</v>
      </c>
      <c r="J26" s="258"/>
      <c r="K26" s="258"/>
      <c r="L26" s="258"/>
      <c r="M26" s="237"/>
      <c r="N26" s="258"/>
      <c r="O26" s="258"/>
      <c r="P26" s="258"/>
      <c r="Q26" s="258"/>
      <c r="R26" s="258"/>
      <c r="S26" s="258"/>
      <c r="T26" s="258"/>
      <c r="U26" s="258"/>
      <c r="V26" s="258"/>
      <c r="W26" s="258"/>
      <c r="X26" s="238"/>
      <c r="Y26" s="238"/>
      <c r="Z26" s="258"/>
      <c r="AA26" s="258"/>
      <c r="AB26" s="258"/>
      <c r="AC26" s="258"/>
      <c r="AD26" s="258"/>
      <c r="AE26" s="258"/>
      <c r="AF26" s="258"/>
      <c r="AG26" s="237"/>
      <c r="AH26" s="237"/>
      <c r="AI26" s="238"/>
      <c r="AJ26" s="238"/>
      <c r="AK26" s="238"/>
      <c r="AL26" s="238"/>
      <c r="AM26" s="238"/>
      <c r="AN26" s="258"/>
      <c r="AO26" s="237">
        <v>25200</v>
      </c>
      <c r="AP26" s="258">
        <v>25200</v>
      </c>
      <c r="AQ26" s="258"/>
      <c r="AR26" s="259"/>
      <c r="AT26" s="112"/>
    </row>
    <row r="27" spans="1:46" ht="30" customHeight="1">
      <c r="A27" s="233" t="s">
        <v>32</v>
      </c>
      <c r="B27" s="233" t="s">
        <v>18</v>
      </c>
      <c r="C27" s="233"/>
      <c r="D27" s="233"/>
      <c r="E27" s="233"/>
      <c r="F27" s="233"/>
      <c r="G27" s="233"/>
      <c r="H27" s="234">
        <f>SUM(H28:H31)</f>
        <v>500177</v>
      </c>
      <c r="I27" s="234">
        <f t="shared" ref="I27:AQ27" si="18">SUM(I28:I31)</f>
        <v>0</v>
      </c>
      <c r="J27" s="234">
        <f t="shared" si="18"/>
        <v>0</v>
      </c>
      <c r="K27" s="234">
        <f t="shared" si="18"/>
        <v>0</v>
      </c>
      <c r="L27" s="234">
        <f t="shared" si="18"/>
        <v>0</v>
      </c>
      <c r="M27" s="234">
        <f t="shared" si="18"/>
        <v>0</v>
      </c>
      <c r="N27" s="234">
        <f t="shared" si="18"/>
        <v>0</v>
      </c>
      <c r="O27" s="234">
        <f t="shared" si="18"/>
        <v>0</v>
      </c>
      <c r="P27" s="234">
        <f t="shared" si="18"/>
        <v>27790</v>
      </c>
      <c r="Q27" s="234">
        <f t="shared" si="18"/>
        <v>27790</v>
      </c>
      <c r="R27" s="234">
        <f t="shared" si="18"/>
        <v>0</v>
      </c>
      <c r="S27" s="234">
        <f t="shared" si="18"/>
        <v>10782</v>
      </c>
      <c r="T27" s="234">
        <f t="shared" si="18"/>
        <v>10782</v>
      </c>
      <c r="U27" s="234">
        <f t="shared" si="18"/>
        <v>15347</v>
      </c>
      <c r="V27" s="234">
        <f t="shared" si="18"/>
        <v>15347</v>
      </c>
      <c r="W27" s="234">
        <f t="shared" si="18"/>
        <v>0</v>
      </c>
      <c r="X27" s="234">
        <f t="shared" si="18"/>
        <v>17008</v>
      </c>
      <c r="Y27" s="234">
        <f t="shared" si="18"/>
        <v>17008</v>
      </c>
      <c r="Z27" s="234">
        <f t="shared" si="18"/>
        <v>17008</v>
      </c>
      <c r="AA27" s="234">
        <f t="shared" si="18"/>
        <v>17008</v>
      </c>
      <c r="AB27" s="234">
        <f t="shared" si="18"/>
        <v>6939.6919999999991</v>
      </c>
      <c r="AC27" s="234">
        <f t="shared" si="18"/>
        <v>6939.6919999999991</v>
      </c>
      <c r="AD27" s="234">
        <f t="shared" si="18"/>
        <v>0</v>
      </c>
      <c r="AE27" s="234">
        <f t="shared" si="18"/>
        <v>0</v>
      </c>
      <c r="AF27" s="234">
        <f t="shared" si="18"/>
        <v>0</v>
      </c>
      <c r="AG27" s="234">
        <f t="shared" si="18"/>
        <v>8407.3080000000009</v>
      </c>
      <c r="AH27" s="234">
        <f t="shared" si="18"/>
        <v>8407.3080000000009</v>
      </c>
      <c r="AI27" s="234">
        <f t="shared" si="18"/>
        <v>43137</v>
      </c>
      <c r="AJ27" s="234">
        <f t="shared" si="18"/>
        <v>43137</v>
      </c>
      <c r="AK27" s="234">
        <f t="shared" si="18"/>
        <v>0</v>
      </c>
      <c r="AL27" s="234">
        <f t="shared" si="18"/>
        <v>-43137</v>
      </c>
      <c r="AM27" s="234">
        <f t="shared" si="18"/>
        <v>-43137</v>
      </c>
      <c r="AN27" s="234">
        <f t="shared" si="18"/>
        <v>0</v>
      </c>
      <c r="AO27" s="234">
        <f t="shared" si="18"/>
        <v>44137</v>
      </c>
      <c r="AP27" s="234">
        <f t="shared" si="18"/>
        <v>44137</v>
      </c>
      <c r="AQ27" s="234">
        <f t="shared" si="18"/>
        <v>0</v>
      </c>
      <c r="AR27" s="246"/>
      <c r="AT27" s="112"/>
    </row>
    <row r="28" spans="1:46" ht="38.25">
      <c r="A28" s="240" t="s">
        <v>10</v>
      </c>
      <c r="B28" s="260" t="s">
        <v>17</v>
      </c>
      <c r="C28" s="261" t="s">
        <v>16</v>
      </c>
      <c r="D28" s="261" t="s">
        <v>8</v>
      </c>
      <c r="E28" s="257"/>
      <c r="F28" s="257" t="s">
        <v>15</v>
      </c>
      <c r="G28" s="245"/>
      <c r="H28" s="237"/>
      <c r="I28" s="237"/>
      <c r="J28" s="258"/>
      <c r="K28" s="258"/>
      <c r="L28" s="258"/>
      <c r="M28" s="237"/>
      <c r="N28" s="258"/>
      <c r="O28" s="258"/>
      <c r="P28" s="258">
        <v>9843</v>
      </c>
      <c r="Q28" s="258">
        <v>9843</v>
      </c>
      <c r="R28" s="258"/>
      <c r="S28" s="258">
        <v>9843</v>
      </c>
      <c r="T28" s="258">
        <v>9843</v>
      </c>
      <c r="U28" s="258"/>
      <c r="V28" s="258"/>
      <c r="W28" s="258"/>
      <c r="X28" s="238">
        <f t="shared" ref="X28:Y30" si="19">P28-S28</f>
        <v>0</v>
      </c>
      <c r="Y28" s="238">
        <f t="shared" si="19"/>
        <v>0</v>
      </c>
      <c r="Z28" s="258"/>
      <c r="AA28" s="258"/>
      <c r="AB28" s="258"/>
      <c r="AC28" s="258"/>
      <c r="AD28" s="258"/>
      <c r="AE28" s="258"/>
      <c r="AF28" s="258"/>
      <c r="AG28" s="237">
        <f t="shared" ref="AG28:AH32" si="20">U28+X28-Z28-AB28</f>
        <v>0</v>
      </c>
      <c r="AH28" s="237">
        <f t="shared" si="20"/>
        <v>0</v>
      </c>
      <c r="AI28" s="238">
        <f>P28+U28+AD28</f>
        <v>9843</v>
      </c>
      <c r="AJ28" s="238">
        <f t="shared" ref="AJ28:AK32" si="21">Q28+V28+AE28</f>
        <v>9843</v>
      </c>
      <c r="AK28" s="238">
        <f t="shared" si="21"/>
        <v>0</v>
      </c>
      <c r="AL28" s="238">
        <f t="shared" ref="AL28:AM30" si="22">M28-P28-U28-AD28</f>
        <v>-9843</v>
      </c>
      <c r="AM28" s="238">
        <f t="shared" si="22"/>
        <v>-9843</v>
      </c>
      <c r="AN28" s="258"/>
      <c r="AO28" s="237">
        <v>9843</v>
      </c>
      <c r="AP28" s="258">
        <v>9843</v>
      </c>
      <c r="AQ28" s="258"/>
      <c r="AR28" s="259"/>
      <c r="AT28" s="112"/>
    </row>
    <row r="29" spans="1:46" ht="30" customHeight="1">
      <c r="A29" s="240" t="s">
        <v>10</v>
      </c>
      <c r="B29" s="260" t="s">
        <v>13</v>
      </c>
      <c r="C29" s="261" t="s">
        <v>12</v>
      </c>
      <c r="D29" s="261" t="s">
        <v>11</v>
      </c>
      <c r="E29" s="257"/>
      <c r="F29" s="257"/>
      <c r="G29" s="245"/>
      <c r="H29" s="237"/>
      <c r="I29" s="237"/>
      <c r="J29" s="258"/>
      <c r="K29" s="258"/>
      <c r="L29" s="258"/>
      <c r="M29" s="237"/>
      <c r="N29" s="258"/>
      <c r="O29" s="258"/>
      <c r="P29" s="258">
        <v>939</v>
      </c>
      <c r="Q29" s="258">
        <v>939</v>
      </c>
      <c r="R29" s="258"/>
      <c r="S29" s="258">
        <v>939</v>
      </c>
      <c r="T29" s="258">
        <v>939</v>
      </c>
      <c r="U29" s="258"/>
      <c r="V29" s="258"/>
      <c r="W29" s="258"/>
      <c r="X29" s="238">
        <f t="shared" si="19"/>
        <v>0</v>
      </c>
      <c r="Y29" s="238">
        <f t="shared" si="19"/>
        <v>0</v>
      </c>
      <c r="Z29" s="258"/>
      <c r="AA29" s="258"/>
      <c r="AB29" s="258"/>
      <c r="AC29" s="258"/>
      <c r="AD29" s="258"/>
      <c r="AE29" s="258"/>
      <c r="AF29" s="258"/>
      <c r="AG29" s="237">
        <f t="shared" si="20"/>
        <v>0</v>
      </c>
      <c r="AH29" s="237">
        <f t="shared" si="20"/>
        <v>0</v>
      </c>
      <c r="AI29" s="238">
        <f>P29+U29+AD29</f>
        <v>939</v>
      </c>
      <c r="AJ29" s="238">
        <f t="shared" si="21"/>
        <v>939</v>
      </c>
      <c r="AK29" s="238">
        <f t="shared" si="21"/>
        <v>0</v>
      </c>
      <c r="AL29" s="238">
        <f t="shared" si="22"/>
        <v>-939</v>
      </c>
      <c r="AM29" s="238">
        <f t="shared" si="22"/>
        <v>-939</v>
      </c>
      <c r="AN29" s="258"/>
      <c r="AO29" s="237">
        <v>939</v>
      </c>
      <c r="AP29" s="258">
        <v>939</v>
      </c>
      <c r="AQ29" s="258"/>
      <c r="AR29" s="259"/>
      <c r="AT29" s="112"/>
    </row>
    <row r="30" spans="1:46" ht="30" customHeight="1">
      <c r="A30" s="240" t="s">
        <v>10</v>
      </c>
      <c r="B30" s="244" t="s">
        <v>9</v>
      </c>
      <c r="C30" s="235" t="s">
        <v>6</v>
      </c>
      <c r="D30" s="257" t="s">
        <v>8</v>
      </c>
      <c r="E30" s="257"/>
      <c r="F30" s="257"/>
      <c r="G30" s="245" t="s">
        <v>7</v>
      </c>
      <c r="H30" s="237">
        <v>500177</v>
      </c>
      <c r="I30" s="237"/>
      <c r="J30" s="258"/>
      <c r="K30" s="258"/>
      <c r="L30" s="258"/>
      <c r="M30" s="237"/>
      <c r="N30" s="258"/>
      <c r="O30" s="258"/>
      <c r="P30" s="258">
        <v>17008</v>
      </c>
      <c r="Q30" s="258">
        <v>17008</v>
      </c>
      <c r="R30" s="258"/>
      <c r="S30" s="258"/>
      <c r="T30" s="258"/>
      <c r="U30" s="258">
        <v>15347</v>
      </c>
      <c r="V30" s="258">
        <v>15347</v>
      </c>
      <c r="W30" s="258"/>
      <c r="X30" s="238">
        <f t="shared" si="19"/>
        <v>17008</v>
      </c>
      <c r="Y30" s="238">
        <f t="shared" si="19"/>
        <v>17008</v>
      </c>
      <c r="Z30" s="258">
        <v>17008</v>
      </c>
      <c r="AA30" s="258">
        <v>17008</v>
      </c>
      <c r="AB30" s="258">
        <v>6939.6919999999991</v>
      </c>
      <c r="AC30" s="258">
        <v>6939.6919999999991</v>
      </c>
      <c r="AD30" s="258"/>
      <c r="AE30" s="258"/>
      <c r="AF30" s="258"/>
      <c r="AG30" s="237">
        <f t="shared" si="20"/>
        <v>8407.3080000000009</v>
      </c>
      <c r="AH30" s="237">
        <f t="shared" si="20"/>
        <v>8407.3080000000009</v>
      </c>
      <c r="AI30" s="238">
        <f>P30+U30+AD30</f>
        <v>32355</v>
      </c>
      <c r="AJ30" s="238">
        <f t="shared" si="21"/>
        <v>32355</v>
      </c>
      <c r="AK30" s="238">
        <f t="shared" si="21"/>
        <v>0</v>
      </c>
      <c r="AL30" s="238">
        <f t="shared" si="22"/>
        <v>-32355</v>
      </c>
      <c r="AM30" s="238">
        <f t="shared" si="22"/>
        <v>-32355</v>
      </c>
      <c r="AN30" s="258"/>
      <c r="AO30" s="237">
        <f>32355-4997</f>
        <v>27358</v>
      </c>
      <c r="AP30" s="237">
        <f>32355-4997</f>
        <v>27358</v>
      </c>
      <c r="AQ30" s="258"/>
      <c r="AR30" s="259"/>
      <c r="AT30" s="112"/>
    </row>
    <row r="31" spans="1:46" ht="30" customHeight="1">
      <c r="A31" s="240" t="s">
        <v>10</v>
      </c>
      <c r="B31" s="244" t="s">
        <v>734</v>
      </c>
      <c r="C31" s="235" t="s">
        <v>6</v>
      </c>
      <c r="D31" s="257" t="s">
        <v>28</v>
      </c>
      <c r="E31" s="257"/>
      <c r="F31" s="257"/>
      <c r="G31" s="245"/>
      <c r="H31" s="237"/>
      <c r="I31" s="237"/>
      <c r="J31" s="258"/>
      <c r="K31" s="258"/>
      <c r="L31" s="258"/>
      <c r="M31" s="237"/>
      <c r="N31" s="258"/>
      <c r="O31" s="258"/>
      <c r="P31" s="258"/>
      <c r="Q31" s="258"/>
      <c r="R31" s="258"/>
      <c r="S31" s="258"/>
      <c r="T31" s="258"/>
      <c r="U31" s="258"/>
      <c r="V31" s="258"/>
      <c r="W31" s="258"/>
      <c r="X31" s="238"/>
      <c r="Y31" s="238"/>
      <c r="Z31" s="258"/>
      <c r="AA31" s="258"/>
      <c r="AB31" s="258"/>
      <c r="AC31" s="258"/>
      <c r="AD31" s="258"/>
      <c r="AE31" s="258"/>
      <c r="AF31" s="258"/>
      <c r="AG31" s="237"/>
      <c r="AH31" s="237"/>
      <c r="AI31" s="238"/>
      <c r="AJ31" s="238"/>
      <c r="AK31" s="238"/>
      <c r="AL31" s="238"/>
      <c r="AM31" s="238"/>
      <c r="AN31" s="258"/>
      <c r="AO31" s="258">
        <v>5997</v>
      </c>
      <c r="AP31" s="258">
        <v>5997</v>
      </c>
      <c r="AQ31" s="258"/>
      <c r="AR31" s="259"/>
      <c r="AT31" s="112"/>
    </row>
    <row r="32" spans="1:46" ht="30" customHeight="1">
      <c r="A32" s="262" t="s">
        <v>71</v>
      </c>
      <c r="B32" s="262" t="s">
        <v>732</v>
      </c>
      <c r="C32" s="262"/>
      <c r="D32" s="262"/>
      <c r="E32" s="262"/>
      <c r="F32" s="262"/>
      <c r="G32" s="262"/>
      <c r="H32" s="263"/>
      <c r="I32" s="263"/>
      <c r="J32" s="263"/>
      <c r="K32" s="263"/>
      <c r="L32" s="263"/>
      <c r="M32" s="263">
        <v>109430</v>
      </c>
      <c r="N32" s="263">
        <v>109430</v>
      </c>
      <c r="O32" s="263"/>
      <c r="P32" s="263"/>
      <c r="Q32" s="263"/>
      <c r="R32" s="263"/>
      <c r="S32" s="263"/>
      <c r="T32" s="263"/>
      <c r="U32" s="263"/>
      <c r="V32" s="263"/>
      <c r="W32" s="263"/>
      <c r="X32" s="263"/>
      <c r="Y32" s="263"/>
      <c r="Z32" s="263"/>
      <c r="AA32" s="263"/>
      <c r="AB32" s="263"/>
      <c r="AC32" s="263"/>
      <c r="AD32" s="263"/>
      <c r="AE32" s="263"/>
      <c r="AF32" s="263"/>
      <c r="AG32" s="264">
        <f t="shared" si="20"/>
        <v>0</v>
      </c>
      <c r="AH32" s="264">
        <f t="shared" si="20"/>
        <v>0</v>
      </c>
      <c r="AI32" s="269">
        <f>P32+U32+AD32</f>
        <v>0</v>
      </c>
      <c r="AJ32" s="269">
        <f t="shared" si="21"/>
        <v>0</v>
      </c>
      <c r="AK32" s="269">
        <f t="shared" si="21"/>
        <v>0</v>
      </c>
      <c r="AL32" s="263"/>
      <c r="AM32" s="263"/>
      <c r="AN32" s="263"/>
      <c r="AO32" s="263">
        <v>7135</v>
      </c>
      <c r="AP32" s="263">
        <v>7135</v>
      </c>
      <c r="AQ32" s="263"/>
      <c r="AR32" s="265"/>
      <c r="AT32" s="112"/>
    </row>
    <row r="33" spans="1:44" ht="24.95" customHeight="1">
      <c r="A33" s="225"/>
      <c r="B33" s="226"/>
      <c r="C33" s="225"/>
      <c r="D33" s="225"/>
      <c r="E33" s="225"/>
      <c r="F33" s="225"/>
      <c r="G33" s="225"/>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66"/>
    </row>
  </sheetData>
  <mergeCells count="57">
    <mergeCell ref="A1:AR1"/>
    <mergeCell ref="A2:AR2"/>
    <mergeCell ref="A3:AR3"/>
    <mergeCell ref="A5:A8"/>
    <mergeCell ref="B5:B8"/>
    <mergeCell ref="C5:C8"/>
    <mergeCell ref="D5:D8"/>
    <mergeCell ref="E5:E8"/>
    <mergeCell ref="F5:F8"/>
    <mergeCell ref="G5:I5"/>
    <mergeCell ref="AD5:AH5"/>
    <mergeCell ref="S6:T6"/>
    <mergeCell ref="U6:Y6"/>
    <mergeCell ref="Z6:AC6"/>
    <mergeCell ref="AD6:AH6"/>
    <mergeCell ref="Q7:R7"/>
    <mergeCell ref="AR5:AR8"/>
    <mergeCell ref="G6:G8"/>
    <mergeCell ref="H6:I6"/>
    <mergeCell ref="J6:J8"/>
    <mergeCell ref="K6:K8"/>
    <mergeCell ref="M6:M8"/>
    <mergeCell ref="N6:O6"/>
    <mergeCell ref="P6:R6"/>
    <mergeCell ref="J5:K5"/>
    <mergeCell ref="L5:L8"/>
    <mergeCell ref="M5:O5"/>
    <mergeCell ref="P5:T5"/>
    <mergeCell ref="U5:AC5"/>
    <mergeCell ref="H7:H8"/>
    <mergeCell ref="I7:I8"/>
    <mergeCell ref="N7:N8"/>
    <mergeCell ref="O7:O8"/>
    <mergeCell ref="P7:P8"/>
    <mergeCell ref="AN7:AN8"/>
    <mergeCell ref="S7:S8"/>
    <mergeCell ref="T7:T8"/>
    <mergeCell ref="U7:W7"/>
    <mergeCell ref="X7:Y7"/>
    <mergeCell ref="Z7:AA7"/>
    <mergeCell ref="AB7:AC7"/>
    <mergeCell ref="AI6:AI8"/>
    <mergeCell ref="AJ6:AK6"/>
    <mergeCell ref="AL6:AL8"/>
    <mergeCell ref="AM6:AN6"/>
    <mergeCell ref="AD7:AF7"/>
    <mergeCell ref="AG7:AH7"/>
    <mergeCell ref="AJ7:AJ8"/>
    <mergeCell ref="AK7:AK8"/>
    <mergeCell ref="AM7:AM8"/>
    <mergeCell ref="AO5:AQ5"/>
    <mergeCell ref="AO6:AO8"/>
    <mergeCell ref="AP6:AQ6"/>
    <mergeCell ref="AP7:AP8"/>
    <mergeCell ref="AQ7:AQ8"/>
    <mergeCell ref="AI5:AK5"/>
    <mergeCell ref="AL5:AN5"/>
  </mergeCells>
  <pageMargins left="0.59055118110236227" right="0.39370078740157483" top="0.78740157480314965" bottom="0.51181102362204722" header="0.31496062992125984" footer="0.31496062992125984"/>
  <pageSetup paperSize="9" scale="85" fitToHeight="0" orientation="landscape"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PL01. TH</vt:lpstr>
      <vt:lpstr>PL02 nguon CD NSDP</vt:lpstr>
      <vt:lpstr>PL 3 phan cap</vt:lpstr>
      <vt:lpstr>PL 04 Nguon thu de lai dau tu</vt:lpstr>
      <vt:lpstr>'PL 04 Nguon thu de lai dau tu'!Print_Area</vt:lpstr>
      <vt:lpstr>'PL 3 phan cap'!Print_Area</vt:lpstr>
      <vt:lpstr>'PL01. TH'!Print_Area</vt:lpstr>
      <vt:lpstr>'PL02 nguon CD NSDP'!Print_Area</vt:lpstr>
      <vt:lpstr>'PL 04 Nguon thu de lai dau tu'!Print_Titles</vt:lpstr>
      <vt:lpstr>'PL 3 phan cap'!Print_Titles</vt:lpstr>
      <vt:lpstr>'PL01. TH'!Print_Titles</vt:lpstr>
      <vt:lpstr>'PL02 nguon CD NSDP'!Print_Titles</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Luc</dc:creator>
  <cp:lastModifiedBy>Van Luc</cp:lastModifiedBy>
  <cp:lastPrinted>2019-11-20T04:10:24Z</cp:lastPrinted>
  <dcterms:created xsi:type="dcterms:W3CDTF">2018-07-31T06:10:04Z</dcterms:created>
  <dcterms:modified xsi:type="dcterms:W3CDTF">2019-11-22T01:59:31Z</dcterms:modified>
</cp:coreProperties>
</file>