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BAO CAO HOI DONG NHAN DAN TINH\9.NAM 2023\1. 06T-2023\Bieu mau\"/>
    </mc:Choice>
  </mc:AlternateContent>
  <workbookProtection workbookAlgorithmName="SHA-512" workbookHashValue="zCR4BzF5AokIBXcKI+8HTNMSXf387br2d0FVVDFvnB/QTNKUjkn5tMS3mOErM/lT8Y0mzeX8SwCKp9bKd8NeMw==" workbookSaltValue="rvg8Lckq8yru7vhED0vd5Q==" workbookSpinCount="100000" lockStructure="1"/>
  <bookViews>
    <workbookView xWindow="-105" yWindow="-105" windowWidth="23250" windowHeight="12450" tabRatio="652" firstSheet="1" activeTab="19"/>
  </bookViews>
  <sheets>
    <sheet name="TT" sheetId="103" r:id="rId1"/>
    <sheet name="01" sheetId="85" r:id="rId2"/>
    <sheet name="PT01" sheetId="34" r:id="rId3"/>
    <sheet name="02" sheetId="91" r:id="rId4"/>
    <sheet name="02 (bỏ)" sheetId="86" state="hidden" r:id="rId5"/>
    <sheet name="PT02" sheetId="87" r:id="rId6"/>
    <sheet name="03" sheetId="92" r:id="rId7"/>
    <sheet name="03 (bỏ)" sheetId="88" state="hidden" r:id="rId8"/>
    <sheet name="04" sheetId="93" r:id="rId9"/>
    <sheet name="04 (bỏ)" sheetId="76" state="hidden" r:id="rId10"/>
    <sheet name="05" sheetId="94" r:id="rId11"/>
    <sheet name="05 (bỏ)" sheetId="48" state="hidden" r:id="rId12"/>
    <sheet name="06" sheetId="96" r:id="rId13"/>
    <sheet name="07" sheetId="97" r:id="rId14"/>
    <sheet name="08" sheetId="98" r:id="rId15"/>
    <sheet name="09" sheetId="99" r:id="rId16"/>
    <sheet name="10" sheetId="100" r:id="rId17"/>
    <sheet name="11" sheetId="101" r:id="rId18"/>
    <sheet name="12" sheetId="102" r:id="rId19"/>
    <sheet name="PLChuaDieuKien" sheetId="9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'01'!$A$1:$U$41</definedName>
    <definedName name="_xlnm.Print_Area" localSheetId="3">'02'!$A$1:$U$41</definedName>
    <definedName name="_xlnm.Print_Area" localSheetId="4">'02 (bỏ)'!$A$1:$V$39</definedName>
    <definedName name="_xlnm.Print_Area" localSheetId="6">'03'!$A$1:$U$22</definedName>
    <definedName name="_xlnm.Print_Area" localSheetId="7">'03 (bỏ)'!$A$1:$V$24</definedName>
    <definedName name="_xlnm.Print_Area" localSheetId="8">'04'!$A$1:$U$70</definedName>
    <definedName name="_xlnm.Print_Area" localSheetId="9">'04 (bỏ)'!$A$1:$U$23</definedName>
    <definedName name="_xlnm.Print_Area" localSheetId="11">'05 (bỏ)'!$A$1:$V$23</definedName>
    <definedName name="_xlnm.Print_Area" localSheetId="12">'06'!$A$1:$J$29</definedName>
    <definedName name="_xlnm.Print_Area" localSheetId="14">'08'!#REF!</definedName>
    <definedName name="_xlnm.Print_Area" localSheetId="16">'10'!#REF!</definedName>
    <definedName name="_xlnm.Print_Area" localSheetId="17">'11'!#REF!</definedName>
    <definedName name="_xlnm.Print_Area" localSheetId="18">'12'!#REF!</definedName>
    <definedName name="_xlnm.Print_Area" localSheetId="2">'PT01'!$A$1:$D$36</definedName>
    <definedName name="_xlnm.Print_Area" localSheetId="5">'PT02'!$A$1:$D$36</definedName>
    <definedName name="_xlnm.Print_Area" localSheetId="0">TT!$A$1:$C$15</definedName>
    <definedName name="_xlnm.Print_Titles" localSheetId="8">'04'!$3:$8</definedName>
    <definedName name="_xlnm.Print_Titles" localSheetId="10">'05'!$3:$8</definedName>
    <definedName name="_xlnm.Print_Titles" localSheetId="11">'05 (bỏ)'!$2:$7</definedName>
    <definedName name="_xlnm.Print_Titles" localSheetId="19">PLChuaDieuKien!$4:$5</definedName>
    <definedName name="_xlnm.Print_Titles" localSheetId="2">'PT01'!$2:$2</definedName>
    <definedName name="_xlnm.Print_Titles" localSheetId="5">'PT02'!$2:$2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87" l="1"/>
  <c r="C26" i="87"/>
  <c r="D27" i="87"/>
  <c r="C27" i="87"/>
  <c r="E1" i="92" l="1"/>
  <c r="B61" i="93"/>
  <c r="B60" i="93"/>
  <c r="B58" i="93"/>
  <c r="B57" i="93"/>
  <c r="B55" i="93"/>
  <c r="B54" i="93"/>
  <c r="B52" i="93"/>
  <c r="B51" i="93"/>
  <c r="B50" i="93"/>
  <c r="B48" i="93"/>
  <c r="B47" i="93"/>
  <c r="B46" i="93"/>
  <c r="B44" i="93"/>
  <c r="B43" i="93"/>
  <c r="B42" i="93"/>
  <c r="B40" i="93"/>
  <c r="B39" i="93"/>
  <c r="B38" i="93"/>
  <c r="B37" i="93"/>
  <c r="B35" i="93"/>
  <c r="B34" i="93"/>
  <c r="B30" i="93"/>
  <c r="B31" i="93"/>
  <c r="B32" i="93"/>
  <c r="B29" i="93"/>
  <c r="B22" i="93" l="1"/>
  <c r="B23" i="93"/>
  <c r="B24" i="93"/>
  <c r="B25" i="93"/>
  <c r="B26" i="93"/>
  <c r="B27" i="93"/>
  <c r="B21" i="93"/>
  <c r="B12" i="93"/>
  <c r="B13" i="93"/>
  <c r="B14" i="93"/>
  <c r="B15" i="93"/>
  <c r="B16" i="93"/>
  <c r="B17" i="93"/>
  <c r="B18" i="93"/>
  <c r="B11" i="93"/>
  <c r="E1" i="91"/>
  <c r="E1" i="85"/>
  <c r="B37" i="94" l="1"/>
  <c r="B34" i="94"/>
  <c r="U37" i="93" l="1"/>
  <c r="U34" i="93"/>
  <c r="U34" i="94"/>
  <c r="U37" i="94"/>
  <c r="A2" i="95" l="1"/>
  <c r="B27" i="94" l="1"/>
  <c r="U27" i="93" l="1"/>
  <c r="U27" i="94"/>
  <c r="B61" i="94" l="1"/>
  <c r="B60" i="94"/>
  <c r="B58" i="94"/>
  <c r="B57" i="94"/>
  <c r="B55" i="94"/>
  <c r="B54" i="94"/>
  <c r="B51" i="94"/>
  <c r="B50" i="94"/>
  <c r="B48" i="94"/>
  <c r="B47" i="94"/>
  <c r="B46" i="94"/>
  <c r="B44" i="94"/>
  <c r="B43" i="94"/>
  <c r="B42" i="94"/>
  <c r="B38" i="94"/>
  <c r="B35" i="94"/>
  <c r="B29" i="94"/>
  <c r="AA35" i="93" l="1"/>
  <c r="Z35" i="93"/>
  <c r="W35" i="93"/>
  <c r="V35" i="93"/>
  <c r="Y35" i="93"/>
  <c r="X35" i="93"/>
  <c r="U43" i="93"/>
  <c r="U42" i="93"/>
  <c r="U51" i="93"/>
  <c r="U46" i="93"/>
  <c r="U38" i="93"/>
  <c r="U29" i="94"/>
  <c r="U48" i="93"/>
  <c r="U50" i="93"/>
  <c r="U29" i="93"/>
  <c r="C7" i="103" l="1"/>
  <c r="U54" i="94" l="1"/>
  <c r="U42" i="94"/>
  <c r="U50" i="94"/>
  <c r="U46" i="94"/>
  <c r="U60" i="94"/>
  <c r="U57" i="94"/>
  <c r="B52" i="94" l="1"/>
  <c r="U60" i="93" l="1"/>
  <c r="U57" i="93"/>
  <c r="U54" i="93"/>
  <c r="U52" i="93"/>
  <c r="U47" i="93"/>
  <c r="B40" i="94" l="1"/>
  <c r="B39" i="94"/>
  <c r="B31" i="94"/>
  <c r="B32" i="94"/>
  <c r="B30" i="94"/>
  <c r="B22" i="94"/>
  <c r="B23" i="94"/>
  <c r="B24" i="94"/>
  <c r="B25" i="94"/>
  <c r="B26" i="94"/>
  <c r="B21" i="94"/>
  <c r="B12" i="94"/>
  <c r="B13" i="94"/>
  <c r="B14" i="94"/>
  <c r="B15" i="94"/>
  <c r="B16" i="94"/>
  <c r="B17" i="94"/>
  <c r="B18" i="94"/>
  <c r="B11" i="94"/>
  <c r="M27" i="102" l="1"/>
  <c r="M23" i="102"/>
  <c r="B27" i="102"/>
  <c r="B23" i="102"/>
  <c r="R1" i="102"/>
  <c r="M27" i="101"/>
  <c r="M23" i="101"/>
  <c r="B27" i="101"/>
  <c r="B23" i="101"/>
  <c r="P1" i="101"/>
  <c r="O27" i="100"/>
  <c r="O23" i="100"/>
  <c r="B27" i="100"/>
  <c r="B23" i="100"/>
  <c r="R1" i="100"/>
  <c r="O26" i="99"/>
  <c r="O22" i="99"/>
  <c r="B26" i="99"/>
  <c r="B22" i="99"/>
  <c r="Q1" i="99"/>
  <c r="P54" i="98"/>
  <c r="P49" i="98"/>
  <c r="B54" i="98"/>
  <c r="B49" i="98"/>
  <c r="R1" i="98"/>
  <c r="I1" i="97"/>
  <c r="G29" i="97"/>
  <c r="B29" i="97"/>
  <c r="G24" i="97"/>
  <c r="B24" i="97"/>
  <c r="B24" i="96"/>
  <c r="A63" i="94"/>
  <c r="A18" i="92"/>
  <c r="A39" i="91"/>
  <c r="U35" i="93" l="1"/>
  <c r="I2" i="101"/>
  <c r="H2" i="101"/>
  <c r="K2" i="102"/>
  <c r="J2" i="102"/>
  <c r="L2" i="102" l="1"/>
  <c r="J2" i="101"/>
  <c r="A39" i="85"/>
  <c r="V20" i="93" l="1"/>
  <c r="P1" i="93"/>
  <c r="P1" i="94"/>
  <c r="Y56" i="94"/>
  <c r="Y56" i="93"/>
  <c r="Y53" i="94"/>
  <c r="AA53" i="94" s="1"/>
  <c r="Y53" i="93"/>
  <c r="Z53" i="93" s="1"/>
  <c r="Y45" i="94"/>
  <c r="Y45" i="93"/>
  <c r="Z45" i="93" s="1"/>
  <c r="Y41" i="94"/>
  <c r="AA41" i="94" s="1"/>
  <c r="Y41" i="93"/>
  <c r="AA41" i="93" s="1"/>
  <c r="Y33" i="94"/>
  <c r="Y33" i="93"/>
  <c r="Z33" i="93" s="1"/>
  <c r="Y36" i="94"/>
  <c r="Y36" i="93"/>
  <c r="Y28" i="93"/>
  <c r="Y20" i="93"/>
  <c r="Z20" i="93" s="1"/>
  <c r="Y10" i="93"/>
  <c r="Y10" i="94"/>
  <c r="Y20" i="94"/>
  <c r="AA20" i="94" s="1"/>
  <c r="V36" i="93"/>
  <c r="V52" i="94"/>
  <c r="U52" i="94"/>
  <c r="V58" i="94"/>
  <c r="V48" i="94"/>
  <c r="V44" i="94"/>
  <c r="W38" i="94"/>
  <c r="V38" i="94"/>
  <c r="V39" i="94"/>
  <c r="V40" i="94"/>
  <c r="W35" i="94"/>
  <c r="V35" i="94"/>
  <c r="U47" i="94"/>
  <c r="W31" i="94"/>
  <c r="V31" i="94"/>
  <c r="V32" i="94"/>
  <c r="N70" i="94"/>
  <c r="N63" i="94"/>
  <c r="A70" i="94"/>
  <c r="N62" i="94"/>
  <c r="A62" i="94"/>
  <c r="V26" i="94"/>
  <c r="W25" i="94"/>
  <c r="V25" i="94"/>
  <c r="U24" i="94"/>
  <c r="V24" i="94"/>
  <c r="V23" i="94"/>
  <c r="V22" i="94"/>
  <c r="V17" i="94"/>
  <c r="U16" i="94"/>
  <c r="V16" i="94"/>
  <c r="U14" i="94"/>
  <c r="U13" i="94"/>
  <c r="V11" i="94"/>
  <c r="A70" i="93"/>
  <c r="A62" i="93"/>
  <c r="N70" i="93"/>
  <c r="N63" i="93"/>
  <c r="N62" i="93"/>
  <c r="W59" i="93"/>
  <c r="V59" i="93"/>
  <c r="V56" i="93"/>
  <c r="W53" i="93"/>
  <c r="V53" i="93"/>
  <c r="V49" i="93"/>
  <c r="W45" i="93"/>
  <c r="V45" i="93"/>
  <c r="W44" i="93"/>
  <c r="V44" i="93"/>
  <c r="V41" i="93"/>
  <c r="V40" i="93"/>
  <c r="W36" i="93"/>
  <c r="W33" i="93"/>
  <c r="V33" i="93"/>
  <c r="W32" i="93"/>
  <c r="V32" i="93"/>
  <c r="W31" i="93"/>
  <c r="V31" i="93"/>
  <c r="V28" i="93"/>
  <c r="V26" i="93"/>
  <c r="V25" i="93"/>
  <c r="V24" i="93"/>
  <c r="W23" i="93"/>
  <c r="V23" i="93"/>
  <c r="W22" i="93"/>
  <c r="V22" i="93"/>
  <c r="V19" i="93"/>
  <c r="W18" i="93"/>
  <c r="V18" i="93"/>
  <c r="W17" i="93"/>
  <c r="V17" i="93"/>
  <c r="W16" i="93"/>
  <c r="V16" i="93"/>
  <c r="W15" i="93"/>
  <c r="V15" i="93"/>
  <c r="W14" i="93"/>
  <c r="V14" i="93"/>
  <c r="W13" i="93"/>
  <c r="V13" i="93"/>
  <c r="V12" i="93"/>
  <c r="W39" i="94"/>
  <c r="U39" i="94"/>
  <c r="V61" i="94"/>
  <c r="V59" i="94"/>
  <c r="U61" i="94"/>
  <c r="U61" i="93"/>
  <c r="V61" i="93"/>
  <c r="U58" i="94"/>
  <c r="W58" i="93"/>
  <c r="V53" i="94"/>
  <c r="V55" i="94"/>
  <c r="W56" i="93"/>
  <c r="U55" i="93"/>
  <c r="V55" i="93"/>
  <c r="W47" i="94"/>
  <c r="W49" i="93"/>
  <c r="W44" i="94"/>
  <c r="U43" i="94"/>
  <c r="W43" i="94"/>
  <c r="V41" i="94"/>
  <c r="V43" i="94"/>
  <c r="U40" i="93"/>
  <c r="W41" i="93"/>
  <c r="U39" i="93"/>
  <c r="W40" i="93"/>
  <c r="U23" i="93"/>
  <c r="W24" i="93"/>
  <c r="U25" i="93"/>
  <c r="W26" i="93"/>
  <c r="U26" i="93"/>
  <c r="U24" i="93"/>
  <c r="W25" i="93"/>
  <c r="W28" i="93"/>
  <c r="W19" i="93"/>
  <c r="U11" i="93"/>
  <c r="W12" i="93"/>
  <c r="U23" i="94"/>
  <c r="W23" i="94"/>
  <c r="U25" i="94"/>
  <c r="U26" i="94"/>
  <c r="U21" i="94"/>
  <c r="W21" i="94"/>
  <c r="V21" i="94"/>
  <c r="W52" i="94"/>
  <c r="V51" i="94"/>
  <c r="U31" i="94"/>
  <c r="V28" i="94"/>
  <c r="V30" i="94"/>
  <c r="U13" i="93"/>
  <c r="U17" i="93"/>
  <c r="U12" i="93"/>
  <c r="U16" i="93"/>
  <c r="U11" i="94"/>
  <c r="U15" i="93"/>
  <c r="U12" i="94"/>
  <c r="U14" i="93"/>
  <c r="U18" i="93"/>
  <c r="V39" i="93"/>
  <c r="V58" i="93"/>
  <c r="U38" i="94"/>
  <c r="U35" i="94"/>
  <c r="U17" i="94"/>
  <c r="V21" i="93"/>
  <c r="V30" i="93"/>
  <c r="W55" i="93"/>
  <c r="U31" i="93"/>
  <c r="U44" i="93"/>
  <c r="U56" i="93"/>
  <c r="U58" i="93"/>
  <c r="U21" i="93"/>
  <c r="U22" i="93"/>
  <c r="U30" i="93"/>
  <c r="U32" i="93"/>
  <c r="W61" i="94"/>
  <c r="W61" i="93"/>
  <c r="U59" i="93"/>
  <c r="U53" i="93"/>
  <c r="U41" i="93"/>
  <c r="U33" i="93"/>
  <c r="U36" i="93"/>
  <c r="W39" i="93"/>
  <c r="U20" i="93"/>
  <c r="W21" i="93"/>
  <c r="U49" i="93"/>
  <c r="W30" i="93"/>
  <c r="U45" i="93"/>
  <c r="U28" i="93"/>
  <c r="U19" i="93"/>
  <c r="W20" i="93"/>
  <c r="P1" i="92"/>
  <c r="A17" i="92"/>
  <c r="I1" i="96"/>
  <c r="G29" i="96"/>
  <c r="G24" i="96"/>
  <c r="G23" i="96"/>
  <c r="B29" i="96"/>
  <c r="N20" i="92"/>
  <c r="N18" i="92"/>
  <c r="N17" i="92"/>
  <c r="A20" i="92"/>
  <c r="N41" i="91"/>
  <c r="A41" i="91"/>
  <c r="N39" i="91"/>
  <c r="N38" i="91"/>
  <c r="P1" i="91"/>
  <c r="N39" i="85"/>
  <c r="P1" i="85"/>
  <c r="N38" i="85"/>
  <c r="N41" i="85"/>
  <c r="A41" i="85"/>
  <c r="J2" i="86"/>
  <c r="I2" i="86"/>
  <c r="M2" i="76"/>
  <c r="N2" i="48"/>
  <c r="L2" i="88"/>
  <c r="M2" i="88" s="1"/>
  <c r="M2" i="48"/>
  <c r="L2" i="76"/>
  <c r="K2" i="88"/>
  <c r="W12" i="94"/>
  <c r="W14" i="94"/>
  <c r="W16" i="94"/>
  <c r="W17" i="94"/>
  <c r="W18" i="94"/>
  <c r="V14" i="94"/>
  <c r="V12" i="94"/>
  <c r="W11" i="94"/>
  <c r="V15" i="94"/>
  <c r="V18" i="94"/>
  <c r="W24" i="94"/>
  <c r="V20" i="94"/>
  <c r="V13" i="94"/>
  <c r="O2" i="48" l="1"/>
  <c r="N2" i="76"/>
  <c r="Z41" i="93"/>
  <c r="K2" i="86"/>
  <c r="X39" i="94"/>
  <c r="B22" i="102"/>
  <c r="M22" i="102" s="1"/>
  <c r="B22" i="100"/>
  <c r="O22" i="100" s="1"/>
  <c r="B48" i="98"/>
  <c r="P48" i="98" s="1"/>
  <c r="B22" i="101"/>
  <c r="M22" i="101" s="1"/>
  <c r="B21" i="99"/>
  <c r="O21" i="99" s="1"/>
  <c r="B23" i="97"/>
  <c r="G23" i="97" s="1"/>
  <c r="Z53" i="94"/>
  <c r="AA33" i="93"/>
  <c r="X16" i="94"/>
  <c r="X38" i="94"/>
  <c r="X24" i="94"/>
  <c r="X12" i="94"/>
  <c r="X56" i="93"/>
  <c r="X19" i="93"/>
  <c r="X18" i="93"/>
  <c r="X23" i="93"/>
  <c r="X31" i="93"/>
  <c r="X44" i="93"/>
  <c r="X31" i="94"/>
  <c r="X35" i="94"/>
  <c r="X39" i="93"/>
  <c r="X14" i="94"/>
  <c r="X17" i="94"/>
  <c r="X13" i="93"/>
  <c r="X58" i="93"/>
  <c r="X21" i="93"/>
  <c r="X55" i="93"/>
  <c r="X17" i="93"/>
  <c r="X25" i="93"/>
  <c r="AA20" i="93"/>
  <c r="X26" i="93"/>
  <c r="X24" i="93"/>
  <c r="X18" i="94"/>
  <c r="X22" i="93"/>
  <c r="X45" i="93"/>
  <c r="X53" i="93"/>
  <c r="X28" i="93"/>
  <c r="X49" i="93"/>
  <c r="X14" i="93"/>
  <c r="X16" i="93"/>
  <c r="X36" i="93"/>
  <c r="X32" i="93"/>
  <c r="AA45" i="93"/>
  <c r="Y9" i="94"/>
  <c r="X21" i="94"/>
  <c r="X61" i="94"/>
  <c r="X23" i="94"/>
  <c r="X43" i="94"/>
  <c r="X15" i="93"/>
  <c r="X33" i="93"/>
  <c r="X40" i="93"/>
  <c r="X41" i="93"/>
  <c r="X12" i="93"/>
  <c r="X59" i="93"/>
  <c r="X20" i="93"/>
  <c r="X30" i="93"/>
  <c r="X61" i="93"/>
  <c r="Y9" i="93"/>
  <c r="W55" i="94"/>
  <c r="X55" i="94" s="1"/>
  <c r="U55" i="94"/>
  <c r="Z36" i="93"/>
  <c r="AA36" i="93"/>
  <c r="W51" i="94"/>
  <c r="X51" i="94" s="1"/>
  <c r="U15" i="94"/>
  <c r="W15" i="94"/>
  <c r="X15" i="94" s="1"/>
  <c r="U18" i="94"/>
  <c r="V45" i="94"/>
  <c r="V47" i="94"/>
  <c r="X47" i="94" s="1"/>
  <c r="W20" i="94"/>
  <c r="X20" i="94" s="1"/>
  <c r="X11" i="94"/>
  <c r="U51" i="94"/>
  <c r="W22" i="94"/>
  <c r="X22" i="94" s="1"/>
  <c r="U22" i="94"/>
  <c r="U44" i="94"/>
  <c r="U48" i="94"/>
  <c r="W48" i="94"/>
  <c r="X48" i="94" s="1"/>
  <c r="X52" i="94"/>
  <c r="V56" i="94"/>
  <c r="W13" i="94"/>
  <c r="X13" i="94" s="1"/>
  <c r="A38" i="91"/>
  <c r="A38" i="85"/>
  <c r="B23" i="96"/>
  <c r="V49" i="94"/>
  <c r="W40" i="94"/>
  <c r="X40" i="94" s="1"/>
  <c r="U40" i="94"/>
  <c r="X44" i="94"/>
  <c r="W58" i="94"/>
  <c r="X58" i="94" s="1"/>
  <c r="V36" i="94"/>
  <c r="X25" i="94"/>
  <c r="W26" i="94"/>
  <c r="X26" i="94" s="1"/>
  <c r="W30" i="94"/>
  <c r="X30" i="94" s="1"/>
  <c r="U30" i="94"/>
  <c r="U32" i="94"/>
  <c r="W32" i="94"/>
  <c r="X32" i="94" s="1"/>
  <c r="AA36" i="94"/>
  <c r="Z41" i="94"/>
  <c r="Z20" i="94"/>
  <c r="AA28" i="93"/>
  <c r="Z33" i="94"/>
  <c r="Z45" i="94"/>
  <c r="Z28" i="93"/>
  <c r="AA45" i="94"/>
  <c r="AA33" i="94"/>
  <c r="Z36" i="94"/>
  <c r="AA53" i="93"/>
  <c r="W49" i="94" l="1"/>
  <c r="X49" i="94" s="1"/>
  <c r="W53" i="94"/>
  <c r="X53" i="94" s="1"/>
  <c r="U53" i="94"/>
  <c r="U56" i="94"/>
  <c r="W56" i="94"/>
  <c r="X56" i="94" s="1"/>
  <c r="W33" i="94"/>
  <c r="U33" i="94"/>
  <c r="V33" i="94"/>
  <c r="V19" i="94"/>
  <c r="U45" i="94"/>
  <c r="W45" i="94"/>
  <c r="X45" i="94" s="1"/>
  <c r="U20" i="94"/>
  <c r="U36" i="94"/>
  <c r="W36" i="94"/>
  <c r="X36" i="94" s="1"/>
  <c r="U41" i="94"/>
  <c r="W41" i="94"/>
  <c r="X41" i="94" s="1"/>
  <c r="U59" i="94" l="1"/>
  <c r="W59" i="94"/>
  <c r="X59" i="94" s="1"/>
  <c r="X33" i="94"/>
  <c r="W28" i="94"/>
  <c r="X28" i="94" s="1"/>
  <c r="U28" i="94"/>
  <c r="W19" i="94" l="1"/>
  <c r="X19" i="94" s="1"/>
  <c r="U49" i="94" l="1"/>
  <c r="U19" i="94" l="1"/>
  <c r="U14" i="92" l="1"/>
  <c r="U15" i="92"/>
  <c r="U9" i="92"/>
  <c r="U16" i="92"/>
  <c r="U13" i="92"/>
  <c r="U23" i="91"/>
  <c r="U22" i="91"/>
  <c r="U21" i="91"/>
  <c r="U20" i="91"/>
  <c r="U19" i="91"/>
  <c r="U18" i="91"/>
  <c r="U17" i="91"/>
  <c r="U16" i="91"/>
  <c r="U15" i="91"/>
  <c r="U14" i="91"/>
  <c r="U13" i="91"/>
  <c r="U35" i="91"/>
  <c r="U31" i="91"/>
  <c r="U27" i="91"/>
  <c r="U12" i="92"/>
  <c r="U36" i="91"/>
  <c r="U32" i="91"/>
  <c r="U28" i="91"/>
  <c r="U12" i="91"/>
  <c r="U26" i="91"/>
  <c r="U34" i="91"/>
  <c r="U30" i="91"/>
  <c r="U37" i="91"/>
  <c r="U33" i="91"/>
  <c r="U29" i="91"/>
  <c r="U34" i="85" l="1"/>
  <c r="U30" i="85"/>
  <c r="U29" i="85"/>
  <c r="U37" i="85"/>
  <c r="U33" i="85"/>
  <c r="U12" i="85"/>
  <c r="U32" i="85"/>
  <c r="U36" i="85"/>
  <c r="U28" i="85"/>
  <c r="U35" i="85"/>
  <c r="U31" i="85"/>
  <c r="U27" i="85"/>
  <c r="U26" i="85"/>
  <c r="U21" i="85"/>
  <c r="U17" i="85"/>
  <c r="U22" i="85"/>
  <c r="U18" i="85"/>
  <c r="U14" i="85"/>
  <c r="U23" i="85"/>
  <c r="U19" i="85"/>
  <c r="U15" i="85"/>
  <c r="U20" i="85"/>
  <c r="U16" i="85"/>
  <c r="U10" i="92" l="1"/>
  <c r="U11" i="92"/>
  <c r="U11" i="91"/>
  <c r="U25" i="91"/>
  <c r="U24" i="91"/>
  <c r="U11" i="85"/>
  <c r="U13" i="85"/>
  <c r="J2" i="92" l="1"/>
  <c r="U25" i="85"/>
  <c r="U24" i="85"/>
  <c r="U9" i="91"/>
  <c r="U10" i="91"/>
  <c r="U10" i="85" l="1"/>
  <c r="U9" i="85"/>
  <c r="E2" i="96" l="1"/>
  <c r="Z9" i="94"/>
  <c r="Z10" i="94"/>
  <c r="Z10" i="93" l="1"/>
  <c r="V10" i="93"/>
  <c r="V11" i="93"/>
  <c r="AA10" i="94"/>
  <c r="V10" i="94" l="1"/>
  <c r="AA10" i="93" l="1"/>
  <c r="V9" i="94"/>
  <c r="U10" i="94" l="1"/>
  <c r="W10" i="94"/>
  <c r="X10" i="94" s="1"/>
  <c r="U10" i="93" l="1"/>
  <c r="W11" i="93"/>
  <c r="X11" i="93" s="1"/>
  <c r="W9" i="94"/>
  <c r="X9" i="94" s="1"/>
  <c r="U9" i="94"/>
  <c r="I2" i="94"/>
  <c r="J2" i="94"/>
  <c r="K2" i="94" l="1"/>
  <c r="U9" i="93"/>
  <c r="AA9" i="93" l="1"/>
  <c r="Z9" i="93" l="1"/>
  <c r="W10" i="93"/>
  <c r="X10" i="93" s="1"/>
  <c r="AA9" i="94"/>
  <c r="J2" i="93" l="1"/>
  <c r="K2" i="93"/>
  <c r="L2" i="93" l="1"/>
</calcChain>
</file>

<file path=xl/sharedStrings.xml><?xml version="1.0" encoding="utf-8"?>
<sst xmlns="http://schemas.openxmlformats.org/spreadsheetml/2006/main" count="1348" uniqueCount="419">
  <si>
    <t>I</t>
  </si>
  <si>
    <t>II</t>
  </si>
  <si>
    <t xml:space="preserve"> </t>
  </si>
  <si>
    <t>A</t>
  </si>
  <si>
    <t>Chia ra:</t>
  </si>
  <si>
    <t>Chi cục THA …</t>
  </si>
  <si>
    <t>Chấp hành viên …</t>
  </si>
  <si>
    <t>Chấp hành viên…</t>
  </si>
  <si>
    <t>Các Chi cục THADS</t>
  </si>
  <si>
    <t>…</t>
  </si>
  <si>
    <t>Tổng số</t>
  </si>
  <si>
    <t>….</t>
  </si>
  <si>
    <t>Tổng số</t>
  </si>
  <si>
    <t>1</t>
  </si>
  <si>
    <t>2</t>
  </si>
  <si>
    <t>1.1</t>
  </si>
  <si>
    <t>1.2</t>
  </si>
  <si>
    <t>2.1</t>
  </si>
  <si>
    <t>2.2</t>
  </si>
  <si>
    <t>3</t>
  </si>
  <si>
    <t>Chỉ tiêu</t>
  </si>
  <si>
    <t>Tên đơn vị</t>
  </si>
  <si>
    <t>4</t>
  </si>
  <si>
    <t>5</t>
  </si>
  <si>
    <t>6</t>
  </si>
  <si>
    <t>7</t>
  </si>
  <si>
    <t>8</t>
  </si>
  <si>
    <t>9</t>
  </si>
  <si>
    <t>Cục Thi hành án DS</t>
  </si>
  <si>
    <t>10</t>
  </si>
  <si>
    <t>11</t>
  </si>
  <si>
    <t>Dân sự</t>
  </si>
  <si>
    <t>Hôn nhân và gia đình</t>
  </si>
  <si>
    <t>Kinh doanh, thương mại</t>
  </si>
  <si>
    <t>Lao động</t>
  </si>
  <si>
    <t>Phá sản</t>
  </si>
  <si>
    <t>Ủy thác thi hành án</t>
  </si>
  <si>
    <t>Tổng số phải thi hành</t>
  </si>
  <si>
    <t>Có điều kiện thi hành</t>
  </si>
  <si>
    <t>Thi hành xong</t>
  </si>
  <si>
    <t>Đình chỉ thi hành án</t>
  </si>
  <si>
    <t>1.3</t>
  </si>
  <si>
    <t>Đang thi hành</t>
  </si>
  <si>
    <t>1.4</t>
  </si>
  <si>
    <t>1.5</t>
  </si>
  <si>
    <t>Tạm dừng thi hành án để giải quyết khiếu nại</t>
  </si>
  <si>
    <t>Trường hợp khác</t>
  </si>
  <si>
    <t>3.1</t>
  </si>
  <si>
    <t>3.2</t>
  </si>
  <si>
    <t>4.1</t>
  </si>
  <si>
    <t>4.2</t>
  </si>
  <si>
    <t>5.2</t>
  </si>
  <si>
    <t>5.3</t>
  </si>
  <si>
    <t>Giảm thi hành án</t>
  </si>
  <si>
    <t>Án phí</t>
  </si>
  <si>
    <t>Lệ phí</t>
  </si>
  <si>
    <t>Phạt</t>
  </si>
  <si>
    <t>Tịch thu</t>
  </si>
  <si>
    <t>Thu khác</t>
  </si>
  <si>
    <t>Chi cục THA...</t>
  </si>
  <si>
    <t>Truy thu</t>
  </si>
  <si>
    <t>Tổng số có điều kiện thi hành</t>
  </si>
  <si>
    <t>Thụ lý mới</t>
  </si>
  <si>
    <t>Điểm a khoản 1 Điều 44a</t>
  </si>
  <si>
    <t>Điểm b khoản 1 Điều 44a</t>
  </si>
  <si>
    <t>Điểm c khoản 1 Điều 44a</t>
  </si>
  <si>
    <t>Điểm a khoản 1 Điều 48</t>
  </si>
  <si>
    <t>Điểm b khoản 1 Điều 48</t>
  </si>
  <si>
    <t>Điểm d khoản 1 Điều 48</t>
  </si>
  <si>
    <t>Điểm đ khoản 1 Điều 48</t>
  </si>
  <si>
    <t>Điểm e khoản 1 Điều 48</t>
  </si>
  <si>
    <t>Điểm g khoản 1 Điều 48</t>
  </si>
  <si>
    <t>Khoản 2 Điều 48</t>
  </si>
  <si>
    <t>Khoản 1 Điều 49</t>
  </si>
  <si>
    <t>Khoản 2 Điều 49</t>
  </si>
  <si>
    <t>Chia ra</t>
  </si>
  <si>
    <t>5.1</t>
  </si>
  <si>
    <t>1.6</t>
  </si>
  <si>
    <t>Điểm h khoản 1 Điều 48</t>
  </si>
  <si>
    <t>Điểm c khoản 1 Điều 48</t>
  </si>
  <si>
    <t>1.7</t>
  </si>
  <si>
    <t xml:space="preserve">Tạm đình chỉ thi hành án </t>
  </si>
  <si>
    <t>Thu hồi, hủy quyết định thi hành án</t>
  </si>
  <si>
    <t>1.8</t>
  </si>
  <si>
    <t xml:space="preserve">Số hoãn thi hành án </t>
  </si>
  <si>
    <t>Số tạm đình chỉ thi hành án</t>
  </si>
  <si>
    <t>Đang trong thời gian tự nguyện thi hành án</t>
  </si>
  <si>
    <t xml:space="preserve">Số đình chỉ thi hành án </t>
  </si>
  <si>
    <t>Chủ động</t>
  </si>
  <si>
    <t>Tổng số việc chủ động</t>
  </si>
  <si>
    <t>Tổng số việc theo yêu cầu</t>
  </si>
  <si>
    <t>Theo yêu cầu</t>
  </si>
  <si>
    <t>3.3</t>
  </si>
  <si>
    <t>3.4</t>
  </si>
  <si>
    <t>Tổng số việc</t>
  </si>
  <si>
    <t>Tổng số tiền</t>
  </si>
  <si>
    <t>Tổng số thi hành xong</t>
  </si>
  <si>
    <t xml:space="preserve">Đình chỉ thi hành án </t>
  </si>
  <si>
    <t>Đơn vị tính: Việc và 1.000 VN đồng</t>
  </si>
  <si>
    <t xml:space="preserve">PHÂN TÍCH MỘT SỐ CHỈ TIÊU VIỆC 
THI HÀNH ÁN DÂN SỰ </t>
  </si>
  <si>
    <t>PHÂN TÍCH MỘT SỐ CHỈ TIÊU TIỀN
THI HÀNH ÁN DÂN SỰ</t>
  </si>
  <si>
    <t>13</t>
  </si>
  <si>
    <t>Loại khác</t>
  </si>
  <si>
    <t xml:space="preserve">Số chuyển kỳ sau </t>
  </si>
  <si>
    <t>12</t>
  </si>
  <si>
    <t>14</t>
  </si>
  <si>
    <t>15</t>
  </si>
  <si>
    <t>16</t>
  </si>
  <si>
    <t>Thi hành xong / Có điều kiện *100%</t>
  </si>
  <si>
    <t>Đang trong thời gian chờ ý kiến của cơ quan có thẩm quyền</t>
  </si>
  <si>
    <t>Số chưa có điều kiện theo Điều 44a</t>
  </si>
  <si>
    <t>2.3</t>
  </si>
  <si>
    <t>3.5</t>
  </si>
  <si>
    <t>3.6</t>
  </si>
  <si>
    <t>3.7</t>
  </si>
  <si>
    <t>3.8</t>
  </si>
  <si>
    <t>3.9</t>
  </si>
  <si>
    <t>5.4</t>
  </si>
  <si>
    <t>17</t>
  </si>
  <si>
    <r>
      <t xml:space="preserve">…………….., ngày… tháng …...năm......... …………
</t>
    </r>
    <r>
      <rPr>
        <b/>
        <sz val="13"/>
        <rFont val="Times New Roman"/>
        <family val="1"/>
        <charset val="163"/>
      </rPr>
      <t xml:space="preserve">NGƯỜI LẬP BIỂU
</t>
    </r>
    <r>
      <rPr>
        <sz val="13"/>
        <rFont val="Times New Roman"/>
        <family val="1"/>
      </rPr>
      <t>(ký và ghi rõ họ tên)</t>
    </r>
  </si>
  <si>
    <t>Đơn vị tính: Việc</t>
  </si>
  <si>
    <r>
      <t xml:space="preserve">   KẾT QUẢ THI HÀNH ÁN DÂN SỰ TÍNH BẰNG TIỀN
</t>
    </r>
    <r>
      <rPr>
        <sz val="13"/>
        <rFont val="Times New Roman"/>
        <family val="1"/>
        <charset val="163"/>
      </rPr>
      <t>……..tháng/năm ……..</t>
    </r>
  </si>
  <si>
    <t>Đơn vị tính: 1.000 VN Đồng</t>
  </si>
  <si>
    <t>Đơn vị tính: 1.000 VN đồng</t>
  </si>
  <si>
    <r>
      <t xml:space="preserve">   KẾT QUẢ THI HÀNH CHO NGÂN SÁCH NHÀ NƯỚC
</t>
    </r>
    <r>
      <rPr>
        <sz val="13"/>
        <rFont val="Times New Roman"/>
        <family val="1"/>
        <charset val="163"/>
      </rPr>
      <t>……..tháng/năm ……..</t>
    </r>
  </si>
  <si>
    <r>
      <t xml:space="preserve">KẾT QUẢ THI HÀNH ÁN DÂN SỰ TÍNH BẰNG TIỀN CHIA THEO CƠ QUAN THI HÀNH ÁN VÀ CHẤP HÀNH VIÊN
</t>
    </r>
    <r>
      <rPr>
        <sz val="13"/>
        <rFont val="Times New Roman"/>
        <family val="1"/>
        <charset val="163"/>
      </rPr>
      <t>……..tháng/năm ……..</t>
    </r>
  </si>
  <si>
    <r>
      <t xml:space="preserve">KẾT QUẢ THI HÀNH ÁN DÂN SỰ TÍNH BẰNG VIỆC CHIA THEO CƠ QUAN THI HÀNH ÁN VÀ CHẤP HÀNH VIÊN 
</t>
    </r>
    <r>
      <rPr>
        <sz val="13"/>
        <rFont val="Times New Roman"/>
        <family val="1"/>
        <charset val="163"/>
      </rPr>
      <t>……..tháng/năm ……..</t>
    </r>
  </si>
  <si>
    <r>
      <t xml:space="preserve">  …………….,ngày…… tháng….. năm ……….
</t>
    </r>
    <r>
      <rPr>
        <b/>
        <sz val="13"/>
        <rFont val="Times New Roman"/>
        <family val="1"/>
        <charset val="163"/>
      </rPr>
      <t xml:space="preserve">THỦ TRƯỞNG ĐƠN VỊ
</t>
    </r>
    <r>
      <rPr>
        <sz val="13"/>
        <rFont val="Times New Roman"/>
        <family val="1"/>
      </rPr>
      <t>(ký và ghi rõ họ tên)</t>
    </r>
  </si>
  <si>
    <t>DS trong hình sự (khác)</t>
  </si>
  <si>
    <t>DS trong hành chính</t>
  </si>
  <si>
    <t>Trường hợp chưa có điều kiện khác</t>
  </si>
  <si>
    <t>18</t>
  </si>
  <si>
    <t>Tổng số bản án, quyết định đã nhận</t>
  </si>
  <si>
    <t>19</t>
  </si>
  <si>
    <t>Tổng số giải quyết</t>
  </si>
  <si>
    <t>Số chưa có điều kiện đã chuyển sổ theo dõi riêng</t>
  </si>
  <si>
    <t>STT</t>
  </si>
  <si>
    <t>Năm trước chuyển sang (trừ số đã chuyển sổ theo dõi riêng)</t>
  </si>
  <si>
    <t xml:space="preserve">Đình chỉ </t>
  </si>
  <si>
    <t>Chưa có điều kiện (trừ số đã chuyển sổ theo dõi riêng)</t>
  </si>
  <si>
    <t>*Ghi chú: Mục (6) Số chưa có điều kiện đã chuyển sổ theo dõi riêng có sổ theo dõi và danh sách cụ thể được quản lý tại các cơ quan Thi hành án dân sự, cơ quan quản lý thi hành án dân sự.</t>
  </si>
  <si>
    <t>Tín dụng</t>
  </si>
  <si>
    <t>Vụ việc cạnh tranh</t>
  </si>
  <si>
    <t>Trọng tài Thương mại</t>
  </si>
  <si>
    <t>DS trong hình sự (các tội XPTrTQLKT)</t>
  </si>
  <si>
    <t>DS trong hình sự  (tội phạm chức vụ)</t>
  </si>
  <si>
    <t>DS trong hình sự (loại khác)</t>
  </si>
  <si>
    <t>Hoãn theo điểm c k1, Đ 48</t>
  </si>
  <si>
    <t>Hoãn thi hành án (trừ điểm c k1, Đ 48)</t>
  </si>
  <si>
    <t>20</t>
  </si>
  <si>
    <t xml:space="preserve">Đơn vị  báo cáo: 
Đơn vị nhận báo cáo: </t>
  </si>
  <si>
    <t xml:space="preserve">Biểu số: 02/TK-THA
Ban hành theo TT số:          /2019/TT-BTP
ngày       tháng        năm 2019
Ngày nhận báo cáo: </t>
  </si>
  <si>
    <t xml:space="preserve">Biểu số: 03/TK-THA
Ban hành theo TT số:          /2019/TT-BTP
ngày       tháng        năm 2019
Ngày nhận báo cáo: </t>
  </si>
  <si>
    <t>Biểu số: 04/TK-THA
Ban hành theo TT số:          /2019/TT-BTP
ngày       tháng        năm 2019
Ngày nhận báo cáo:</t>
  </si>
  <si>
    <t xml:space="preserve">Biểu số: 05/TK-THA
Ban hành theo TT số:          /2019/TT-BTP
ngày       tháng        năm 2019
Ngày nhận báo cáo: </t>
  </si>
  <si>
    <t>Tổng số tiền theo bản án, quyết định đã nhận</t>
  </si>
  <si>
    <t>Giảm nghĩa vụ thi hành án</t>
  </si>
  <si>
    <t>Tên chỉ tiêu</t>
  </si>
  <si>
    <t>Thu hồi, sửa, hủy quyết định THA</t>
  </si>
  <si>
    <t>Giảm NV thi hành án</t>
  </si>
  <si>
    <t>Tỷ lệ thi hành xong trong số có điều kiện</t>
  </si>
  <si>
    <t>Đơn vị tính: 1.000 VNĐ và %</t>
  </si>
  <si>
    <t>Thu hồi,  hủy quyết định THA</t>
  </si>
  <si>
    <t>Tổng số  bản án, quyết định đã nhận</t>
  </si>
  <si>
    <t>Đơn vị tính: Bản án, quyết định, việc và %</t>
  </si>
  <si>
    <t>Thu hồi, hủy quyết định THA</t>
  </si>
  <si>
    <t>Năm trước chuyển sang (chưa trừ theo dõi riêng)</t>
  </si>
  <si>
    <t>Chuyển theo dõi riêng</t>
  </si>
  <si>
    <t>Việc</t>
  </si>
  <si>
    <t>Tiền</t>
  </si>
  <si>
    <t>Chưa có điều kiện (chưa trừ  theo dõi riêng)</t>
  </si>
  <si>
    <t>Tiêu chí</t>
  </si>
  <si>
    <t>TT</t>
  </si>
  <si>
    <t>PHỤ LỤC THEO DÕI SỐ CHUYỂN THEO DÕI RIÊNG</t>
  </si>
  <si>
    <t xml:space="preserve">Số đề nghị xét miễn </t>
  </si>
  <si>
    <t>Số đã được xét miễn</t>
  </si>
  <si>
    <t>Số đề nghị giảm</t>
  </si>
  <si>
    <t>Số đã được xét giảm</t>
  </si>
  <si>
    <t>Số việc</t>
  </si>
  <si>
    <t>Số tiền</t>
  </si>
  <si>
    <t>Tổng số việc đã ra quyết định cưỡng chế</t>
  </si>
  <si>
    <t>Kết quả cưỡng chế</t>
  </si>
  <si>
    <t>Cưỡng chế không huy động lực lượng</t>
  </si>
  <si>
    <t>Cưỡng chế có huy động lực lượng</t>
  </si>
  <si>
    <t>Đương sự tự nguyện trước khi cưỡng chế</t>
  </si>
  <si>
    <t xml:space="preserve">Cưỡng chế thành công
</t>
  </si>
  <si>
    <t>Cưỡng chế không thành công</t>
  </si>
  <si>
    <t>Chưa tổ chức cưỡng chế</t>
  </si>
  <si>
    <t>Đơn vị tính: Việc và đơn</t>
  </si>
  <si>
    <t>Tổng số đơn tiếp nhận
(Đơn)</t>
  </si>
  <si>
    <t>Đơn trùng (Đơn)</t>
  </si>
  <si>
    <t>Kết quả giải quyết số việc thuộc thẩm quyền (Việc)</t>
  </si>
  <si>
    <t>Chia theo
 thời điểm thụ lý</t>
  </si>
  <si>
    <t>Chia theo thẩm quyền giải quyết</t>
  </si>
  <si>
    <t>Số việc thuộc thẩm quyền giải quyết của cơ quan khác</t>
  </si>
  <si>
    <t>Đúng toàn bộ</t>
  </si>
  <si>
    <t>Đúng một phần</t>
  </si>
  <si>
    <t>Sai toàn bộ</t>
  </si>
  <si>
    <t>Số chưa giải quyết chuyển kỳ sau</t>
  </si>
  <si>
    <t>Quyết định về thi hành án</t>
  </si>
  <si>
    <t>Áp dụng biện pháp cưỡng chế</t>
  </si>
  <si>
    <t>Áp dụng biện pháp bảo đảm</t>
  </si>
  <si>
    <t>Nội dung khác</t>
  </si>
  <si>
    <t>Số năm trước chuyển sang</t>
  </si>
  <si>
    <t>Số mới nhận</t>
  </si>
  <si>
    <t>Quyết định thi hành án</t>
  </si>
  <si>
    <t>Quyết định ủy thác</t>
  </si>
  <si>
    <t>Quyết định hoãn/ Đình chỉ/ Tạm đình chỉ</t>
  </si>
  <si>
    <t>Cưỡng chế kê biên tài sản</t>
  </si>
  <si>
    <t>Cưỡng chế giao tài sản bán đấu giá</t>
  </si>
  <si>
    <t>Biện pháp cưỡng chế khác</t>
  </si>
  <si>
    <t xml:space="preserve">            A</t>
  </si>
  <si>
    <t>Tổng số (Khiếu nại)</t>
  </si>
  <si>
    <t>Tổng số (Tố cáo)</t>
  </si>
  <si>
    <t>Cục Thi hành án dân sự</t>
  </si>
  <si>
    <t>Khiếu nại</t>
  </si>
  <si>
    <t>Tố cáo</t>
  </si>
  <si>
    <t>2.1.1</t>
  </si>
  <si>
    <t>2.1.1.1</t>
  </si>
  <si>
    <t>2.1.1.2</t>
  </si>
  <si>
    <t>2.1.2</t>
  </si>
  <si>
    <t xml:space="preserve">Đơn vị tính: Việc, Đoàn và Lượt </t>
  </si>
  <si>
    <t>Tổng</t>
  </si>
  <si>
    <t>Đoàn đông người</t>
  </si>
  <si>
    <t>Lãnh đạo cơ quan tiếp</t>
  </si>
  <si>
    <t>Số việc tiếp nhận (việc)</t>
  </si>
  <si>
    <t>Kết quả giải quyết số việc thuộc thẩm quyền</t>
  </si>
  <si>
    <t>Chia theo nội dung</t>
  </si>
  <si>
    <t>Chia theo thẩm quyền</t>
  </si>
  <si>
    <t>Số lượt</t>
  </si>
  <si>
    <t>Số người</t>
  </si>
  <si>
    <t>Số vụ việc</t>
  </si>
  <si>
    <t>Số đoàn</t>
  </si>
  <si>
    <t>Kiến nghị, phản ánh</t>
  </si>
  <si>
    <t>Thuộc thẩm quyền</t>
  </si>
  <si>
    <t>Khác</t>
  </si>
  <si>
    <t>Số đã giải quyết</t>
  </si>
  <si>
    <t>Cục THADS</t>
  </si>
  <si>
    <t>Số TT</t>
  </si>
  <si>
    <t>Tổng số cuộc</t>
  </si>
  <si>
    <t xml:space="preserve">Cơ quan giám sát </t>
  </si>
  <si>
    <t>Kết quả thực hiện kết luận giám sát</t>
  </si>
  <si>
    <t>Tổng số kháng nghị đã nhận</t>
  </si>
  <si>
    <t>Kháng nghị
của cuộc kiểm sát trực tiếp</t>
  </si>
  <si>
    <t>Kháng nghị khác</t>
  </si>
  <si>
    <t>Tổng số kiến nghị đã nhận</t>
  </si>
  <si>
    <t>Kiến nghị 
của cuộc kiểm sát trực tiếp</t>
  </si>
  <si>
    <t>Kiến nghị khác</t>
  </si>
  <si>
    <t>Quốc hội</t>
  </si>
  <si>
    <t>Hội đồng nhân dân</t>
  </si>
  <si>
    <t>Mặt trận Tổ quốc</t>
  </si>
  <si>
    <t>Đã thực hiện</t>
  </si>
  <si>
    <t>Chưa thực hiện</t>
  </si>
  <si>
    <t>Giải trình</t>
  </si>
  <si>
    <t>Tổng số</t>
  </si>
  <si>
    <t xml:space="preserve">Cục Thi hành án dân sự </t>
  </si>
  <si>
    <t>Tổng số việc thụ lý</t>
  </si>
  <si>
    <t>Kết quả giải quyết</t>
  </si>
  <si>
    <t>Kết quả chi trả</t>
  </si>
  <si>
    <t>Kết quả thực hiện hoàn trả</t>
  </si>
  <si>
    <t xml:space="preserve">Tổng số 
</t>
  </si>
  <si>
    <t>Số việc chưa có bản án, quyết định giải quyết bồi thường có hiệu lực pháp luật</t>
  </si>
  <si>
    <t>Đã có bản án, quyết định giải quyết bồi thường có hiệu lực pháp luật</t>
  </si>
  <si>
    <t xml:space="preserve">Đã được cấp kinh phí bồi thường </t>
  </si>
  <si>
    <t xml:space="preserve">Đã chi trả cho người bị thiệt hại </t>
  </si>
  <si>
    <t xml:space="preserve">Đã có Quyết định hoàn trả có hiệu lực pháp luật </t>
  </si>
  <si>
    <t xml:space="preserve">Đã thực hiện hoàn trả </t>
  </si>
  <si>
    <t>Năm trước
 chuyển sang</t>
  </si>
  <si>
    <t>Năm trước chuyển sang</t>
  </si>
  <si>
    <t>Trong kỳ báo cáo</t>
  </si>
  <si>
    <t>Đơn vị tính: Việc</t>
  </si>
  <si>
    <t xml:space="preserve"> Tổng số bản án, quyết định cơ quan Thi hành án dân sự nhận từ Tòa án nhân dân</t>
  </si>
  <si>
    <t>Số QĐ buộc THAHC được Tòa án nhân dân chuyển giao cho cơ quan THADS chia theo nội dung theo dõi</t>
  </si>
  <si>
    <t>Kết quả theo dõi thi hành án hành chính</t>
  </si>
  <si>
    <t>Tổng số bản án, quyết định có nội dung theo dõi</t>
  </si>
  <si>
    <t>Số  bản án, quyết định không có nội dung theo dõi</t>
  </si>
  <si>
    <t>Số  bản án, quyết định đã ra thông báo tự nguyện THA</t>
  </si>
  <si>
    <t>Số quyết định buộc thi hành án hành chính đã đăng tải công khai</t>
  </si>
  <si>
    <t>Số vụ việc cơ quan THADS làm việc với người phải thi hành án</t>
  </si>
  <si>
    <t>Số vụ việc cơ quan THADS có văn bản kiến nghị xử lý do không chấp hành án</t>
  </si>
  <si>
    <t>Số trường hợp người phải thi hành án bị xử lý trách nhiệm theo kiến nghị của cơ quan THADS</t>
  </si>
  <si>
    <t xml:space="preserve">Tổng số bản án, quyết định của Tòa án được theo dõi đã thi hành xong </t>
  </si>
  <si>
    <t>Tổng số bản án, quyết định của Tòa án được theo dõi chưa thi hành xong</t>
  </si>
  <si>
    <t>Kỳ trước 
chuyển sang</t>
  </si>
  <si>
    <t>Số bản án đã có QĐ buộc THAHC</t>
  </si>
  <si>
    <t>Số bản án không có QĐ buộc THAHC</t>
  </si>
  <si>
    <t>NGƯỜI LẬP BIỂU</t>
  </si>
  <si>
    <r>
      <t>Kết quả giám sát (</t>
    </r>
    <r>
      <rPr>
        <i/>
        <sz val="9"/>
        <rFont val="Times New Roman"/>
        <family val="1"/>
        <charset val="163"/>
      </rPr>
      <t>cuộc</t>
    </r>
    <r>
      <rPr>
        <b/>
        <sz val="9"/>
        <rFont val="Times New Roman"/>
        <family val="1"/>
      </rPr>
      <t>)</t>
    </r>
  </si>
  <si>
    <t>Đơn vị tính: việc và 1.000 đồng</t>
  </si>
  <si>
    <t>Tổng số việc thuộc thẩm quyền giải quyết của CQ THADS</t>
  </si>
  <si>
    <t>Thông tin chung biểu mẫu</t>
  </si>
  <si>
    <t>Thay đổi thông tin cột C để điền thông tin vào các biểu mẫu</t>
  </si>
  <si>
    <t xml:space="preserve">Chức danh </t>
  </si>
  <si>
    <t>Lãnh đạo</t>
  </si>
  <si>
    <t xml:space="preserve">Ngày ký </t>
  </si>
  <si>
    <t>Họ tên người ký</t>
  </si>
  <si>
    <t>Họ tên người lập biểu</t>
  </si>
  <si>
    <t>Kỳ báo cáo</t>
  </si>
  <si>
    <t>Đơn vị báo cáo</t>
  </si>
  <si>
    <t>CỤC TRƯỞNG</t>
  </si>
  <si>
    <t>* Các ô bôi vàng không thực hiện thống kê</t>
  </si>
  <si>
    <t>* ô bôi vàng không thực hiện thống kê</t>
  </si>
  <si>
    <t>Đơn vị tính: Việc và 1.000 đồng</t>
  </si>
  <si>
    <t>Số đình chỉ</t>
  </si>
  <si>
    <t>Số việc tiếp nhận  (Việc)</t>
  </si>
  <si>
    <t>Lưu ý: Biểu 4 đến biểu 12 có thể thêm dòng nhưng không thêm được cột để đảm bảo cấu trúc của biểu mẫu</t>
  </si>
  <si>
    <t xml:space="preserve">Hoãn thi hành án </t>
  </si>
  <si>
    <r>
      <t>Kết quả thực hiện kháng nghị kiểm sát (</t>
    </r>
    <r>
      <rPr>
        <i/>
        <sz val="9"/>
        <rFont val="Times New Roman"/>
        <family val="1"/>
      </rPr>
      <t>cuộc</t>
    </r>
    <r>
      <rPr>
        <b/>
        <sz val="9"/>
        <rFont val="Times New Roman"/>
        <family val="1"/>
      </rPr>
      <t>)</t>
    </r>
  </si>
  <si>
    <r>
      <t>Kết quả thực hiện kiến nghị kiểm sát (</t>
    </r>
    <r>
      <rPr>
        <i/>
        <sz val="9"/>
        <rFont val="Times New Roman"/>
        <family val="1"/>
      </rPr>
      <t>bản kiến nghị</t>
    </r>
    <r>
      <rPr>
        <b/>
        <sz val="9"/>
        <rFont val="Times New Roman"/>
        <family val="1"/>
      </rPr>
      <t>)</t>
    </r>
  </si>
  <si>
    <t>Điểm a khoản 1 Điều 50</t>
  </si>
  <si>
    <t>Điểm b khoản 1 Điều 50</t>
  </si>
  <si>
    <t>Điểm c khoản 1 Điều 50</t>
  </si>
  <si>
    <t>Điểm d khoản 1 Điều 50</t>
  </si>
  <si>
    <t>Điểm đ khoản 1 Điều 50</t>
  </si>
  <si>
    <t>Điểm e khoản 1 Điều 50</t>
  </si>
  <si>
    <t>Điểm g khoản 1 Điều 50</t>
  </si>
  <si>
    <t>Điểm h khoản 1 Điều 50</t>
  </si>
  <si>
    <t xml:space="preserve">Biểu số: 01/TK-THA
Ban hành theo TT số: 06/2019/TT-BTP
ngày 21 tháng 11 năm 2019
Ngày nhận báo cáo: </t>
  </si>
  <si>
    <t xml:space="preserve">Biểu số: 02/TK-THA
Ban hành theo TT số: 06/2019/TT-BTP
ngày 21 tháng 11 năm 2019
Ngày nhận báo cáo: </t>
  </si>
  <si>
    <t xml:space="preserve">Biểu số: 03/TK-THA
Ban hành theo TT số: 06/2019/TT-BTP
ngày 21 tháng 11 năm 2019
Ngày nhận báo cáo: </t>
  </si>
  <si>
    <t xml:space="preserve">Biểu số: 04/TK-THA
Ban hành theo TT số: 06/2019/TT-BTP
ngày 21 tháng 11 năm 2019
Ngày nhận báo cáo: </t>
  </si>
  <si>
    <t xml:space="preserve">Biểu số: 05/TK-THA
Ban hành theo TT số: 06/2019/TT-BTP
ngày 21 tháng 11 năm 2019
Ngày nhận báo cáo: </t>
  </si>
  <si>
    <t xml:space="preserve">Biểu số: 06/TK-THA
Ban hành theo TT số: 06/2019/TT-BTP
ngày 21 tháng 11 năm 2019
Ngày nhận báo cáo: </t>
  </si>
  <si>
    <t>Biểu số: 07/TK-THA
Ban hành theo TT số: 06/2019/TT-BTP
ngày 21 tháng 11 năm 2019
Ngày nhận báo cáo:</t>
  </si>
  <si>
    <t xml:space="preserve">Biểu số: 08/TK-THA
Ban hành theo TT số: 06/2019/TT-BTP
ngày 21 tháng 11 năm 2019
Ngày nhận báo cáo: </t>
  </si>
  <si>
    <t xml:space="preserve">Biểu số: 09/TK-THA
Ban hành theo TT số: 06/2019/TT-BTP
ngày 21 tháng 11 năm 2019
Ngày nhận báo cáo: </t>
  </si>
  <si>
    <t xml:space="preserve">Biểu số: 10/TK-THA
Ban hành theo TT số: 06/2019/TT-BTP
ngày 21 tháng 11 năm 2019
Ngày nhận báo cáo: </t>
  </si>
  <si>
    <t xml:space="preserve">Biểu số: 11/TK-THA
Ban hành theo TT số: 06/2019/TT-BTP 
ngày 21 tháng 11 năm 2019
Ngày nhận báo cáo: </t>
  </si>
  <si>
    <t xml:space="preserve">Biểu số: 12/TK-THA
Ban hành theo TT số: 06/2019/TT-BTP
ngày 21 tháng 11 năm 2019
Ngày nhận báo cáo: </t>
  </si>
  <si>
    <t>PHẠM ANH VŨ</t>
  </si>
  <si>
    <t>KẾT QUẢ THI HÀNH ÁN DÂN SỰ TÍNH BẰNG VIỆC CHIA THEO CƠ QUAN THI HÀNH ÁN DÂN SỰ VÀ CHẤP HÀNH VIÊN</t>
  </si>
  <si>
    <t>Cục Thi hành án DS tỉnh Kon Tum</t>
  </si>
  <si>
    <t>Các Chi cục THADS các huyện, TP</t>
  </si>
  <si>
    <t>Chi cục THA Thành phố Kon Tum</t>
  </si>
  <si>
    <t>Chi cục THA huyện Đắk Hà</t>
  </si>
  <si>
    <t>Chi cục THA huyện Đắk Tô</t>
  </si>
  <si>
    <t>Chi cục THA huyện Ngọc Hồi</t>
  </si>
  <si>
    <t>Chi cục THA huyện Đắk Glei</t>
  </si>
  <si>
    <t>Chi cục THA huyện Sa Thầy</t>
  </si>
  <si>
    <t>Chi cục THA huyện Kon Rẫy</t>
  </si>
  <si>
    <t>Chi cục THA huyện Kon Plong</t>
  </si>
  <si>
    <t>Chi cục THA huyện Tu Mơ Rong</t>
  </si>
  <si>
    <t>Chi cục THA huyện Ia H'Drai</t>
  </si>
  <si>
    <t>CAO MINH HOÀNG TÙNG</t>
  </si>
  <si>
    <r>
      <t>Năm trước chuyển sang</t>
    </r>
    <r>
      <rPr>
        <b/>
        <sz val="9"/>
        <color indexed="10"/>
        <rFont val="Times New Roman"/>
        <family val="1"/>
      </rPr>
      <t xml:space="preserve"> (trừ số đã chuyển sổ theo dõi riêng)</t>
    </r>
  </si>
  <si>
    <r>
      <t xml:space="preserve">Chưa có điều kiện </t>
    </r>
    <r>
      <rPr>
        <b/>
        <sz val="9"/>
        <color indexed="10"/>
        <rFont val="Times New Roman"/>
        <family val="1"/>
      </rPr>
      <t>(trừ số đã chuyển sổ theo dõi riêng)</t>
    </r>
  </si>
  <si>
    <t>2.4</t>
  </si>
  <si>
    <t>4.3</t>
  </si>
  <si>
    <t>6.1</t>
  </si>
  <si>
    <t>6.2</t>
  </si>
  <si>
    <t>6.3</t>
  </si>
  <si>
    <t>7.1</t>
  </si>
  <si>
    <t>7.2</t>
  </si>
  <si>
    <t>7.3</t>
  </si>
  <si>
    <t>8.1</t>
  </si>
  <si>
    <t>8.2</t>
  </si>
  <si>
    <t>9.1</t>
  </si>
  <si>
    <t>9.2</t>
  </si>
  <si>
    <t>10.1</t>
  </si>
  <si>
    <t>10.2</t>
  </si>
  <si>
    <t>KẾT QUẢ THI HÀNH ÁN DÂN SỰ TÍNH BẰNG TIỀN CHIA THEO CƠ QUAN
 THI HÀNH ÁN DÂN SỰ VÀ CHẤP HÀNH VIÊN</t>
  </si>
  <si>
    <r>
      <t xml:space="preserve">Năm trước chuyển sang </t>
    </r>
    <r>
      <rPr>
        <b/>
        <sz val="9"/>
        <color indexed="10"/>
        <rFont val="Times New Roman"/>
        <family val="1"/>
      </rPr>
      <t>(trừ số đã chuyển sổ theo dõi riêng)</t>
    </r>
  </si>
  <si>
    <r>
      <t xml:space="preserve">Hoãn thi hành án </t>
    </r>
    <r>
      <rPr>
        <b/>
        <sz val="9"/>
        <color indexed="40"/>
        <rFont val="Times New Roman"/>
        <family val="1"/>
      </rPr>
      <t>(trừ điểm c k1, Đ 48)</t>
    </r>
  </si>
  <si>
    <r>
      <t>Hoãn thi hành án</t>
    </r>
    <r>
      <rPr>
        <b/>
        <sz val="9"/>
        <color indexed="17"/>
        <rFont val="Times New Roman"/>
        <family val="1"/>
      </rPr>
      <t xml:space="preserve"> </t>
    </r>
    <r>
      <rPr>
        <b/>
        <sz val="9"/>
        <color indexed="40"/>
        <rFont val="Times New Roman"/>
        <family val="1"/>
      </rPr>
      <t>(trừ điểm c k1, Đ 48)</t>
    </r>
  </si>
  <si>
    <t>KẾT QUẢ ĐỀ NGHỊ, XÉT MIỄN VÀ GIẢM NGHĨA VỤ 
THI HÀNH ÁN DÂN SỰ</t>
  </si>
  <si>
    <t>Chi cục Thi hành án dân sự Thành phố</t>
  </si>
  <si>
    <t>Chi cục Thi hành án dân sự huyện Đắk Hà</t>
  </si>
  <si>
    <t>Chi cục Thi hành án dân sự huyện Đắk Tô</t>
  </si>
  <si>
    <t>Chi cục Thi hành án dân sự huyện Ngọc Hồi</t>
  </si>
  <si>
    <t>Chi cục Thi hành án dân sự huyện Đắk Glei</t>
  </si>
  <si>
    <t>Chi cục Thi hành án dân sự huyện Sa Thầy</t>
  </si>
  <si>
    <t>Chi cục Thi hành án dân sự huyện Kon Rẫy</t>
  </si>
  <si>
    <t>Chi cục Thi hành án dân sự huyện Kon Plong</t>
  </si>
  <si>
    <t>Chi cục Thi hành án dân sự huyện Tu Mơ rong</t>
  </si>
  <si>
    <t>Chi cục Thi hành án dân sự huyện Ia H'Drai</t>
  </si>
  <si>
    <r>
      <t>Chưa có điều kiện</t>
    </r>
    <r>
      <rPr>
        <b/>
        <sz val="9"/>
        <color indexed="10"/>
        <rFont val="Times New Roman"/>
        <family val="1"/>
      </rPr>
      <t xml:space="preserve"> (trừ số đã chuyển sổ theo dõi riêng)</t>
    </r>
  </si>
  <si>
    <r>
      <t xml:space="preserve">DS trong hình sự  </t>
    </r>
    <r>
      <rPr>
        <b/>
        <sz val="9"/>
        <rFont val="Times New Roman"/>
        <family val="1"/>
      </rPr>
      <t>(tội phạm chức vụ)</t>
    </r>
  </si>
  <si>
    <r>
      <t xml:space="preserve">DS trong hình sự </t>
    </r>
    <r>
      <rPr>
        <b/>
        <sz val="9"/>
        <color indexed="10"/>
        <rFont val="Times New Roman"/>
        <family val="1"/>
      </rPr>
      <t>(các tội XPTrTQLKT)</t>
    </r>
  </si>
  <si>
    <r>
      <t xml:space="preserve">DS trong hình sự </t>
    </r>
    <r>
      <rPr>
        <b/>
        <sz val="9"/>
        <color indexed="30"/>
        <rFont val="Times New Roman"/>
        <family val="1"/>
      </rPr>
      <t>(khác)</t>
    </r>
  </si>
  <si>
    <r>
      <t xml:space="preserve">DS trong hình sự </t>
    </r>
    <r>
      <rPr>
        <b/>
        <sz val="9"/>
        <color indexed="40"/>
        <rFont val="Times New Roman"/>
        <family val="1"/>
      </rPr>
      <t>(khác)</t>
    </r>
  </si>
  <si>
    <r>
      <t xml:space="preserve">Năm trước chuyển sang </t>
    </r>
    <r>
      <rPr>
        <b/>
        <sz val="9"/>
        <color rgb="FFFF0000"/>
        <rFont val="Times New Roman"/>
        <family val="1"/>
      </rPr>
      <t>(trừ số đã chuyển sổ theo dõi riêng)</t>
    </r>
  </si>
  <si>
    <r>
      <t xml:space="preserve">Chưa có điều kiện </t>
    </r>
    <r>
      <rPr>
        <b/>
        <sz val="9"/>
        <color rgb="FFFF0000"/>
        <rFont val="Times New Roman"/>
        <family val="1"/>
      </rPr>
      <t>(trừ số đã chuyển sổ theo dõi riêng)</t>
    </r>
  </si>
  <si>
    <r>
      <t xml:space="preserve">Hoãn thi hành án </t>
    </r>
    <r>
      <rPr>
        <b/>
        <sz val="9"/>
        <color rgb="FF00B0F0"/>
        <rFont val="Times New Roman"/>
        <family val="1"/>
      </rPr>
      <t>(trừ điểm c k1, Đ 48)</t>
    </r>
  </si>
  <si>
    <t>Chi cục THADS TP Kon Tum</t>
  </si>
  <si>
    <t>Chi cục THADS huyện Đăk Hà</t>
  </si>
  <si>
    <t>Chi cục THADS huyện Đăk Tô</t>
  </si>
  <si>
    <t>Chi cục THADS huyện Ngọc Hồi</t>
  </si>
  <si>
    <t>Chi cục THADS huyện Đăk Glei</t>
  </si>
  <si>
    <t>Chi cục THADS huyện Sa Thầy</t>
  </si>
  <si>
    <t>Chi cục THADS huyện Kon Rẫy</t>
  </si>
  <si>
    <t>Chi cục THADS huyện Kon Plong</t>
  </si>
  <si>
    <t>Chi cục THADS huyện Tu Mơ Rông</t>
  </si>
  <si>
    <t>Chi cục THADS huyện Ia H'Drai</t>
  </si>
  <si>
    <t>Chi cục THADS thành phố</t>
  </si>
  <si>
    <t>Chi cục THADS huyện Đắk Hà</t>
  </si>
  <si>
    <t>2.1.3</t>
  </si>
  <si>
    <t>Chi cục THADS huyện Đắk Tô</t>
  </si>
  <si>
    <t>2.1.4</t>
  </si>
  <si>
    <t>2.1.5</t>
  </si>
  <si>
    <t>Chi cục THADS huyện Đắk Glei</t>
  </si>
  <si>
    <t>2.1.6</t>
  </si>
  <si>
    <t>2.1.7</t>
  </si>
  <si>
    <t>2.1.8</t>
  </si>
  <si>
    <t>2.1.9</t>
  </si>
  <si>
    <t>2.1.10</t>
  </si>
  <si>
    <r>
      <t xml:space="preserve">DS trong hình sự  </t>
    </r>
    <r>
      <rPr>
        <b/>
        <sz val="9"/>
        <rFont val="Times New Roman"/>
        <family val="1"/>
      </rPr>
      <t>(tội phạm chức vụ</t>
    </r>
    <r>
      <rPr>
        <sz val="9"/>
        <rFont val="Times New Roman"/>
        <family val="1"/>
      </rPr>
      <t>)</t>
    </r>
  </si>
  <si>
    <r>
      <t xml:space="preserve">DS trong hình sự </t>
    </r>
    <r>
      <rPr>
        <b/>
        <sz val="9"/>
        <color rgb="FFFF0000"/>
        <rFont val="Times New Roman"/>
        <family val="1"/>
      </rPr>
      <t>(các tội XPTrTQLKT)</t>
    </r>
  </si>
  <si>
    <r>
      <t>DS trong hình sự</t>
    </r>
    <r>
      <rPr>
        <sz val="9"/>
        <color rgb="FF00B0F0"/>
        <rFont val="Times New Roman"/>
        <family val="1"/>
      </rPr>
      <t xml:space="preserve"> </t>
    </r>
    <r>
      <rPr>
        <b/>
        <sz val="9"/>
        <color rgb="FF00B0F0"/>
        <rFont val="Times New Roman"/>
        <family val="1"/>
      </rPr>
      <t>(khác)</t>
    </r>
  </si>
  <si>
    <r>
      <t xml:space="preserve">DS trong hình sự </t>
    </r>
    <r>
      <rPr>
        <b/>
        <sz val="9"/>
        <color rgb="FF00B0F0"/>
        <rFont val="Times New Roman"/>
        <family val="1"/>
      </rPr>
      <t>(khác)</t>
    </r>
  </si>
  <si>
    <t>4.4</t>
  </si>
  <si>
    <t>(Từ ngày 01/01/2023 đến ngày 24/5/2023)</t>
  </si>
  <si>
    <r>
      <t xml:space="preserve">Đơn vị  báo cáo: </t>
    </r>
    <r>
      <rPr>
        <b/>
        <sz val="12"/>
        <rFont val="Times New Roman"/>
        <family val="1"/>
      </rPr>
      <t>CỤC THADS TỈNH KON TUM</t>
    </r>
    <r>
      <rPr>
        <sz val="12"/>
        <rFont val="Times New Roman"/>
        <family val="1"/>
      </rPr>
      <t xml:space="preserve">
Đơn vị nhận báo cáo: </t>
    </r>
    <r>
      <rPr>
        <b/>
        <sz val="12"/>
        <rFont val="Times New Roman"/>
        <family val="1"/>
      </rPr>
      <t>BAN PHÁP CHẾ HĐND TỈNH</t>
    </r>
  </si>
  <si>
    <t>Kon Tum, ngày      tháng     năm 2023</t>
  </si>
  <si>
    <t>KẾT QUẢ CƯỠNG CHẾ THI HÀNH ÁN DÂN SỰ
(Từ ngày 01/10/2023 đến ngày 24/5/2023)</t>
  </si>
  <si>
    <t>KẾT QUẢ GIẢI QUYẾT KHIẾU NẠI, TỐ CÁO 
VỀ THI HÀNH ÁN DÂN SỰ
(Từ ngày 01/01/2023 đến ngày 24/5/2023)</t>
  </si>
  <si>
    <t>TIẾP CÔNG DÂN TRONG THI HÀNH ÁN DÂN SỰ
(Từ ngày 01/01/2023 đến ngày 24/5/2023)</t>
  </si>
  <si>
    <t xml:space="preserve">KẾT QUẢ GIÁM SÁT, KIỂM SÁT THI HÀNH ÁN DÂN SỰ
(Từ ngày 01/01/2023 đến ngày 24/5/2023)
</t>
  </si>
  <si>
    <t>KẾT QUẢ BỒI THƯỜNG  NHÀ NƯỚC TRONG THI HÀNH ÁN DÂN SỰ
(Từ ngày 01/01/2023 đến ngày 24/5/2023)</t>
  </si>
  <si>
    <t>KẾT QUẢ THEO DÕI VIỆC THI HÀNH  ÁN HÀNH CHÍNH 
(Từ ngày 01/01/2023 đến ngày 24/5/2023)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</si>
</sst>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79">
    <font>
      <sz val="12"/>
      <name val="Times New Roman"/>
      <family val="1"/>
    </font>
    <font>
      <sz val="12"/>
      <name val="Times New Roman"/>
      <family val="1"/>
    </font>
    <font>
      <b/>
      <sz val="12"/>
      <name val="Times New Roman"/>
      <family val="1"/>
    </font>
    <font>
      <sz val="11"/>
      <name val="Times New Roman"/>
      <family val="1"/>
    </font>
    <font>
      <sz val="12"/>
      <name val="Times New Roman"/>
      <family val="1"/>
    </font>
    <font>
      <sz val="9"/>
      <name val="MingLiU"/>
      <family val="3"/>
      <charset val="136"/>
    </font>
    <font>
      <b/>
      <sz val="10"/>
      <name val="Times New Roman"/>
      <family val="1"/>
    </font>
    <font>
      <b/>
      <sz val="11"/>
      <name val="Times New Roman"/>
      <family val="1"/>
    </font>
    <font>
      <sz val="8"/>
      <name val="Times New Roman"/>
      <family val="1"/>
    </font>
    <font>
      <b/>
      <sz val="9"/>
      <name val="Times New Roman"/>
      <family val="1"/>
    </font>
    <font>
      <b/>
      <sz val="13"/>
      <name val="Times New Roman"/>
      <family val="1"/>
    </font>
    <font>
      <sz val="13"/>
      <name val="Times New Roman"/>
      <family val="1"/>
    </font>
    <font>
      <sz val="9"/>
      <name val="Times New Roman"/>
      <family val="1"/>
    </font>
    <font>
      <b/>
      <sz val="14"/>
      <name val="Times New Roman"/>
      <family val="1"/>
    </font>
    <font>
      <sz val="14"/>
      <name val="Times New Roman"/>
      <family val="1"/>
    </font>
    <font>
      <i/>
      <sz val="11"/>
      <name val="Times New Roman"/>
      <family val="1"/>
      <charset val="163"/>
    </font>
    <font>
      <b/>
      <sz val="11"/>
      <name val="Times New Roman"/>
      <family val="1"/>
      <charset val="163"/>
    </font>
    <font>
      <sz val="12"/>
      <name val="Times New Roman"/>
      <family val="1"/>
      <charset val="163"/>
    </font>
    <font>
      <i/>
      <sz val="12"/>
      <name val="Times New Roman"/>
      <family val="1"/>
      <charset val="163"/>
    </font>
    <font>
      <sz val="14"/>
      <name val=".VnTime"/>
      <family val="2"/>
    </font>
    <font>
      <sz val="13"/>
      <name val="Times New Roman"/>
      <family val="1"/>
      <charset val="163"/>
    </font>
    <font>
      <sz val="11"/>
      <name val="Times New Roman"/>
      <family val="1"/>
      <charset val="163"/>
    </font>
    <font>
      <i/>
      <sz val="11"/>
      <name val="Times New Roman"/>
      <family val="1"/>
    </font>
    <font>
      <sz val="9"/>
      <name val="Times New Roman"/>
      <family val="1"/>
      <charset val="163"/>
    </font>
    <font>
      <b/>
      <sz val="13"/>
      <name val="Times New Roman"/>
      <family val="1"/>
      <charset val="163"/>
    </font>
    <font>
      <i/>
      <sz val="11"/>
      <color indexed="10"/>
      <name val="Times New Roman"/>
      <family val="1"/>
      <charset val="163"/>
    </font>
    <font>
      <sz val="12"/>
      <color indexed="9"/>
      <name val="Times New Roman"/>
      <family val="1"/>
    </font>
    <font>
      <sz val="9"/>
      <color indexed="9"/>
      <name val="Times New Roman"/>
      <family val="1"/>
    </font>
    <font>
      <b/>
      <sz val="9"/>
      <name val="Times New Roman"/>
      <family val="1"/>
      <charset val="163"/>
    </font>
    <font>
      <sz val="10"/>
      <name val="Times New Roman"/>
      <family val="1"/>
    </font>
    <font>
      <b/>
      <sz val="11"/>
      <color indexed="10"/>
      <name val="Times New Roman"/>
      <family val="1"/>
    </font>
    <font>
      <sz val="8.5"/>
      <name val="Times New Roman"/>
      <family val="1"/>
    </font>
    <font>
      <sz val="12"/>
      <name val=".VnTime"/>
      <family val="2"/>
    </font>
    <font>
      <b/>
      <sz val="13"/>
      <color indexed="9"/>
      <name val="Times New Roman"/>
      <family val="1"/>
    </font>
    <font>
      <sz val="13"/>
      <color indexed="9"/>
      <name val="Times New Roman"/>
      <family val="1"/>
    </font>
    <font>
      <b/>
      <sz val="12"/>
      <color indexed="9"/>
      <name val="Times New Roman"/>
      <family val="1"/>
    </font>
    <font>
      <i/>
      <sz val="10"/>
      <name val="Times New Roman"/>
      <family val="1"/>
    </font>
    <font>
      <b/>
      <sz val="14"/>
      <color indexed="8"/>
      <name val="Times New Roman"/>
      <family val="1"/>
    </font>
    <font>
      <b/>
      <sz val="12"/>
      <color indexed="8"/>
      <name val="Times New Roman"/>
      <family val="1"/>
    </font>
    <font>
      <b/>
      <sz val="11"/>
      <color indexed="8"/>
      <name val="Times New Roman"/>
      <family val="1"/>
      <charset val="163"/>
    </font>
    <font>
      <sz val="12"/>
      <color indexed="8"/>
      <name val="Times New Roman"/>
      <family val="1"/>
    </font>
    <font>
      <sz val="10"/>
      <color indexed="8"/>
      <name val="Times New Roman"/>
      <family val="1"/>
      <charset val="163"/>
    </font>
    <font>
      <sz val="10"/>
      <color indexed="8"/>
      <name val="Times New Roman"/>
      <family val="1"/>
    </font>
    <font>
      <b/>
      <sz val="10"/>
      <color indexed="8"/>
      <name val="Times New Roman"/>
      <family val="1"/>
    </font>
    <font>
      <sz val="11"/>
      <color indexed="9"/>
      <name val="Times New Roman"/>
      <family val="1"/>
    </font>
    <font>
      <sz val="11"/>
      <color indexed="8"/>
      <name val="Calibri"/>
      <family val="2"/>
    </font>
    <font>
      <sz val="10"/>
      <name val="Times New Roman"/>
      <family val="1"/>
      <charset val="163"/>
    </font>
    <font>
      <i/>
      <sz val="11"/>
      <color indexed="8"/>
      <name val="Times New Roman"/>
      <family val="1"/>
      <charset val="163"/>
    </font>
    <font>
      <sz val="10"/>
      <name val="Arial"/>
      <family val="2"/>
      <charset val="163"/>
    </font>
    <font>
      <b/>
      <sz val="10"/>
      <name val="Times New Roman"/>
      <family val="1"/>
      <charset val="163"/>
    </font>
    <font>
      <i/>
      <sz val="9"/>
      <name val="Times New Roman"/>
      <family val="1"/>
      <charset val="163"/>
    </font>
    <font>
      <i/>
      <sz val="12"/>
      <name val="Times New Roman"/>
      <family val="1"/>
    </font>
    <font>
      <b/>
      <sz val="8"/>
      <name val="Times New Roman"/>
      <family val="1"/>
    </font>
    <font>
      <sz val="7"/>
      <name val="Times New Roman"/>
      <family val="1"/>
      <charset val="163"/>
    </font>
    <font>
      <b/>
      <sz val="7"/>
      <name val="Times New Roman"/>
      <family val="1"/>
      <charset val="163"/>
    </font>
    <font>
      <sz val="13"/>
      <name val=".VnTime"/>
      <family val="2"/>
    </font>
    <font>
      <b/>
      <sz val="7"/>
      <name val="Times New Roman"/>
      <family val="1"/>
    </font>
    <font>
      <i/>
      <sz val="12"/>
      <color indexed="8"/>
      <name val="Times New Roman"/>
      <family val="1"/>
    </font>
    <font>
      <i/>
      <sz val="9"/>
      <name val="Times New Roman"/>
      <family val="1"/>
    </font>
    <font>
      <b/>
      <sz val="9"/>
      <color indexed="10"/>
      <name val="Times New Roman"/>
      <family val="1"/>
    </font>
    <font>
      <b/>
      <sz val="9"/>
      <color indexed="17"/>
      <name val="Times New Roman"/>
      <family val="1"/>
    </font>
    <font>
      <sz val="7"/>
      <name val="Times New Roman"/>
      <family val="1"/>
    </font>
    <font>
      <b/>
      <sz val="9"/>
      <color indexed="40"/>
      <name val="Times New Roman"/>
      <family val="1"/>
    </font>
    <font>
      <i/>
      <sz val="13"/>
      <name val="Times New Roman"/>
      <family val="1"/>
    </font>
    <font>
      <b/>
      <i/>
      <sz val="11"/>
      <name val="Times New Roman"/>
      <family val="1"/>
    </font>
    <font>
      <b/>
      <sz val="9"/>
      <color indexed="30"/>
      <name val="Times New Roman"/>
      <family val="1"/>
    </font>
    <font>
      <sz val="10"/>
      <color rgb="FFFF0000"/>
      <name val="Times New Roman"/>
      <family val="1"/>
    </font>
    <font>
      <sz val="12"/>
      <color rgb="FFFF0000"/>
      <name val="Times New Roman"/>
      <family val="1"/>
    </font>
    <font>
      <sz val="11"/>
      <color rgb="FFFF0000"/>
      <name val="Times New Roman"/>
      <family val="1"/>
    </font>
    <font>
      <sz val="12"/>
      <color theme="0"/>
      <name val="Times New Roman"/>
      <family val="1"/>
    </font>
    <font>
      <i/>
      <sz val="12"/>
      <color rgb="FFFF0000"/>
      <name val="Times New Roman"/>
      <family val="1"/>
    </font>
    <font>
      <b/>
      <sz val="9"/>
      <color rgb="FFFF0000"/>
      <name val="Times New Roman"/>
      <family val="1"/>
    </font>
    <font>
      <b/>
      <sz val="9"/>
      <color rgb="FF00B0F0"/>
      <name val="Times New Roman"/>
      <family val="1"/>
    </font>
    <font>
      <b/>
      <sz val="12"/>
      <color rgb="FFFF0000"/>
      <name val="Times New Roman"/>
      <family val="1"/>
    </font>
    <font>
      <sz val="9"/>
      <color rgb="FF00B0F0"/>
      <name val="Times New Roman"/>
      <family val="1"/>
    </font>
    <font>
      <b/>
      <sz val="11"/>
      <color rgb="FFFF0000"/>
      <name val="Times New Roman"/>
      <family val="1"/>
    </font>
    <font>
      <b/>
      <i/>
      <sz val="8"/>
      <name val="Times New Roman"/>
      <family val="1"/>
    </font>
    <font>
      <i/>
      <sz val="8"/>
      <name val="Times New Roman"/>
      <family val="1"/>
    </font>
    <font>
      <b/>
      <sz val="8"/>
      <color theme="1"/>
      <name val="Times New Roman"/>
      <family val="1"/>
    </font>
  </fonts>
  <fills count="13">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C0C0C0"/>
        <bgColor indexed="64"/>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4" fillId="0" borderId="0"/>
    <xf numFmtId="0" fontId="45" fillId="0" borderId="0"/>
    <xf numFmtId="9" fontId="1" fillId="0" borderId="0" applyFont="0" applyFill="0" applyBorder="0" applyAlignment="0" applyProtection="0"/>
  </cellStyleXfs>
  <cellXfs count="620">
    <xf numFmtId="0" fontId="0" fillId="0" borderId="0" xfId="0"/>
    <xf numFmtId="49" fontId="0" fillId="0" borderId="0" xfId="0" applyNumberFormat="1"/>
    <xf numFmtId="49" fontId="3" fillId="0" borderId="0" xfId="0" applyNumberFormat="1" applyFont="1"/>
    <xf numFmtId="49" fontId="0" fillId="2" borderId="0" xfId="0" applyNumberFormat="1" applyFill="1"/>
    <xf numFmtId="49" fontId="0" fillId="2" borderId="0" xfId="0" applyNumberFormat="1" applyFill="1" applyAlignment="1">
      <alignment horizontal="center"/>
    </xf>
    <xf numFmtId="49" fontId="19" fillId="0" borderId="0" xfId="0" applyNumberFormat="1" applyFont="1"/>
    <xf numFmtId="49" fontId="14" fillId="0" borderId="0" xfId="0" applyNumberFormat="1" applyFont="1"/>
    <xf numFmtId="49" fontId="0" fillId="2" borderId="0" xfId="0" applyNumberFormat="1" applyFill="1" applyAlignment="1">
      <alignment horizontal="center" vertical="center"/>
    </xf>
    <xf numFmtId="49" fontId="16" fillId="0" borderId="0" xfId="0" applyNumberFormat="1" applyFont="1"/>
    <xf numFmtId="49" fontId="21" fillId="0" borderId="0" xfId="0" applyNumberFormat="1" applyFont="1"/>
    <xf numFmtId="49" fontId="17" fillId="0" borderId="0" xfId="0" applyNumberFormat="1" applyFont="1"/>
    <xf numFmtId="49" fontId="25" fillId="0" borderId="0" xfId="0" applyNumberFormat="1" applyFont="1"/>
    <xf numFmtId="49" fontId="15" fillId="0" borderId="0" xfId="0" applyNumberFormat="1" applyFont="1"/>
    <xf numFmtId="49" fontId="18" fillId="0" borderId="0" xfId="0" applyNumberFormat="1" applyFont="1"/>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justify" vertical="center"/>
    </xf>
    <xf numFmtId="49" fontId="3" fillId="0" borderId="1" xfId="0" applyNumberFormat="1" applyFont="1" applyBorder="1" applyAlignment="1">
      <alignment horizontal="justify" vertical="center"/>
    </xf>
    <xf numFmtId="2" fontId="3" fillId="0" borderId="1" xfId="0" applyNumberFormat="1" applyFont="1" applyBorder="1" applyAlignment="1">
      <alignment horizontal="justify" vertical="center" wrapText="1"/>
    </xf>
    <xf numFmtId="49" fontId="0" fillId="0" borderId="0" xfId="0" applyNumberFormat="1" applyAlignment="1">
      <alignment horizontal="center"/>
    </xf>
    <xf numFmtId="49" fontId="2" fillId="0" borderId="0" xfId="0" applyNumberFormat="1" applyFont="1"/>
    <xf numFmtId="49" fontId="3" fillId="0" borderId="0" xfId="0" applyNumberFormat="1" applyFont="1" applyAlignment="1">
      <alignment wrapText="1"/>
    </xf>
    <xf numFmtId="49" fontId="3" fillId="0" borderId="0" xfId="0" applyNumberFormat="1" applyFont="1" applyAlignment="1">
      <alignment horizontal="center" wrapText="1"/>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justify"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justify" vertical="center"/>
    </xf>
    <xf numFmtId="9" fontId="4" fillId="2" borderId="0" xfId="4" applyFont="1" applyFill="1"/>
    <xf numFmtId="0" fontId="0" fillId="2" borderId="0" xfId="0" applyFill="1"/>
    <xf numFmtId="2" fontId="0" fillId="2" borderId="0" xfId="0" applyNumberFormat="1" applyFill="1"/>
    <xf numFmtId="49" fontId="26" fillId="2" borderId="0" xfId="0" applyNumberFormat="1" applyFont="1" applyFill="1"/>
    <xf numFmtId="1" fontId="27" fillId="2" borderId="0" xfId="0" applyNumberFormat="1" applyFont="1" applyFill="1" applyAlignment="1">
      <alignment horizontal="center"/>
    </xf>
    <xf numFmtId="1" fontId="26" fillId="2" borderId="0" xfId="0" applyNumberFormat="1" applyFont="1" applyFill="1"/>
    <xf numFmtId="49" fontId="26" fillId="2" borderId="0" xfId="0" applyNumberFormat="1" applyFont="1" applyFill="1" applyAlignment="1">
      <alignment horizontal="center"/>
    </xf>
    <xf numFmtId="2" fontId="26" fillId="2" borderId="0" xfId="0" applyNumberFormat="1" applyFont="1" applyFill="1" applyAlignment="1">
      <alignment horizontal="center"/>
    </xf>
    <xf numFmtId="1" fontId="26" fillId="2" borderId="0" xfId="0" applyNumberFormat="1" applyFont="1" applyFill="1" applyAlignment="1">
      <alignment horizontal="center"/>
    </xf>
    <xf numFmtId="49" fontId="10" fillId="0" borderId="0" xfId="0" applyNumberFormat="1" applyFont="1" applyAlignment="1">
      <alignment horizontal="center" vertical="top" wrapText="1"/>
    </xf>
    <xf numFmtId="49" fontId="23" fillId="2" borderId="1" xfId="0" applyNumberFormat="1" applyFont="1" applyFill="1" applyBorder="1" applyAlignment="1">
      <alignment horizontal="center" vertical="center" wrapText="1"/>
    </xf>
    <xf numFmtId="9" fontId="4" fillId="2" borderId="0" xfId="4" applyFont="1" applyFill="1" applyAlignment="1">
      <alignment horizontal="center" vertical="center"/>
    </xf>
    <xf numFmtId="164" fontId="23" fillId="2" borderId="1" xfId="1" applyNumberFormat="1" applyFont="1" applyFill="1" applyBorder="1" applyAlignment="1" applyProtection="1">
      <alignment horizontal="center" vertical="center"/>
    </xf>
    <xf numFmtId="49" fontId="23" fillId="2" borderId="2"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xf>
    <xf numFmtId="49" fontId="23" fillId="2" borderId="2" xfId="0" applyNumberFormat="1" applyFont="1" applyFill="1" applyBorder="1" applyAlignment="1">
      <alignment vertical="center"/>
    </xf>
    <xf numFmtId="49" fontId="23" fillId="2" borderId="0" xfId="0" applyNumberFormat="1" applyFont="1" applyFill="1"/>
    <xf numFmtId="49" fontId="23" fillId="2" borderId="1" xfId="0" applyNumberFormat="1" applyFont="1" applyFill="1" applyBorder="1"/>
    <xf numFmtId="49" fontId="23" fillId="2" borderId="2" xfId="0" applyNumberFormat="1" applyFont="1" applyFill="1" applyBorder="1" applyAlignment="1">
      <alignment vertical="center" wrapText="1"/>
    </xf>
    <xf numFmtId="49" fontId="23" fillId="2" borderId="1" xfId="0" applyNumberFormat="1" applyFont="1" applyFill="1" applyBorder="1" applyAlignment="1">
      <alignment horizontal="center"/>
    </xf>
    <xf numFmtId="49" fontId="23" fillId="0" borderId="1" xfId="0" applyNumberFormat="1" applyFont="1" applyBorder="1" applyAlignment="1">
      <alignment horizontal="center" vertical="center" wrapText="1"/>
    </xf>
    <xf numFmtId="49" fontId="23" fillId="2" borderId="1" xfId="0" applyNumberFormat="1" applyFont="1" applyFill="1" applyBorder="1" applyAlignment="1">
      <alignment horizontal="left" vertical="center" wrapText="1"/>
    </xf>
    <xf numFmtId="164" fontId="23" fillId="2" borderId="1" xfId="1" applyNumberFormat="1" applyFont="1" applyFill="1" applyBorder="1" applyAlignment="1">
      <alignment horizontal="center"/>
    </xf>
    <xf numFmtId="49" fontId="23" fillId="2" borderId="1" xfId="0" applyNumberFormat="1" applyFont="1" applyFill="1" applyBorder="1" applyAlignment="1">
      <alignment vertical="center"/>
    </xf>
    <xf numFmtId="164" fontId="23" fillId="0" borderId="1" xfId="1" applyNumberFormat="1" applyFont="1" applyFill="1" applyBorder="1" applyAlignment="1" applyProtection="1">
      <alignment horizontal="center" vertical="center"/>
    </xf>
    <xf numFmtId="164" fontId="23" fillId="3" borderId="1" xfId="1" applyNumberFormat="1" applyFont="1" applyFill="1" applyBorder="1" applyAlignment="1" applyProtection="1">
      <alignment horizontal="center" vertical="center"/>
    </xf>
    <xf numFmtId="49" fontId="9" fillId="2" borderId="1"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xf>
    <xf numFmtId="49" fontId="23" fillId="3" borderId="1" xfId="0" applyNumberFormat="1" applyFont="1" applyFill="1" applyBorder="1" applyAlignment="1">
      <alignment vertical="center"/>
    </xf>
    <xf numFmtId="49" fontId="0" fillId="3" borderId="0" xfId="0" applyNumberFormat="1" applyFill="1"/>
    <xf numFmtId="49" fontId="23" fillId="3" borderId="1" xfId="0" applyNumberFormat="1" applyFont="1" applyFill="1" applyBorder="1" applyAlignment="1">
      <alignment horizontal="center" vertical="center" wrapText="1"/>
    </xf>
    <xf numFmtId="49" fontId="23" fillId="4" borderId="1" xfId="0" applyNumberFormat="1" applyFont="1" applyFill="1" applyBorder="1" applyAlignment="1">
      <alignment horizontal="left" vertical="center" wrapText="1"/>
    </xf>
    <xf numFmtId="49" fontId="0" fillId="4" borderId="0" xfId="0" applyNumberFormat="1" applyFill="1"/>
    <xf numFmtId="49" fontId="0" fillId="3" borderId="0" xfId="0" applyNumberFormat="1" applyFill="1" applyAlignment="1">
      <alignment vertical="top" wrapText="1"/>
    </xf>
    <xf numFmtId="49" fontId="2" fillId="3" borderId="0" xfId="0" applyNumberFormat="1" applyFont="1" applyFill="1"/>
    <xf numFmtId="49" fontId="26" fillId="3" borderId="0" xfId="0" applyNumberFormat="1" applyFont="1" applyFill="1"/>
    <xf numFmtId="1" fontId="26" fillId="3" borderId="0" xfId="0" applyNumberFormat="1" applyFont="1" applyFill="1"/>
    <xf numFmtId="1" fontId="26" fillId="3" borderId="0" xfId="0" applyNumberFormat="1" applyFont="1" applyFill="1" applyAlignment="1">
      <alignment horizontal="center"/>
    </xf>
    <xf numFmtId="2" fontId="26" fillId="3" borderId="0" xfId="0" applyNumberFormat="1" applyFont="1" applyFill="1" applyAlignment="1">
      <alignment horizontal="center"/>
    </xf>
    <xf numFmtId="49" fontId="0" fillId="3" borderId="0" xfId="0" applyNumberFormat="1" applyFill="1" applyAlignment="1">
      <alignment horizontal="center" vertical="center"/>
    </xf>
    <xf numFmtId="49" fontId="12" fillId="3" borderId="1" xfId="0" applyNumberFormat="1" applyFont="1" applyFill="1" applyBorder="1" applyAlignment="1">
      <alignment horizontal="center" vertical="center" wrapText="1"/>
    </xf>
    <xf numFmtId="164" fontId="12" fillId="3" borderId="1" xfId="1" applyNumberFormat="1" applyFont="1" applyFill="1" applyBorder="1" applyAlignment="1" applyProtection="1">
      <alignment horizontal="center" vertical="center"/>
    </xf>
    <xf numFmtId="164" fontId="12" fillId="3" borderId="1" xfId="1" applyNumberFormat="1" applyFont="1" applyFill="1" applyBorder="1" applyAlignment="1">
      <alignment horizontal="center"/>
    </xf>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vertical="center"/>
    </xf>
    <xf numFmtId="49" fontId="12" fillId="3" borderId="1" xfId="0" applyNumberFormat="1" applyFont="1" applyFill="1" applyBorder="1" applyAlignment="1">
      <alignment horizontal="center" vertical="center"/>
    </xf>
    <xf numFmtId="49" fontId="12" fillId="3" borderId="1" xfId="0" applyNumberFormat="1" applyFont="1" applyFill="1" applyBorder="1" applyAlignment="1">
      <alignment vertical="center"/>
    </xf>
    <xf numFmtId="49" fontId="0" fillId="3" borderId="0" xfId="0" applyNumberFormat="1" applyFill="1" applyAlignment="1">
      <alignment horizontal="center"/>
    </xf>
    <xf numFmtId="0" fontId="26" fillId="3" borderId="0" xfId="0" applyFont="1" applyFill="1" applyAlignment="1">
      <alignment horizontal="center"/>
    </xf>
    <xf numFmtId="49" fontId="28" fillId="3" borderId="1" xfId="0" applyNumberFormat="1" applyFont="1" applyFill="1" applyBorder="1" applyAlignment="1">
      <alignment horizontal="center" vertical="center"/>
    </xf>
    <xf numFmtId="49" fontId="28" fillId="3" borderId="1" xfId="0" applyNumberFormat="1" applyFont="1" applyFill="1" applyBorder="1" applyAlignment="1">
      <alignment vertical="center"/>
    </xf>
    <xf numFmtId="49" fontId="23" fillId="3" borderId="3" xfId="0" applyNumberFormat="1" applyFont="1" applyFill="1" applyBorder="1" applyAlignment="1">
      <alignment vertical="center"/>
    </xf>
    <xf numFmtId="0" fontId="2" fillId="0" borderId="0" xfId="0" applyFont="1" applyAlignment="1">
      <alignment vertical="center"/>
    </xf>
    <xf numFmtId="0" fontId="29" fillId="0" borderId="1" xfId="0" applyFont="1" applyBorder="1" applyAlignment="1">
      <alignment horizontal="center" vertical="center" wrapText="1"/>
    </xf>
    <xf numFmtId="49" fontId="6" fillId="5" borderId="1" xfId="0" applyNumberFormat="1" applyFont="1" applyFill="1" applyBorder="1" applyAlignment="1">
      <alignment horizontal="center" vertical="center" wrapText="1"/>
    </xf>
    <xf numFmtId="49" fontId="29" fillId="2" borderId="1" xfId="0" applyNumberFormat="1" applyFont="1" applyFill="1" applyBorder="1" applyAlignment="1">
      <alignment horizontal="center" vertical="center"/>
    </xf>
    <xf numFmtId="49" fontId="29" fillId="2" borderId="1" xfId="0" applyNumberFormat="1" applyFont="1" applyFill="1" applyBorder="1" applyAlignment="1">
      <alignment vertical="center"/>
    </xf>
    <xf numFmtId="49" fontId="29" fillId="2" borderId="1" xfId="0" applyNumberFormat="1" applyFont="1" applyFill="1" applyBorder="1"/>
    <xf numFmtId="49" fontId="29" fillId="2" borderId="1" xfId="0" applyNumberFormat="1" applyFont="1" applyFill="1" applyBorder="1" applyAlignment="1">
      <alignment vertical="center" wrapText="1"/>
    </xf>
    <xf numFmtId="49" fontId="6" fillId="6" borderId="1" xfId="0" applyNumberFormat="1" applyFont="1" applyFill="1" applyBorder="1" applyAlignment="1">
      <alignment vertical="center" wrapText="1"/>
    </xf>
    <xf numFmtId="49" fontId="6" fillId="6" borderId="1" xfId="0" applyNumberFormat="1" applyFont="1" applyFill="1" applyBorder="1" applyAlignment="1">
      <alignment horizontal="left" vertical="center" wrapText="1"/>
    </xf>
    <xf numFmtId="0" fontId="66" fillId="0" borderId="1" xfId="0" applyFont="1" applyBorder="1" applyAlignment="1">
      <alignment horizontal="center" vertical="center" wrapText="1"/>
    </xf>
    <xf numFmtId="49" fontId="29" fillId="0" borderId="1" xfId="0" applyNumberFormat="1" applyFont="1" applyBorder="1" applyAlignment="1">
      <alignment horizontal="center" vertical="center" wrapText="1"/>
    </xf>
    <xf numFmtId="49" fontId="0" fillId="0" borderId="0" xfId="0" applyNumberFormat="1" applyAlignment="1">
      <alignment horizontal="left" vertical="top" wrapText="1"/>
    </xf>
    <xf numFmtId="49" fontId="32" fillId="0" borderId="0" xfId="0" applyNumberFormat="1" applyFont="1"/>
    <xf numFmtId="49" fontId="11" fillId="0" borderId="4" xfId="0" applyNumberFormat="1" applyFont="1" applyBorder="1" applyAlignment="1">
      <alignment wrapText="1"/>
    </xf>
    <xf numFmtId="49" fontId="0" fillId="0" borderId="0" xfId="0" applyNumberFormat="1" applyAlignment="1">
      <alignment horizontal="left"/>
    </xf>
    <xf numFmtId="49" fontId="18" fillId="0" borderId="5" xfId="0" applyNumberFormat="1" applyFont="1" applyBorder="1"/>
    <xf numFmtId="49" fontId="3" fillId="0" borderId="1" xfId="0" applyNumberFormat="1" applyFont="1" applyBorder="1" applyAlignment="1">
      <alignment horizontal="center"/>
    </xf>
    <xf numFmtId="49" fontId="0" fillId="0" borderId="5" xfId="0" applyNumberFormat="1" applyBorder="1" applyAlignment="1">
      <alignment horizontal="left" vertical="top" wrapText="1"/>
    </xf>
    <xf numFmtId="49" fontId="10" fillId="0" borderId="5" xfId="0" applyNumberFormat="1" applyFont="1" applyBorder="1" applyAlignment="1">
      <alignment horizontal="center" vertical="top" wrapText="1"/>
    </xf>
    <xf numFmtId="49" fontId="33" fillId="2" borderId="5" xfId="0" applyNumberFormat="1" applyFont="1" applyFill="1" applyBorder="1" applyAlignment="1">
      <alignment horizontal="center" vertical="top" wrapText="1"/>
    </xf>
    <xf numFmtId="1" fontId="33" fillId="2" borderId="5" xfId="0" applyNumberFormat="1" applyFont="1" applyFill="1" applyBorder="1" applyAlignment="1">
      <alignment horizontal="center" vertical="top" wrapText="1"/>
    </xf>
    <xf numFmtId="1" fontId="34" fillId="2" borderId="5" xfId="0" applyNumberFormat="1" applyFont="1" applyFill="1" applyBorder="1" applyAlignment="1">
      <alignment horizontal="center" vertical="top" wrapText="1"/>
    </xf>
    <xf numFmtId="49" fontId="12" fillId="0" borderId="1" xfId="0" applyNumberFormat="1" applyFont="1" applyBorder="1" applyAlignment="1">
      <alignment horizontal="center"/>
    </xf>
    <xf numFmtId="0" fontId="0" fillId="0" borderId="0" xfId="0" applyAlignment="1">
      <alignment wrapText="1"/>
    </xf>
    <xf numFmtId="0" fontId="12" fillId="0" borderId="1" xfId="0" applyFont="1" applyBorder="1" applyAlignment="1">
      <alignment horizontal="center" wrapText="1"/>
    </xf>
    <xf numFmtId="49" fontId="35" fillId="2" borderId="0" xfId="0" applyNumberFormat="1" applyFont="1" applyFill="1"/>
    <xf numFmtId="49" fontId="17" fillId="0" borderId="0" xfId="0" applyNumberFormat="1" applyFont="1" applyAlignment="1">
      <alignment horizontal="right"/>
    </xf>
    <xf numFmtId="49" fontId="11" fillId="0" borderId="0" xfId="0" applyNumberFormat="1" applyFont="1" applyAlignment="1">
      <alignment wrapText="1"/>
    </xf>
    <xf numFmtId="0" fontId="38" fillId="0" borderId="0" xfId="0" applyFont="1"/>
    <xf numFmtId="0" fontId="39" fillId="0" borderId="5" xfId="0" applyFont="1" applyBorder="1"/>
    <xf numFmtId="0" fontId="35" fillId="2" borderId="0" xfId="0" applyFont="1" applyFill="1"/>
    <xf numFmtId="1" fontId="35" fillId="2" borderId="0" xfId="0" applyNumberFormat="1" applyFont="1" applyFill="1" applyAlignment="1">
      <alignment horizontal="center"/>
    </xf>
    <xf numFmtId="2" fontId="35" fillId="2" borderId="0" xfId="0" applyNumberFormat="1" applyFont="1" applyFill="1"/>
    <xf numFmtId="0" fontId="40" fillId="0" borderId="5" xfId="0" applyFont="1" applyBorder="1"/>
    <xf numFmtId="0" fontId="42" fillId="0" borderId="1" xfId="0" applyFont="1" applyBorder="1" applyAlignment="1">
      <alignment horizontal="center"/>
    </xf>
    <xf numFmtId="0" fontId="41" fillId="0" borderId="8" xfId="0" applyFont="1" applyBorder="1" applyAlignment="1">
      <alignment horizontal="center" vertical="center" wrapText="1"/>
    </xf>
    <xf numFmtId="0" fontId="38" fillId="0" borderId="0" xfId="0" applyFont="1" applyAlignment="1">
      <alignment horizontal="center"/>
    </xf>
    <xf numFmtId="0" fontId="40" fillId="0" borderId="0" xfId="0" applyFont="1"/>
    <xf numFmtId="0" fontId="3" fillId="0" borderId="0" xfId="0" applyFont="1"/>
    <xf numFmtId="0" fontId="2" fillId="0" borderId="0" xfId="0" applyFont="1"/>
    <xf numFmtId="0" fontId="44" fillId="2" borderId="0" xfId="0" applyFont="1" applyFill="1" applyAlignment="1">
      <alignment horizontal="center" wrapText="1"/>
    </xf>
    <xf numFmtId="2" fontId="26" fillId="2" borderId="0" xfId="0" applyNumberFormat="1" applyFont="1" applyFill="1"/>
    <xf numFmtId="49" fontId="16" fillId="0" borderId="0" xfId="3" applyNumberFormat="1" applyFont="1" applyAlignment="1">
      <alignment vertical="center" wrapText="1"/>
    </xf>
    <xf numFmtId="0" fontId="47" fillId="0" borderId="0" xfId="3" applyFont="1" applyAlignment="1">
      <alignment wrapText="1"/>
    </xf>
    <xf numFmtId="49" fontId="48" fillId="0" borderId="0" xfId="3" applyNumberFormat="1" applyFont="1" applyAlignment="1">
      <alignment vertical="center" wrapText="1"/>
    </xf>
    <xf numFmtId="49" fontId="40" fillId="0" borderId="0" xfId="0" applyNumberFormat="1" applyFont="1"/>
    <xf numFmtId="49" fontId="23" fillId="4" borderId="1" xfId="0" applyNumberFormat="1" applyFont="1" applyFill="1" applyBorder="1" applyAlignment="1">
      <alignment horizontal="center" vertical="center" wrapText="1"/>
    </xf>
    <xf numFmtId="164" fontId="52" fillId="6" borderId="1" xfId="1" applyNumberFormat="1" applyFont="1" applyFill="1" applyBorder="1"/>
    <xf numFmtId="49" fontId="0" fillId="2" borderId="0" xfId="0" applyNumberFormat="1" applyFill="1" applyProtection="1">
      <protection locked="0"/>
    </xf>
    <xf numFmtId="49" fontId="0" fillId="0" borderId="0" xfId="0" applyNumberFormat="1" applyProtection="1">
      <protection locked="0"/>
    </xf>
    <xf numFmtId="49" fontId="2" fillId="0" borderId="0" xfId="0" applyNumberFormat="1" applyFont="1" applyProtection="1">
      <protection locked="0"/>
    </xf>
    <xf numFmtId="49" fontId="67" fillId="0" borderId="0" xfId="0" applyNumberFormat="1" applyFont="1" applyProtection="1">
      <protection locked="0"/>
    </xf>
    <xf numFmtId="49" fontId="26" fillId="2" borderId="0" xfId="0" applyNumberFormat="1" applyFont="1" applyFill="1" applyProtection="1">
      <protection locked="0"/>
    </xf>
    <xf numFmtId="1" fontId="27" fillId="2" borderId="0" xfId="0" applyNumberFormat="1" applyFont="1" applyFill="1" applyAlignment="1" applyProtection="1">
      <alignment horizontal="center"/>
      <protection locked="0"/>
    </xf>
    <xf numFmtId="1" fontId="26" fillId="2" borderId="0" xfId="0" applyNumberFormat="1" applyFont="1" applyFill="1" applyProtection="1">
      <protection locked="0"/>
    </xf>
    <xf numFmtId="49" fontId="0" fillId="0" borderId="0" xfId="0" applyNumberFormat="1" applyAlignment="1" applyProtection="1">
      <alignment horizontal="center"/>
      <protection locked="0"/>
    </xf>
    <xf numFmtId="49" fontId="0" fillId="2" borderId="0" xfId="0" applyNumberFormat="1" applyFill="1" applyAlignment="1" applyProtection="1">
      <alignment horizontal="center" vertical="center"/>
      <protection locked="0"/>
    </xf>
    <xf numFmtId="49" fontId="9" fillId="2" borderId="1" xfId="0" applyNumberFormat="1" applyFont="1" applyFill="1" applyBorder="1" applyAlignment="1" applyProtection="1">
      <alignment horizontal="center" vertical="center" wrapText="1"/>
      <protection locked="0"/>
    </xf>
    <xf numFmtId="49" fontId="3" fillId="0" borderId="0" xfId="0" applyNumberFormat="1" applyFont="1" applyAlignment="1" applyProtection="1">
      <alignment wrapText="1"/>
      <protection locked="0"/>
    </xf>
    <xf numFmtId="49" fontId="68" fillId="0" borderId="0" xfId="0" applyNumberFormat="1" applyFont="1" applyAlignment="1" applyProtection="1">
      <alignment wrapText="1"/>
      <protection locked="0"/>
    </xf>
    <xf numFmtId="49" fontId="3" fillId="0" borderId="0" xfId="0" applyNumberFormat="1" applyFont="1" applyAlignment="1" applyProtection="1">
      <alignment horizontal="center" wrapText="1"/>
      <protection locked="0"/>
    </xf>
    <xf numFmtId="49" fontId="68" fillId="0" borderId="0" xfId="0" applyNumberFormat="1" applyFont="1" applyAlignment="1" applyProtection="1">
      <alignment horizontal="center" wrapText="1"/>
      <protection locked="0"/>
    </xf>
    <xf numFmtId="49" fontId="67" fillId="2" borderId="0" xfId="0" applyNumberFormat="1" applyFont="1" applyFill="1" applyProtection="1">
      <protection locked="0"/>
    </xf>
    <xf numFmtId="49" fontId="0" fillId="2" borderId="0" xfId="0" applyNumberFormat="1" applyFill="1" applyAlignment="1" applyProtection="1">
      <alignment horizontal="center"/>
      <protection locked="0"/>
    </xf>
    <xf numFmtId="49" fontId="67" fillId="2" borderId="0" xfId="0" applyNumberFormat="1" applyFont="1" applyFill="1" applyAlignment="1" applyProtection="1">
      <alignment horizontal="center"/>
      <protection locked="0"/>
    </xf>
    <xf numFmtId="164" fontId="8" fillId="6" borderId="1" xfId="1" applyNumberFormat="1" applyFont="1" applyFill="1" applyBorder="1"/>
    <xf numFmtId="164" fontId="8" fillId="6" borderId="1" xfId="1" applyNumberFormat="1" applyFont="1" applyFill="1" applyBorder="1" applyAlignment="1">
      <alignment vertical="center" wrapText="1"/>
    </xf>
    <xf numFmtId="49" fontId="9" fillId="0" borderId="4" xfId="0" applyNumberFormat="1" applyFont="1" applyBorder="1" applyAlignment="1">
      <alignment horizontal="center"/>
    </xf>
    <xf numFmtId="164" fontId="12" fillId="2" borderId="0" xfId="1" applyNumberFormat="1" applyFont="1" applyFill="1" applyBorder="1" applyAlignment="1">
      <alignment horizontal="center"/>
    </xf>
    <xf numFmtId="49" fontId="11" fillId="0" borderId="4" xfId="0" applyNumberFormat="1" applyFont="1" applyBorder="1" applyAlignment="1" applyProtection="1">
      <alignment wrapText="1"/>
      <protection locked="0"/>
    </xf>
    <xf numFmtId="49" fontId="11" fillId="0" borderId="0" xfId="0" applyNumberFormat="1" applyFont="1" applyAlignment="1" applyProtection="1">
      <alignment wrapText="1"/>
      <protection locked="0"/>
    </xf>
    <xf numFmtId="49" fontId="11" fillId="0" borderId="0" xfId="0" applyNumberFormat="1" applyFont="1" applyProtection="1">
      <protection locked="0"/>
    </xf>
    <xf numFmtId="0" fontId="0" fillId="0" borderId="1" xfId="0" applyBorder="1"/>
    <xf numFmtId="0" fontId="0" fillId="0" borderId="1" xfId="0" applyBorder="1" applyAlignment="1">
      <alignment horizontal="right"/>
    </xf>
    <xf numFmtId="0" fontId="0" fillId="0" borderId="1" xfId="0" applyBorder="1" applyAlignment="1">
      <alignment wrapText="1"/>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2" xfId="0" applyNumberFormat="1" applyFont="1" applyFill="1" applyBorder="1" applyAlignment="1">
      <alignment vertical="center"/>
    </xf>
    <xf numFmtId="49" fontId="12" fillId="2" borderId="2" xfId="0" applyNumberFormat="1" applyFont="1" applyFill="1" applyBorder="1" applyAlignment="1">
      <alignment vertical="center" wrapText="1"/>
    </xf>
    <xf numFmtId="49" fontId="7" fillId="0" borderId="1" xfId="0" applyNumberFormat="1" applyFont="1" applyBorder="1" applyAlignment="1">
      <alignment horizontal="center" vertical="center" wrapText="1"/>
    </xf>
    <xf numFmtId="49" fontId="12" fillId="2" borderId="2" xfId="0" applyNumberFormat="1" applyFont="1" applyFill="1" applyBorder="1" applyAlignment="1" applyProtection="1">
      <alignment vertical="center"/>
      <protection locked="0"/>
    </xf>
    <xf numFmtId="164" fontId="12" fillId="2" borderId="1" xfId="1" applyNumberFormat="1" applyFont="1" applyFill="1" applyBorder="1" applyAlignment="1" applyProtection="1">
      <alignment horizontal="center" vertical="center"/>
      <protection locked="0"/>
    </xf>
    <xf numFmtId="164" fontId="12" fillId="4" borderId="9" xfId="1" applyNumberFormat="1" applyFont="1" applyFill="1" applyBorder="1" applyAlignment="1" applyProtection="1">
      <alignment vertical="center" wrapText="1"/>
      <protection locked="0"/>
    </xf>
    <xf numFmtId="49" fontId="12" fillId="2" borderId="0" xfId="0" applyNumberFormat="1" applyFont="1" applyFill="1" applyProtection="1">
      <protection locked="0"/>
    </xf>
    <xf numFmtId="49" fontId="12" fillId="2" borderId="1" xfId="0" applyNumberFormat="1" applyFont="1" applyFill="1" applyBorder="1" applyProtection="1">
      <protection locked="0"/>
    </xf>
    <xf numFmtId="49" fontId="12" fillId="2" borderId="2" xfId="0" applyNumberFormat="1" applyFont="1" applyFill="1" applyBorder="1" applyAlignment="1" applyProtection="1">
      <alignment vertical="center" wrapText="1"/>
      <protection locked="0"/>
    </xf>
    <xf numFmtId="0" fontId="2" fillId="7" borderId="1" xfId="0" applyFont="1" applyFill="1" applyBorder="1" applyAlignment="1">
      <alignment wrapText="1"/>
    </xf>
    <xf numFmtId="164" fontId="3" fillId="2" borderId="1" xfId="1" applyNumberFormat="1" applyFont="1" applyFill="1" applyBorder="1" applyAlignment="1" applyProtection="1">
      <alignment horizontal="center" vertical="center"/>
      <protection locked="0"/>
    </xf>
    <xf numFmtId="164" fontId="7"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xf numFmtId="49" fontId="11" fillId="0" borderId="0" xfId="0" applyNumberFormat="1" applyFont="1"/>
    <xf numFmtId="49" fontId="67" fillId="0" borderId="0" xfId="0" applyNumberFormat="1" applyFont="1"/>
    <xf numFmtId="49" fontId="12" fillId="2" borderId="0" xfId="0" applyNumberFormat="1" applyFont="1" applyFill="1"/>
    <xf numFmtId="49" fontId="12" fillId="2" borderId="1" xfId="0" applyNumberFormat="1" applyFont="1" applyFill="1" applyBorder="1"/>
    <xf numFmtId="10" fontId="53" fillId="5" borderId="1" xfId="4" applyNumberFormat="1" applyFont="1" applyFill="1" applyBorder="1" applyAlignment="1" applyProtection="1">
      <alignment horizontal="center" vertical="center"/>
      <protection locked="0"/>
    </xf>
    <xf numFmtId="164" fontId="53" fillId="2" borderId="9" xfId="1" applyNumberFormat="1" applyFont="1" applyFill="1" applyBorder="1" applyAlignment="1" applyProtection="1">
      <alignment vertical="center" wrapText="1"/>
      <protection locked="0"/>
    </xf>
    <xf numFmtId="164" fontId="53" fillId="2" borderId="1" xfId="1" applyNumberFormat="1" applyFont="1" applyFill="1" applyBorder="1" applyAlignment="1" applyProtection="1">
      <alignment horizontal="center" vertical="center"/>
      <protection locked="0"/>
    </xf>
    <xf numFmtId="49" fontId="11" fillId="0" borderId="4" xfId="0" applyNumberFormat="1" applyFont="1" applyBorder="1" applyAlignment="1">
      <alignment vertical="center" wrapText="1"/>
    </xf>
    <xf numFmtId="49" fontId="11" fillId="0" borderId="0" xfId="0" applyNumberFormat="1" applyFont="1" applyAlignment="1">
      <alignment vertical="center" wrapText="1"/>
    </xf>
    <xf numFmtId="49" fontId="12" fillId="4" borderId="1" xfId="0" applyNumberFormat="1" applyFont="1" applyFill="1" applyBorder="1" applyAlignment="1" applyProtection="1">
      <alignment horizontal="center" vertical="center"/>
      <protection locked="0"/>
    </xf>
    <xf numFmtId="164" fontId="53" fillId="0" borderId="1" xfId="1" applyNumberFormat="1" applyFont="1" applyFill="1" applyBorder="1" applyAlignment="1" applyProtection="1">
      <alignment horizontal="center" vertical="center"/>
      <protection locked="0"/>
    </xf>
    <xf numFmtId="49" fontId="55" fillId="0" borderId="0" xfId="0" applyNumberFormat="1" applyFont="1"/>
    <xf numFmtId="164" fontId="10" fillId="0" borderId="0" xfId="1" applyNumberFormat="1" applyFont="1"/>
    <xf numFmtId="49" fontId="6" fillId="0" borderId="1" xfId="0" applyNumberFormat="1" applyFont="1" applyBorder="1" applyAlignment="1" applyProtection="1">
      <alignment horizontal="center"/>
      <protection locked="0"/>
    </xf>
    <xf numFmtId="49" fontId="6" fillId="2" borderId="1" xfId="0" applyNumberFormat="1" applyFont="1" applyFill="1" applyBorder="1" applyAlignment="1" applyProtection="1">
      <alignment horizontal="left"/>
      <protection locked="0"/>
    </xf>
    <xf numFmtId="49" fontId="29" fillId="0" borderId="1" xfId="0" applyNumberFormat="1" applyFont="1" applyBorder="1" applyAlignment="1" applyProtection="1">
      <alignment horizontal="center"/>
      <protection locked="0"/>
    </xf>
    <xf numFmtId="49" fontId="29" fillId="2" borderId="1" xfId="0" applyNumberFormat="1" applyFont="1" applyFill="1" applyBorder="1" applyAlignment="1" applyProtection="1">
      <alignment horizontal="left"/>
      <protection locked="0"/>
    </xf>
    <xf numFmtId="2" fontId="0" fillId="0" borderId="0" xfId="0" applyNumberFormat="1" applyProtection="1">
      <protection locked="0"/>
    </xf>
    <xf numFmtId="164" fontId="11" fillId="0" borderId="4" xfId="1" applyNumberFormat="1" applyFont="1" applyFill="1" applyBorder="1" applyAlignment="1">
      <alignment wrapText="1"/>
    </xf>
    <xf numFmtId="164" fontId="10" fillId="0" borderId="0" xfId="1" applyNumberFormat="1" applyFont="1" applyFill="1" applyAlignment="1"/>
    <xf numFmtId="164" fontId="10" fillId="0" borderId="0" xfId="1" applyNumberFormat="1" applyFont="1" applyAlignment="1"/>
    <xf numFmtId="49" fontId="0" fillId="2" borderId="0" xfId="0" applyNumberFormat="1" applyFill="1" applyAlignment="1">
      <alignment horizontal="left"/>
    </xf>
    <xf numFmtId="1" fontId="0" fillId="2" borderId="0" xfId="0" applyNumberFormat="1" applyFill="1" applyAlignment="1">
      <alignment horizontal="center"/>
    </xf>
    <xf numFmtId="164" fontId="10" fillId="2" borderId="0" xfId="1" applyNumberFormat="1" applyFont="1" applyFill="1" applyBorder="1" applyAlignment="1">
      <alignment horizontal="center" wrapText="1"/>
    </xf>
    <xf numFmtId="164" fontId="11" fillId="2" borderId="0" xfId="1" applyNumberFormat="1" applyFont="1" applyFill="1" applyBorder="1" applyAlignment="1">
      <alignment horizontal="center"/>
    </xf>
    <xf numFmtId="49" fontId="11" fillId="2" borderId="0" xfId="0" applyNumberFormat="1" applyFont="1" applyFill="1"/>
    <xf numFmtId="43" fontId="10" fillId="0" borderId="0" xfId="1" applyFont="1"/>
    <xf numFmtId="0" fontId="12" fillId="0" borderId="1" xfId="0" applyFont="1" applyBorder="1" applyAlignment="1" applyProtection="1">
      <alignment horizontal="center"/>
      <protection locked="0"/>
    </xf>
    <xf numFmtId="0" fontId="12" fillId="0" borderId="1" xfId="0" applyFont="1" applyBorder="1" applyProtection="1">
      <protection locked="0"/>
    </xf>
    <xf numFmtId="164" fontId="11" fillId="0" borderId="4" xfId="1" applyNumberFormat="1" applyFont="1" applyBorder="1" applyAlignment="1"/>
    <xf numFmtId="0" fontId="6" fillId="0" borderId="1" xfId="0" applyFont="1" applyBorder="1" applyAlignment="1" applyProtection="1">
      <alignment horizontal="center"/>
      <protection locked="0"/>
    </xf>
    <xf numFmtId="0" fontId="6" fillId="2" borderId="1" xfId="0" applyFont="1" applyFill="1" applyBorder="1" applyAlignment="1" applyProtection="1">
      <alignment horizontal="left"/>
      <protection locked="0"/>
    </xf>
    <xf numFmtId="0" fontId="29" fillId="0" borderId="1" xfId="0" applyFont="1" applyBorder="1" applyAlignment="1" applyProtection="1">
      <alignment horizontal="center"/>
      <protection locked="0"/>
    </xf>
    <xf numFmtId="0" fontId="43" fillId="0" borderId="1" xfId="0" applyFont="1" applyBorder="1" applyAlignment="1">
      <alignment vertical="center" wrapText="1"/>
    </xf>
    <xf numFmtId="0" fontId="43" fillId="0" borderId="1" xfId="0" applyFont="1" applyBorder="1" applyAlignment="1" applyProtection="1">
      <alignment horizontal="center"/>
      <protection locked="0"/>
    </xf>
    <xf numFmtId="0" fontId="43" fillId="2" borderId="1" xfId="0" applyFont="1" applyFill="1" applyBorder="1" applyAlignment="1" applyProtection="1">
      <alignment horizontal="left"/>
      <protection locked="0"/>
    </xf>
    <xf numFmtId="0" fontId="42" fillId="0" borderId="1" xfId="0" applyFont="1" applyBorder="1" applyAlignment="1" applyProtection="1">
      <alignment horizontal="center"/>
      <protection locked="0"/>
    </xf>
    <xf numFmtId="0" fontId="23"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49" fontId="15" fillId="0" borderId="4" xfId="3" applyNumberFormat="1" applyFont="1" applyBorder="1" applyAlignment="1">
      <alignment vertical="center" wrapText="1"/>
    </xf>
    <xf numFmtId="0" fontId="49" fillId="0" borderId="0" xfId="3" applyFont="1" applyAlignment="1">
      <alignment wrapText="1"/>
    </xf>
    <xf numFmtId="0" fontId="46" fillId="0" borderId="0" xfId="3" applyFont="1" applyAlignment="1">
      <alignment vertical="center" wrapText="1"/>
    </xf>
    <xf numFmtId="164" fontId="8" fillId="0" borderId="1" xfId="1" applyNumberFormat="1" applyFont="1" applyBorder="1" applyProtection="1">
      <protection locked="0"/>
    </xf>
    <xf numFmtId="49" fontId="69" fillId="2" borderId="0" xfId="0" applyNumberFormat="1" applyFont="1" applyFill="1"/>
    <xf numFmtId="164" fontId="53" fillId="5" borderId="1" xfId="1" applyNumberFormat="1" applyFont="1" applyFill="1" applyBorder="1" applyAlignment="1" applyProtection="1">
      <alignment horizontal="center" vertical="center"/>
    </xf>
    <xf numFmtId="164" fontId="7" fillId="8" borderId="1" xfId="1" applyNumberFormat="1" applyFont="1" applyFill="1" applyBorder="1" applyAlignment="1" applyProtection="1">
      <alignment horizontal="center" vertical="center"/>
      <protection locked="0"/>
    </xf>
    <xf numFmtId="164" fontId="3" fillId="8" borderId="1" xfId="1" applyNumberFormat="1" applyFont="1" applyFill="1" applyBorder="1" applyAlignment="1" applyProtection="1">
      <alignment horizontal="center" vertical="center"/>
      <protection locked="0"/>
    </xf>
    <xf numFmtId="164" fontId="30" fillId="8" borderId="1" xfId="1" applyNumberFormat="1" applyFont="1" applyFill="1" applyBorder="1" applyAlignment="1" applyProtection="1">
      <alignment horizontal="center" vertical="center"/>
      <protection locked="0"/>
    </xf>
    <xf numFmtId="164" fontId="10" fillId="0" borderId="0" xfId="1" applyNumberFormat="1" applyFont="1" applyFill="1" applyAlignment="1" applyProtection="1">
      <alignment wrapText="1"/>
    </xf>
    <xf numFmtId="0" fontId="12" fillId="2" borderId="1" xfId="0" applyFont="1" applyFill="1" applyBorder="1" applyAlignment="1">
      <alignment horizontal="center" vertical="center" wrapText="1"/>
    </xf>
    <xf numFmtId="43" fontId="10" fillId="0" borderId="0" xfId="1" applyFont="1" applyFill="1" applyAlignment="1" applyProtection="1">
      <alignment wrapText="1"/>
    </xf>
    <xf numFmtId="0" fontId="61" fillId="4" borderId="1" xfId="0" applyFont="1" applyFill="1" applyBorder="1" applyAlignment="1" applyProtection="1">
      <alignment horizontal="center" vertical="center"/>
      <protection locked="0"/>
    </xf>
    <xf numFmtId="49" fontId="61" fillId="4"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164" fontId="8" fillId="2" borderId="0" xfId="0" applyNumberFormat="1" applyFont="1" applyFill="1"/>
    <xf numFmtId="49" fontId="61" fillId="0" borderId="1" xfId="0" applyNumberFormat="1" applyFont="1" applyBorder="1" applyAlignment="1" applyProtection="1">
      <alignment horizontal="center" vertical="center"/>
      <protection locked="0"/>
    </xf>
    <xf numFmtId="164" fontId="8" fillId="0" borderId="0" xfId="0" applyNumberFormat="1" applyFont="1"/>
    <xf numFmtId="0" fontId="8" fillId="2" borderId="0" xfId="0" applyFont="1" applyFill="1"/>
    <xf numFmtId="41" fontId="8" fillId="2" borderId="0" xfId="0" applyNumberFormat="1" applyFont="1" applyFill="1"/>
    <xf numFmtId="0" fontId="8" fillId="0" borderId="0" xfId="0" applyFont="1"/>
    <xf numFmtId="41" fontId="8" fillId="3" borderId="0" xfId="0" applyNumberFormat="1" applyFont="1" applyFill="1"/>
    <xf numFmtId="0" fontId="8" fillId="3" borderId="0" xfId="0" applyFont="1" applyFill="1"/>
    <xf numFmtId="49" fontId="10" fillId="0" borderId="0" xfId="0" applyNumberFormat="1" applyFont="1" applyAlignment="1">
      <alignment horizontal="center" wrapText="1"/>
    </xf>
    <xf numFmtId="49" fontId="11" fillId="0" borderId="0" xfId="0" applyNumberFormat="1"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2" fillId="0" borderId="1" xfId="0" applyFont="1" applyBorder="1" applyAlignment="1">
      <alignment horizontal="center"/>
    </xf>
    <xf numFmtId="0" fontId="4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0" fillId="3" borderId="1" xfId="0" applyFill="1" applyBorder="1" applyAlignment="1">
      <alignment horizontal="right"/>
    </xf>
    <xf numFmtId="14" fontId="51" fillId="3" borderId="1" xfId="0" applyNumberFormat="1" applyFont="1" applyFill="1" applyBorder="1" applyAlignment="1">
      <alignment horizontal="right"/>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41" fontId="12" fillId="0" borderId="1" xfId="1" applyNumberFormat="1" applyFont="1" applyFill="1" applyBorder="1" applyAlignment="1" applyProtection="1">
      <alignment horizontal="center" vertical="center"/>
      <protection locked="0"/>
    </xf>
    <xf numFmtId="164" fontId="61" fillId="0" borderId="1" xfId="1" applyNumberFormat="1" applyFont="1" applyFill="1" applyBorder="1" applyAlignment="1" applyProtection="1">
      <alignment horizontal="center" vertical="center" wrapText="1"/>
      <protection locked="0"/>
    </xf>
    <xf numFmtId="164" fontId="31" fillId="0" borderId="1" xfId="1" applyNumberFormat="1" applyFont="1" applyFill="1" applyBorder="1" applyAlignment="1" applyProtection="1">
      <alignment horizontal="center" vertical="center"/>
      <protection locked="0"/>
    </xf>
    <xf numFmtId="0" fontId="3" fillId="0" borderId="1" xfId="0" applyFont="1" applyBorder="1" applyAlignment="1">
      <alignment horizontal="center"/>
    </xf>
    <xf numFmtId="41" fontId="12" fillId="0" borderId="1" xfId="0" applyNumberFormat="1" applyFont="1" applyBorder="1" applyAlignment="1" applyProtection="1">
      <alignment vertical="center" wrapText="1"/>
      <protection locked="0"/>
    </xf>
    <xf numFmtId="164" fontId="29" fillId="0" borderId="1" xfId="1" applyNumberFormat="1" applyFont="1" applyFill="1" applyBorder="1" applyAlignment="1" applyProtection="1">
      <alignment horizontal="center"/>
      <protection locked="0"/>
    </xf>
    <xf numFmtId="164" fontId="42" fillId="0" borderId="1" xfId="1" applyNumberFormat="1" applyFont="1" applyFill="1" applyBorder="1" applyAlignment="1" applyProtection="1">
      <alignment horizontal="center"/>
      <protection locked="0"/>
    </xf>
    <xf numFmtId="41" fontId="23" fillId="0" borderId="1" xfId="0" applyNumberFormat="1" applyFont="1" applyBorder="1" applyAlignment="1" applyProtection="1">
      <alignment horizontal="center" vertical="center" wrapText="1"/>
      <protection locked="0"/>
    </xf>
    <xf numFmtId="49" fontId="73" fillId="0" borderId="0" xfId="0" applyNumberFormat="1" applyFont="1"/>
    <xf numFmtId="0" fontId="12" fillId="4" borderId="1" xfId="0" applyFont="1" applyFill="1" applyBorder="1" applyAlignment="1" applyProtection="1">
      <alignment vertical="center"/>
      <protection locked="0"/>
    </xf>
    <xf numFmtId="0" fontId="61" fillId="4" borderId="1" xfId="0" applyFont="1" applyFill="1" applyBorder="1" applyAlignment="1" applyProtection="1">
      <alignment vertical="center"/>
      <protection locked="0"/>
    </xf>
    <xf numFmtId="164" fontId="10" fillId="0" borderId="0" xfId="1" applyNumberFormat="1" applyFont="1" applyFill="1" applyAlignment="1">
      <alignment horizontal="center"/>
    </xf>
    <xf numFmtId="49" fontId="29" fillId="2" borderId="4" xfId="0" applyNumberFormat="1" applyFont="1" applyFill="1" applyBorder="1" applyAlignment="1" applyProtection="1">
      <alignment horizontal="left"/>
      <protection locked="0"/>
    </xf>
    <xf numFmtId="164" fontId="31" fillId="0" borderId="4" xfId="1" applyNumberFormat="1" applyFont="1" applyFill="1" applyBorder="1" applyAlignment="1" applyProtection="1">
      <alignment horizontal="center" vertical="center"/>
      <protection locked="0"/>
    </xf>
    <xf numFmtId="49" fontId="29" fillId="0" borderId="4" xfId="0" applyNumberFormat="1" applyFont="1" applyBorder="1" applyAlignment="1" applyProtection="1">
      <alignment horizontal="center"/>
      <protection locked="0"/>
    </xf>
    <xf numFmtId="49" fontId="3" fillId="2" borderId="4" xfId="0" applyNumberFormat="1" applyFont="1" applyFill="1" applyBorder="1" applyAlignment="1" applyProtection="1">
      <alignment horizontal="left"/>
      <protection locked="0"/>
    </xf>
    <xf numFmtId="164" fontId="3" fillId="0" borderId="4" xfId="1" applyNumberFormat="1" applyFont="1" applyFill="1" applyBorder="1" applyAlignment="1" applyProtection="1">
      <alignment horizontal="center" vertical="center"/>
      <protection locked="0"/>
    </xf>
    <xf numFmtId="49" fontId="3" fillId="0" borderId="4" xfId="0" applyNumberFormat="1" applyFont="1" applyBorder="1" applyAlignment="1" applyProtection="1">
      <alignment horizontal="center"/>
      <protection locked="0"/>
    </xf>
    <xf numFmtId="49" fontId="12" fillId="0" borderId="4" xfId="0" applyNumberFormat="1" applyFont="1" applyBorder="1" applyAlignment="1" applyProtection="1">
      <alignment horizontal="center"/>
      <protection locked="0"/>
    </xf>
    <xf numFmtId="49" fontId="12" fillId="2" borderId="4" xfId="0" applyNumberFormat="1" applyFont="1" applyFill="1" applyBorder="1" applyAlignment="1" applyProtection="1">
      <alignment horizontal="left"/>
      <protection locked="0"/>
    </xf>
    <xf numFmtId="49" fontId="9" fillId="0" borderId="0" xfId="0" applyNumberFormat="1" applyFont="1" applyAlignment="1">
      <alignment horizontal="center"/>
    </xf>
    <xf numFmtId="164" fontId="11" fillId="0" borderId="0" xfId="1" applyNumberFormat="1" applyFont="1" applyFill="1" applyBorder="1" applyAlignment="1">
      <alignment wrapText="1"/>
    </xf>
    <xf numFmtId="164" fontId="9" fillId="0" borderId="4" xfId="1" applyNumberFormat="1" applyFont="1" applyFill="1" applyBorder="1" applyAlignment="1" applyProtection="1">
      <alignment horizontal="center" wrapText="1"/>
      <protection locked="0"/>
    </xf>
    <xf numFmtId="164" fontId="75" fillId="8" borderId="1" xfId="1" applyNumberFormat="1" applyFont="1" applyFill="1" applyBorder="1" applyAlignment="1" applyProtection="1">
      <alignment horizontal="center" vertical="center"/>
      <protection locked="0"/>
    </xf>
    <xf numFmtId="49" fontId="0" fillId="0" borderId="0" xfId="0" applyNumberFormat="1" applyAlignment="1">
      <alignment vertical="top" wrapText="1"/>
    </xf>
    <xf numFmtId="49"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41" fontId="8" fillId="0" borderId="0" xfId="0" applyNumberFormat="1" applyFont="1"/>
    <xf numFmtId="0" fontId="61" fillId="0" borderId="1" xfId="0" applyFont="1" applyBorder="1" applyAlignment="1" applyProtection="1">
      <alignment vertical="center"/>
      <protection locked="0"/>
    </xf>
    <xf numFmtId="3" fontId="8" fillId="0" borderId="0" xfId="0" applyNumberFormat="1" applyFont="1"/>
    <xf numFmtId="43" fontId="8" fillId="0" borderId="0" xfId="0" applyNumberFormat="1" applyFont="1"/>
    <xf numFmtId="0" fontId="12" fillId="0" borderId="1" xfId="0" applyFont="1" applyBorder="1" applyAlignment="1" applyProtection="1">
      <alignment horizontal="center" vertical="center"/>
      <protection locked="0"/>
    </xf>
    <xf numFmtId="41" fontId="9" fillId="0" borderId="1" xfId="1" applyNumberFormat="1" applyFont="1" applyFill="1" applyBorder="1" applyAlignment="1" applyProtection="1">
      <alignment horizontal="center" vertical="center"/>
      <protection locked="0"/>
    </xf>
    <xf numFmtId="10" fontId="12" fillId="0" borderId="1" xfId="4" applyNumberFormat="1" applyFont="1" applyFill="1" applyBorder="1" applyAlignment="1" applyProtection="1">
      <alignment horizontal="center" vertical="center"/>
      <protection locked="0"/>
    </xf>
    <xf numFmtId="10" fontId="53" fillId="0" borderId="1" xfId="4" applyNumberFormat="1" applyFont="1" applyFill="1" applyBorder="1" applyAlignment="1" applyProtection="1">
      <alignment horizontal="center" vertical="center" wrapText="1"/>
      <protection locked="0"/>
    </xf>
    <xf numFmtId="49" fontId="52" fillId="0" borderId="1" xfId="0" applyNumberFormat="1" applyFont="1" applyBorder="1" applyAlignment="1" applyProtection="1">
      <alignment horizontal="center" wrapText="1"/>
      <protection locked="0"/>
    </xf>
    <xf numFmtId="49" fontId="52" fillId="0" borderId="1" xfId="0" applyNumberFormat="1" applyFont="1" applyBorder="1" applyAlignment="1" applyProtection="1">
      <alignment horizontal="left" wrapText="1"/>
      <protection locked="0"/>
    </xf>
    <xf numFmtId="164" fontId="52" fillId="0" borderId="7" xfId="1" applyNumberFormat="1" applyFont="1" applyFill="1" applyBorder="1" applyAlignment="1" applyProtection="1">
      <alignment horizontal="center" wrapText="1"/>
    </xf>
    <xf numFmtId="0" fontId="52" fillId="0" borderId="9" xfId="0" applyFont="1" applyBorder="1" applyAlignment="1" applyProtection="1">
      <alignment horizontal="center"/>
      <protection locked="0"/>
    </xf>
    <xf numFmtId="49" fontId="8" fillId="2" borderId="1" xfId="0" applyNumberFormat="1" applyFont="1" applyFill="1" applyBorder="1" applyAlignment="1" applyProtection="1">
      <alignment horizontal="left"/>
      <protection locked="0"/>
    </xf>
    <xf numFmtId="164" fontId="52" fillId="0" borderId="7" xfId="1" applyNumberFormat="1" applyFont="1" applyFill="1" applyBorder="1" applyAlignment="1" applyProtection="1">
      <alignment horizontal="center" wrapText="1"/>
      <protection locked="0"/>
    </xf>
    <xf numFmtId="49" fontId="8" fillId="0" borderId="1" xfId="0" applyNumberFormat="1" applyFont="1" applyBorder="1" applyAlignment="1" applyProtection="1">
      <alignment horizontal="center"/>
      <protection locked="0"/>
    </xf>
    <xf numFmtId="49" fontId="76" fillId="0" borderId="6" xfId="0" applyNumberFormat="1" applyFont="1" applyBorder="1" applyAlignment="1">
      <alignment vertical="center" wrapText="1"/>
    </xf>
    <xf numFmtId="49" fontId="76" fillId="0" borderId="7" xfId="0" applyNumberFormat="1" applyFont="1" applyBorder="1" applyAlignment="1">
      <alignment vertical="center" wrapText="1"/>
    </xf>
    <xf numFmtId="49" fontId="77" fillId="0" borderId="1" xfId="0" applyNumberFormat="1" applyFont="1" applyBorder="1" applyAlignment="1">
      <alignment horizontal="center" vertical="center" wrapText="1"/>
    </xf>
    <xf numFmtId="49" fontId="77" fillId="0" borderId="1" xfId="0" applyNumberFormat="1" applyFont="1" applyBorder="1" applyAlignment="1">
      <alignment horizontal="center" vertical="center"/>
    </xf>
    <xf numFmtId="49" fontId="52" fillId="0" borderId="3" xfId="0" applyNumberFormat="1" applyFont="1" applyBorder="1" applyAlignment="1">
      <alignment horizontal="center" vertical="center" wrapText="1" readingOrder="1"/>
    </xf>
    <xf numFmtId="49" fontId="0" fillId="11" borderId="0" xfId="0" applyNumberFormat="1" applyFill="1"/>
    <xf numFmtId="41" fontId="8" fillId="11" borderId="0" xfId="0" applyNumberFormat="1" applyFont="1" applyFill="1"/>
    <xf numFmtId="3" fontId="8" fillId="11" borderId="0" xfId="0" applyNumberFormat="1" applyFont="1" applyFill="1"/>
    <xf numFmtId="164" fontId="8" fillId="11" borderId="0" xfId="0" applyNumberFormat="1" applyFont="1" applyFill="1"/>
    <xf numFmtId="43" fontId="8" fillId="11" borderId="0" xfId="0" applyNumberFormat="1" applyFont="1" applyFill="1"/>
    <xf numFmtId="164" fontId="12" fillId="0" borderId="1" xfId="0" applyNumberFormat="1" applyFont="1" applyBorder="1" applyAlignment="1" applyProtection="1">
      <alignment vertical="center"/>
      <protection locked="0"/>
    </xf>
    <xf numFmtId="49" fontId="61" fillId="0" borderId="9" xfId="0" applyNumberFormat="1" applyFont="1" applyBorder="1" applyAlignment="1" applyProtection="1">
      <alignment horizontal="center" vertical="center"/>
      <protection locked="0"/>
    </xf>
    <xf numFmtId="0" fontId="61" fillId="0" borderId="9" xfId="0" applyFont="1" applyBorder="1" applyAlignment="1" applyProtection="1">
      <alignment vertical="center"/>
      <protection locked="0"/>
    </xf>
    <xf numFmtId="41" fontId="9" fillId="12" borderId="1" xfId="1" applyNumberFormat="1" applyFont="1" applyFill="1" applyBorder="1" applyAlignment="1" applyProtection="1">
      <alignment horizontal="center" vertical="center"/>
      <protection locked="0"/>
    </xf>
    <xf numFmtId="10" fontId="9" fillId="12" borderId="1" xfId="4" applyNumberFormat="1" applyFont="1" applyFill="1" applyBorder="1" applyAlignment="1" applyProtection="1">
      <alignment horizontal="center" vertical="center"/>
      <protection locked="0"/>
    </xf>
    <xf numFmtId="49" fontId="0" fillId="12" borderId="0" xfId="0" applyNumberFormat="1" applyFill="1"/>
    <xf numFmtId="41" fontId="0" fillId="12" borderId="0" xfId="0" applyNumberFormat="1" applyFill="1"/>
    <xf numFmtId="49" fontId="9" fillId="12" borderId="1" xfId="0" applyNumberFormat="1" applyFont="1" applyFill="1" applyBorder="1" applyAlignment="1" applyProtection="1">
      <alignment horizontal="center" vertical="center"/>
      <protection locked="0"/>
    </xf>
    <xf numFmtId="49" fontId="9" fillId="12" borderId="1" xfId="0" applyNumberFormat="1" applyFont="1" applyFill="1" applyBorder="1" applyAlignment="1" applyProtection="1">
      <alignment vertical="center"/>
      <protection locked="0"/>
    </xf>
    <xf numFmtId="10" fontId="12" fillId="12" borderId="1" xfId="4" applyNumberFormat="1" applyFont="1" applyFill="1" applyBorder="1" applyAlignment="1" applyProtection="1">
      <alignment horizontal="center" vertical="center"/>
      <protection locked="0"/>
    </xf>
    <xf numFmtId="41" fontId="8" fillId="12" borderId="0" xfId="0" applyNumberFormat="1" applyFont="1" applyFill="1"/>
    <xf numFmtId="0" fontId="9" fillId="12" borderId="1" xfId="0" applyFont="1" applyFill="1" applyBorder="1" applyAlignment="1" applyProtection="1">
      <alignment vertical="center"/>
      <protection locked="0"/>
    </xf>
    <xf numFmtId="0" fontId="8" fillId="12" borderId="0" xfId="0" applyFont="1" applyFill="1"/>
    <xf numFmtId="164" fontId="61" fillId="12" borderId="1" xfId="1" applyNumberFormat="1" applyFont="1" applyFill="1" applyBorder="1" applyAlignment="1" applyProtection="1">
      <alignment horizontal="center" vertical="center" wrapText="1"/>
      <protection locked="0"/>
    </xf>
    <xf numFmtId="3" fontId="8" fillId="12" borderId="0" xfId="0" applyNumberFormat="1" applyFont="1" applyFill="1"/>
    <xf numFmtId="37" fontId="8" fillId="12" borderId="0" xfId="0" applyNumberFormat="1" applyFont="1" applyFill="1"/>
    <xf numFmtId="164" fontId="8" fillId="12" borderId="0" xfId="0" applyNumberFormat="1" applyFont="1" applyFill="1"/>
    <xf numFmtId="49" fontId="56" fillId="12" borderId="1" xfId="0" applyNumberFormat="1" applyFont="1" applyFill="1" applyBorder="1" applyAlignment="1" applyProtection="1">
      <alignment horizontal="center" vertical="center"/>
      <protection locked="0"/>
    </xf>
    <xf numFmtId="49" fontId="56" fillId="12" borderId="1" xfId="0" applyNumberFormat="1" applyFont="1" applyFill="1" applyBorder="1" applyAlignment="1" applyProtection="1">
      <alignment vertical="center"/>
      <protection locked="0"/>
    </xf>
    <xf numFmtId="0" fontId="56" fillId="12" borderId="1" xfId="0" applyFont="1" applyFill="1" applyBorder="1" applyAlignment="1" applyProtection="1">
      <alignment vertical="center"/>
      <protection locked="0"/>
    </xf>
    <xf numFmtId="49" fontId="56" fillId="12" borderId="9" xfId="0" applyNumberFormat="1" applyFont="1" applyFill="1" applyBorder="1" applyAlignment="1" applyProtection="1">
      <alignment horizontal="center" vertical="center"/>
      <protection locked="0"/>
    </xf>
    <xf numFmtId="0" fontId="56" fillId="12" borderId="9" xfId="0" applyFont="1" applyFill="1" applyBorder="1" applyAlignment="1" applyProtection="1">
      <alignment vertical="center"/>
      <protection locked="0"/>
    </xf>
    <xf numFmtId="43" fontId="8" fillId="12" borderId="0" xfId="0" applyNumberFormat="1" applyFont="1" applyFill="1"/>
    <xf numFmtId="0" fontId="52" fillId="0" borderId="1" xfId="0" applyFont="1" applyBorder="1" applyAlignment="1">
      <alignment horizontal="center" vertical="center" wrapText="1"/>
    </xf>
    <xf numFmtId="41" fontId="12" fillId="0" borderId="1" xfId="0" applyNumberFormat="1" applyFont="1" applyBorder="1" applyAlignment="1" applyProtection="1">
      <alignment vertical="center"/>
      <protection locked="0"/>
    </xf>
    <xf numFmtId="10" fontId="56" fillId="12" borderId="1" xfId="4" applyNumberFormat="1" applyFont="1" applyFill="1" applyBorder="1" applyAlignment="1" applyProtection="1">
      <alignment horizontal="center" vertical="center" wrapText="1"/>
      <protection locked="0"/>
    </xf>
    <xf numFmtId="10" fontId="56" fillId="12" borderId="9" xfId="4" applyNumberFormat="1" applyFont="1" applyFill="1" applyBorder="1" applyAlignment="1" applyProtection="1">
      <alignment horizontal="center" vertical="center" wrapText="1"/>
      <protection locked="0"/>
    </xf>
    <xf numFmtId="164" fontId="42" fillId="5" borderId="1" xfId="1" applyNumberFormat="1" applyFont="1" applyFill="1" applyBorder="1" applyAlignment="1" applyProtection="1">
      <alignment horizontal="center"/>
      <protection locked="0"/>
    </xf>
    <xf numFmtId="0" fontId="43" fillId="5" borderId="9" xfId="0" applyFont="1" applyFill="1" applyBorder="1" applyAlignment="1" applyProtection="1">
      <alignment horizontal="center"/>
      <protection locked="0"/>
    </xf>
    <xf numFmtId="0" fontId="43" fillId="5" borderId="1" xfId="0" applyFont="1" applyFill="1" applyBorder="1" applyAlignment="1" applyProtection="1">
      <alignment horizontal="left"/>
      <protection locked="0"/>
    </xf>
    <xf numFmtId="41" fontId="23"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locked="0"/>
    </xf>
    <xf numFmtId="49" fontId="12" fillId="12" borderId="1" xfId="0" applyNumberFormat="1" applyFont="1" applyFill="1" applyBorder="1" applyAlignment="1">
      <alignment horizontal="center" vertical="center" wrapText="1"/>
    </xf>
    <xf numFmtId="49" fontId="12" fillId="12" borderId="2" xfId="0" applyNumberFormat="1" applyFont="1" applyFill="1" applyBorder="1" applyAlignment="1">
      <alignment horizontal="left" vertical="center" wrapText="1"/>
    </xf>
    <xf numFmtId="164" fontId="54" fillId="12" borderId="1" xfId="1" applyNumberFormat="1" applyFont="1" applyFill="1" applyBorder="1" applyAlignment="1" applyProtection="1">
      <alignment horizontal="center" vertical="center"/>
    </xf>
    <xf numFmtId="10" fontId="53" fillId="12" borderId="1" xfId="4" applyNumberFormat="1" applyFont="1" applyFill="1" applyBorder="1" applyAlignment="1" applyProtection="1">
      <alignment horizontal="center" vertical="center"/>
      <protection locked="0"/>
    </xf>
    <xf numFmtId="164" fontId="53" fillId="12" borderId="1" xfId="1" applyNumberFormat="1" applyFont="1" applyFill="1" applyBorder="1" applyAlignment="1" applyProtection="1">
      <alignment horizontal="center" vertical="center"/>
    </xf>
    <xf numFmtId="164" fontId="53" fillId="12" borderId="1" xfId="1" applyNumberFormat="1" applyFont="1" applyFill="1" applyBorder="1" applyAlignment="1" applyProtection="1">
      <alignment horizontal="center" vertical="center"/>
      <protection locked="0"/>
    </xf>
    <xf numFmtId="164" fontId="12" fillId="12" borderId="1" xfId="1" applyNumberFormat="1" applyFont="1" applyFill="1" applyBorder="1" applyAlignment="1" applyProtection="1">
      <alignment horizontal="center" vertical="center"/>
    </xf>
    <xf numFmtId="49" fontId="9" fillId="12" borderId="1" xfId="0" applyNumberFormat="1" applyFont="1" applyFill="1" applyBorder="1" applyAlignment="1" applyProtection="1">
      <alignment horizontal="center" vertical="center" wrapText="1"/>
      <protection locked="0"/>
    </xf>
    <xf numFmtId="49" fontId="9" fillId="12" borderId="2" xfId="0" applyNumberFormat="1" applyFont="1" applyFill="1" applyBorder="1" applyAlignment="1" applyProtection="1">
      <alignment horizontal="left" vertical="center" wrapText="1"/>
      <protection locked="0"/>
    </xf>
    <xf numFmtId="164" fontId="12" fillId="12" borderId="1" xfId="1" applyNumberFormat="1" applyFont="1" applyFill="1" applyBorder="1" applyAlignment="1" applyProtection="1">
      <alignment horizontal="center" vertical="center"/>
      <protection locked="0"/>
    </xf>
    <xf numFmtId="164" fontId="31" fillId="12" borderId="1" xfId="1" applyNumberFormat="1" applyFont="1" applyFill="1" applyBorder="1" applyAlignment="1" applyProtection="1">
      <alignment horizontal="center" vertical="center"/>
      <protection locked="0"/>
    </xf>
    <xf numFmtId="49" fontId="6" fillId="12" borderId="1" xfId="0" applyNumberFormat="1" applyFont="1" applyFill="1" applyBorder="1" applyAlignment="1" applyProtection="1">
      <alignment horizontal="center"/>
      <protection locked="0"/>
    </xf>
    <xf numFmtId="49" fontId="6" fillId="12" borderId="1" xfId="0" applyNumberFormat="1" applyFont="1" applyFill="1" applyBorder="1" applyAlignment="1" applyProtection="1">
      <alignment horizontal="left"/>
      <protection locked="0"/>
    </xf>
    <xf numFmtId="164" fontId="29" fillId="12" borderId="1" xfId="1" applyNumberFormat="1" applyFont="1" applyFill="1" applyBorder="1" applyAlignment="1" applyProtection="1">
      <alignment horizontal="center"/>
      <protection locked="0"/>
    </xf>
    <xf numFmtId="0" fontId="6" fillId="12" borderId="1" xfId="0" applyFont="1" applyFill="1" applyBorder="1" applyAlignment="1" applyProtection="1">
      <alignment horizontal="center"/>
      <protection locked="0"/>
    </xf>
    <xf numFmtId="0" fontId="6" fillId="12" borderId="1" xfId="0" applyFont="1" applyFill="1" applyBorder="1" applyAlignment="1" applyProtection="1">
      <alignment horizontal="left"/>
      <protection locked="0"/>
    </xf>
    <xf numFmtId="164" fontId="9" fillId="11" borderId="4" xfId="1" applyNumberFormat="1" applyFont="1" applyFill="1" applyBorder="1" applyAlignment="1" applyProtection="1">
      <alignment horizontal="center" wrapText="1"/>
      <protection locked="0"/>
    </xf>
    <xf numFmtId="41" fontId="12" fillId="12" borderId="1" xfId="0" applyNumberFormat="1" applyFont="1" applyFill="1" applyBorder="1" applyAlignment="1">
      <alignment vertical="center" wrapText="1"/>
    </xf>
    <xf numFmtId="0" fontId="52" fillId="12" borderId="1" xfId="0" applyFont="1" applyFill="1" applyBorder="1" applyAlignment="1" applyProtection="1">
      <alignment horizontal="center"/>
      <protection locked="0"/>
    </xf>
    <xf numFmtId="49" fontId="52" fillId="12" borderId="1" xfId="0" applyNumberFormat="1" applyFont="1" applyFill="1" applyBorder="1" applyAlignment="1" applyProtection="1">
      <alignment horizontal="left"/>
      <protection locked="0"/>
    </xf>
    <xf numFmtId="164" fontId="52" fillId="12" borderId="7" xfId="1" applyNumberFormat="1" applyFont="1" applyFill="1" applyBorder="1" applyAlignment="1" applyProtection="1">
      <alignment horizontal="center" wrapText="1"/>
      <protection locked="0"/>
    </xf>
    <xf numFmtId="0" fontId="52" fillId="12" borderId="9" xfId="0" applyFont="1" applyFill="1" applyBorder="1" applyAlignment="1" applyProtection="1">
      <alignment horizontal="center"/>
      <protection locked="0"/>
    </xf>
    <xf numFmtId="49" fontId="52" fillId="12" borderId="1" xfId="0" applyNumberFormat="1" applyFont="1" applyFill="1" applyBorder="1" applyAlignment="1" applyProtection="1">
      <alignment horizontal="center"/>
      <protection locked="0"/>
    </xf>
    <xf numFmtId="164" fontId="52" fillId="12" borderId="7" xfId="1" applyNumberFormat="1" applyFont="1" applyFill="1" applyBorder="1" applyAlignment="1" applyProtection="1">
      <alignment horizontal="center" wrapText="1"/>
    </xf>
    <xf numFmtId="164" fontId="12" fillId="5" borderId="1" xfId="1" applyNumberFormat="1" applyFont="1" applyFill="1" applyBorder="1" applyAlignment="1" applyProtection="1">
      <alignment horizontal="center" vertical="center"/>
      <protection locked="0"/>
    </xf>
    <xf numFmtId="164" fontId="12" fillId="0" borderId="1" xfId="1" applyNumberFormat="1" applyFont="1" applyFill="1" applyBorder="1" applyAlignment="1" applyProtection="1">
      <alignment horizontal="center" vertical="center"/>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left"/>
      <protection locked="0"/>
    </xf>
    <xf numFmtId="49" fontId="9" fillId="5" borderId="9" xfId="0" applyNumberFormat="1" applyFont="1" applyFill="1" applyBorder="1" applyAlignment="1" applyProtection="1">
      <alignment horizontal="center"/>
      <protection locked="0"/>
    </xf>
    <xf numFmtId="49" fontId="9" fillId="5" borderId="1" xfId="0" applyNumberFormat="1" applyFont="1" applyFill="1" applyBorder="1" applyAlignment="1" applyProtection="1">
      <alignment horizontal="left"/>
      <protection locked="0"/>
    </xf>
    <xf numFmtId="49" fontId="12" fillId="0" borderId="1" xfId="0" applyNumberFormat="1" applyFont="1" applyBorder="1" applyAlignment="1" applyProtection="1">
      <alignment horizontal="center"/>
      <protection locked="0"/>
    </xf>
    <xf numFmtId="49" fontId="12" fillId="2" borderId="1" xfId="0" applyNumberFormat="1" applyFont="1" applyFill="1" applyBorder="1" applyAlignment="1" applyProtection="1">
      <alignment horizontal="left"/>
      <protection locked="0"/>
    </xf>
    <xf numFmtId="0" fontId="70" fillId="0" borderId="4" xfId="0" applyFont="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3" fillId="7" borderId="1" xfId="0" applyFont="1" applyFill="1" applyBorder="1" applyAlignment="1">
      <alignment horizontal="center" wrapText="1"/>
    </xf>
    <xf numFmtId="0" fontId="13" fillId="3" borderId="1" xfId="0" applyFont="1" applyFill="1" applyBorder="1" applyAlignment="1">
      <alignment horizontal="left" vertical="center" wrapText="1"/>
    </xf>
    <xf numFmtId="0" fontId="2" fillId="3" borderId="1" xfId="0" applyFont="1" applyFill="1" applyBorder="1" applyAlignment="1">
      <alignment horizontal="left"/>
    </xf>
    <xf numFmtId="49" fontId="9" fillId="2" borderId="3"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center" vertical="center" wrapText="1"/>
      <protection locked="0"/>
    </xf>
    <xf numFmtId="1" fontId="9" fillId="2" borderId="12" xfId="0" applyNumberFormat="1" applyFont="1" applyFill="1" applyBorder="1" applyAlignment="1" applyProtection="1">
      <alignment horizontal="center" vertical="center" wrapText="1"/>
      <protection locked="0"/>
    </xf>
    <xf numFmtId="1" fontId="9" fillId="2" borderId="13" xfId="0" applyNumberFormat="1" applyFont="1" applyFill="1" applyBorder="1" applyAlignment="1" applyProtection="1">
      <alignment horizontal="center" vertical="center" wrapText="1"/>
      <protection locked="0"/>
    </xf>
    <xf numFmtId="1" fontId="9" fillId="2" borderId="7"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43" fontId="3" fillId="0" borderId="0" xfId="1" applyFont="1" applyFill="1" applyBorder="1" applyAlignment="1" applyProtection="1">
      <alignment horizontal="center" vertical="center" wrapText="1"/>
      <protection locked="0"/>
    </xf>
    <xf numFmtId="49" fontId="51" fillId="0" borderId="5" xfId="0" applyNumberFormat="1" applyFont="1" applyBorder="1" applyAlignment="1" applyProtection="1">
      <alignment horizontal="right"/>
      <protection locked="0"/>
    </xf>
    <xf numFmtId="49" fontId="9" fillId="2" borderId="2"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71" fillId="2" borderId="1" xfId="0" applyNumberFormat="1" applyFont="1" applyFill="1" applyBorder="1" applyAlignment="1" applyProtection="1">
      <alignment horizontal="center" vertical="center" wrapText="1"/>
      <protection locked="0"/>
    </xf>
    <xf numFmtId="49" fontId="0" fillId="0" borderId="0" xfId="0" applyNumberFormat="1" applyAlignment="1" applyProtection="1">
      <alignment horizontal="left" vertical="top" wrapText="1"/>
      <protection locked="0"/>
    </xf>
    <xf numFmtId="0" fontId="9" fillId="2" borderId="3"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49" fontId="9" fillId="2" borderId="9" xfId="0" applyNumberFormat="1"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43" fontId="10" fillId="0" borderId="0" xfId="1" applyFont="1" applyFill="1" applyAlignment="1" applyProtection="1">
      <alignment horizontal="center" wrapText="1"/>
      <protection locked="0"/>
    </xf>
    <xf numFmtId="164" fontId="10" fillId="0" borderId="0" xfId="1" applyNumberFormat="1" applyFont="1" applyFill="1" applyAlignment="1" applyProtection="1">
      <alignment horizontal="center" wrapText="1"/>
      <protection locked="0"/>
    </xf>
    <xf numFmtId="0" fontId="10" fillId="0" borderId="0" xfId="0" applyFont="1" applyAlignment="1" applyProtection="1">
      <alignment horizontal="center" wrapText="1"/>
      <protection locked="0"/>
    </xf>
    <xf numFmtId="0" fontId="11" fillId="0" borderId="0" xfId="0" applyFont="1" applyAlignment="1" applyProtection="1">
      <alignment horizontal="center" wrapText="1"/>
      <protection locked="0"/>
    </xf>
    <xf numFmtId="14" fontId="63" fillId="0" borderId="4" xfId="1" applyNumberFormat="1" applyFont="1" applyFill="1" applyBorder="1" applyAlignment="1" applyProtection="1">
      <alignment horizontal="center" vertical="center" wrapText="1"/>
      <protection locked="0"/>
    </xf>
    <xf numFmtId="43" fontId="63" fillId="0" borderId="4" xfId="1" applyFont="1" applyFill="1" applyBorder="1" applyAlignment="1" applyProtection="1">
      <alignment horizontal="center" vertical="center" wrapText="1"/>
      <protection locked="0"/>
    </xf>
    <xf numFmtId="0" fontId="10" fillId="0" borderId="0" xfId="0" applyFont="1" applyAlignment="1">
      <alignment horizontal="center" wrapText="1"/>
    </xf>
    <xf numFmtId="0" fontId="12" fillId="2" borderId="2"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14" fontId="63" fillId="0" borderId="4" xfId="1" applyNumberFormat="1" applyFont="1" applyFill="1" applyBorder="1" applyAlignment="1" applyProtection="1">
      <alignment horizontal="center" wrapText="1"/>
      <protection locked="0"/>
    </xf>
    <xf numFmtId="43" fontId="63" fillId="0" borderId="4" xfId="1" applyFont="1" applyFill="1" applyBorder="1" applyAlignment="1" applyProtection="1">
      <alignment horizontal="center" wrapText="1"/>
      <protection locked="0"/>
    </xf>
    <xf numFmtId="49" fontId="9" fillId="12" borderId="2" xfId="0" applyNumberFormat="1" applyFont="1" applyFill="1" applyBorder="1" applyAlignment="1" applyProtection="1">
      <alignment horizontal="center" vertical="center" wrapText="1"/>
      <protection locked="0"/>
    </xf>
    <xf numFmtId="49" fontId="9" fillId="12" borderId="11" xfId="0" applyNumberFormat="1" applyFont="1" applyFill="1" applyBorder="1" applyAlignment="1" applyProtection="1">
      <alignment horizontal="center" vertical="center" wrapText="1"/>
      <protection locked="0"/>
    </xf>
    <xf numFmtId="49" fontId="13"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1" fillId="0" borderId="4" xfId="0" applyFont="1" applyBorder="1" applyAlignment="1">
      <alignment horizontal="justify" vertical="center" wrapText="1"/>
    </xf>
    <xf numFmtId="49" fontId="9" fillId="2" borderId="1" xfId="0" applyNumberFormat="1" applyFont="1" applyFill="1" applyBorder="1" applyAlignment="1">
      <alignment horizontal="center" vertical="center" wrapText="1"/>
    </xf>
    <xf numFmtId="0" fontId="11" fillId="0" borderId="0" xfId="0" applyFont="1" applyAlignment="1">
      <alignment horizont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164" fontId="10" fillId="0" borderId="0" xfId="1" applyNumberFormat="1" applyFont="1" applyFill="1" applyAlignment="1" applyProtection="1">
      <alignment horizontal="center" wrapText="1"/>
    </xf>
    <xf numFmtId="14" fontId="63" fillId="0" borderId="4" xfId="1" applyNumberFormat="1" applyFont="1" applyFill="1" applyBorder="1" applyAlignment="1" applyProtection="1">
      <alignment horizontal="center" wrapText="1"/>
    </xf>
    <xf numFmtId="43" fontId="63" fillId="0" borderId="4" xfId="1" applyFont="1" applyFill="1" applyBorder="1" applyAlignment="1" applyProtection="1">
      <alignment horizontal="center" wrapText="1"/>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49" fontId="12" fillId="12" borderId="2" xfId="0" applyNumberFormat="1" applyFont="1" applyFill="1" applyBorder="1" applyAlignment="1">
      <alignment horizontal="center" vertical="center" wrapText="1"/>
    </xf>
    <xf numFmtId="49" fontId="12" fillId="12" borderId="11" xfId="0" applyNumberFormat="1" applyFont="1" applyFill="1" applyBorder="1" applyAlignment="1">
      <alignment horizontal="center" vertical="center" wrapText="1"/>
    </xf>
    <xf numFmtId="43" fontId="10" fillId="0" borderId="0" xfId="1" applyFont="1" applyFill="1" applyAlignment="1" applyProtection="1">
      <alignment horizontal="center" wrapText="1"/>
    </xf>
    <xf numFmtId="49" fontId="9" fillId="0" borderId="2" xfId="0" applyNumberFormat="1" applyFont="1" applyBorder="1" applyAlignment="1">
      <alignment horizontal="center" vertical="center" wrapText="1"/>
    </xf>
    <xf numFmtId="14" fontId="63" fillId="0" borderId="4" xfId="1" applyNumberFormat="1" applyFont="1" applyFill="1" applyBorder="1" applyAlignment="1" applyProtection="1">
      <alignment horizontal="center" vertical="center" wrapText="1"/>
    </xf>
    <xf numFmtId="43" fontId="63" fillId="0" borderId="4" xfId="1" applyFont="1" applyFill="1" applyBorder="1" applyAlignment="1" applyProtection="1">
      <alignment horizontal="center" vertical="center" wrapText="1"/>
    </xf>
    <xf numFmtId="49" fontId="71" fillId="2" borderId="1" xfId="0" applyNumberFormat="1" applyFont="1" applyFill="1" applyBorder="1" applyAlignment="1">
      <alignment horizontal="center" vertical="center" wrapText="1"/>
    </xf>
    <xf numFmtId="43" fontId="0" fillId="0" borderId="0" xfId="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0" xfId="0" applyNumberFormat="1" applyAlignment="1">
      <alignment horizontal="left" vertical="top" wrapText="1"/>
    </xf>
    <xf numFmtId="49" fontId="51" fillId="0" borderId="5" xfId="0" applyNumberFormat="1" applyFont="1" applyBorder="1" applyAlignment="1">
      <alignment horizontal="right"/>
    </xf>
    <xf numFmtId="1" fontId="9" fillId="2" borderId="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10" fillId="0" borderId="0" xfId="0" applyNumberFormat="1" applyFont="1" applyAlignment="1">
      <alignment horizontal="center" vertical="top" wrapText="1"/>
    </xf>
    <xf numFmtId="49" fontId="23" fillId="2" borderId="3" xfId="0" applyNumberFormat="1" applyFont="1" applyFill="1" applyBorder="1" applyAlignment="1">
      <alignment horizontal="center" vertical="center" wrapText="1"/>
    </xf>
    <xf numFmtId="49" fontId="23" fillId="2" borderId="10" xfId="0" applyNumberFormat="1" applyFont="1" applyFill="1" applyBorder="1" applyAlignment="1">
      <alignment horizontal="center" vertical="center" wrapText="1"/>
    </xf>
    <xf numFmtId="49" fontId="23" fillId="2" borderId="9" xfId="0" applyNumberFormat="1" applyFont="1" applyFill="1" applyBorder="1" applyAlignment="1">
      <alignment horizontal="center" vertical="center" wrapText="1"/>
    </xf>
    <xf numFmtId="49" fontId="23" fillId="2" borderId="2" xfId="0" applyNumberFormat="1" applyFont="1" applyFill="1" applyBorder="1" applyAlignment="1">
      <alignment horizontal="center" vertical="center" wrapText="1"/>
    </xf>
    <xf numFmtId="49" fontId="23" fillId="2" borderId="8" xfId="0" applyNumberFormat="1" applyFont="1" applyFill="1" applyBorder="1" applyAlignment="1">
      <alignment horizontal="center" vertical="center" wrapText="1"/>
    </xf>
    <xf numFmtId="49" fontId="0" fillId="0" borderId="5" xfId="0" applyNumberFormat="1" applyBorder="1" applyAlignment="1">
      <alignment horizontal="right"/>
    </xf>
    <xf numFmtId="49" fontId="23" fillId="0" borderId="3"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49" fontId="23" fillId="0" borderId="9" xfId="0" applyNumberFormat="1" applyFont="1" applyBorder="1" applyAlignment="1">
      <alignment horizontal="center" vertical="center" wrapText="1"/>
    </xf>
    <xf numFmtId="49" fontId="23" fillId="2" borderId="11" xfId="0" applyNumberFormat="1" applyFont="1" applyFill="1" applyBorder="1" applyAlignment="1">
      <alignment horizontal="center" vertical="center" wrapText="1"/>
    </xf>
    <xf numFmtId="1" fontId="23" fillId="2" borderId="2" xfId="0" applyNumberFormat="1" applyFont="1" applyFill="1" applyBorder="1" applyAlignment="1">
      <alignment horizontal="center" vertical="center"/>
    </xf>
    <xf numFmtId="1" fontId="23" fillId="2" borderId="11" xfId="0" applyNumberFormat="1" applyFont="1" applyFill="1" applyBorder="1" applyAlignment="1">
      <alignment horizontal="center" vertical="center"/>
    </xf>
    <xf numFmtId="1" fontId="23" fillId="2" borderId="8" xfId="0" applyNumberFormat="1" applyFont="1" applyFill="1" applyBorder="1" applyAlignment="1">
      <alignment horizontal="center" vertical="center"/>
    </xf>
    <xf numFmtId="1" fontId="23" fillId="2" borderId="3" xfId="0" applyNumberFormat="1" applyFont="1" applyFill="1" applyBorder="1" applyAlignment="1">
      <alignment horizontal="center" vertical="center" wrapText="1"/>
    </xf>
    <xf numFmtId="1" fontId="23" fillId="2" borderId="10" xfId="0" applyNumberFormat="1" applyFont="1" applyFill="1" applyBorder="1" applyAlignment="1">
      <alignment horizontal="center" vertical="center" wrapText="1"/>
    </xf>
    <xf numFmtId="1" fontId="23" fillId="2" borderId="9" xfId="0" applyNumberFormat="1" applyFont="1" applyFill="1" applyBorder="1" applyAlignment="1">
      <alignment horizontal="center" vertical="center" wrapText="1"/>
    </xf>
    <xf numFmtId="49" fontId="11" fillId="0" borderId="4" xfId="0" applyNumberFormat="1" applyFont="1" applyBorder="1" applyAlignment="1">
      <alignment horizontal="center" wrapText="1"/>
    </xf>
    <xf numFmtId="49" fontId="11" fillId="0" borderId="0" xfId="0" applyNumberFormat="1" applyFont="1" applyAlignment="1">
      <alignment horizontal="center" wrapText="1"/>
    </xf>
    <xf numFmtId="49" fontId="11" fillId="0" borderId="4"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23" fillId="4" borderId="1" xfId="0" applyNumberFormat="1"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9"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21" fillId="0" borderId="4" xfId="0" applyFont="1" applyBorder="1" applyAlignment="1">
      <alignment horizontal="left" vertical="center" wrapText="1"/>
    </xf>
    <xf numFmtId="49" fontId="73" fillId="0" borderId="0" xfId="0" applyNumberFormat="1" applyFont="1" applyAlignment="1">
      <alignment horizontal="left" wrapText="1"/>
    </xf>
    <xf numFmtId="49" fontId="9" fillId="2" borderId="8"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3" fontId="3" fillId="0" borderId="0" xfId="1" applyFont="1" applyFill="1" applyBorder="1" applyAlignment="1" applyProtection="1">
      <alignment horizontal="center" vertical="center" wrapText="1"/>
    </xf>
    <xf numFmtId="49" fontId="9" fillId="4"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1" fontId="23" fillId="2" borderId="1" xfId="0" applyNumberFormat="1" applyFont="1" applyFill="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11" xfId="0" applyNumberFormat="1" applyFont="1" applyBorder="1" applyAlignment="1">
      <alignment horizontal="center" vertical="center" wrapText="1"/>
    </xf>
    <xf numFmtId="49" fontId="23" fillId="0" borderId="8" xfId="0" applyNumberFormat="1" applyFont="1" applyBorder="1" applyAlignment="1">
      <alignment horizontal="center" vertical="center" wrapText="1"/>
    </xf>
    <xf numFmtId="1" fontId="23" fillId="0" borderId="2" xfId="0" applyNumberFormat="1" applyFont="1" applyBorder="1" applyAlignment="1">
      <alignment horizontal="center" vertical="center"/>
    </xf>
    <xf numFmtId="1" fontId="23" fillId="0" borderId="11" xfId="0" applyNumberFormat="1" applyFont="1" applyBorder="1" applyAlignment="1">
      <alignment horizontal="center" vertical="center"/>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49" fontId="23" fillId="2" borderId="14" xfId="0" applyNumberFormat="1" applyFont="1" applyFill="1" applyBorder="1" applyAlignment="1">
      <alignment horizontal="center" vertical="center" wrapText="1"/>
    </xf>
    <xf numFmtId="49" fontId="23" fillId="2" borderId="12" xfId="0" applyNumberFormat="1" applyFont="1" applyFill="1" applyBorder="1" applyAlignment="1">
      <alignment horizontal="center" vertical="center" wrapText="1"/>
    </xf>
    <xf numFmtId="43" fontId="3" fillId="0" borderId="0" xfId="1" applyFont="1" applyFill="1" applyBorder="1" applyAlignment="1">
      <alignment horizontal="left" vertical="center" wrapText="1"/>
    </xf>
    <xf numFmtId="49" fontId="10" fillId="0" borderId="0" xfId="0" applyNumberFormat="1" applyFont="1" applyAlignment="1" applyProtection="1">
      <alignment horizontal="center" vertical="center" wrapText="1"/>
      <protection locked="0"/>
    </xf>
    <xf numFmtId="49" fontId="9" fillId="12" borderId="1" xfId="0" applyNumberFormat="1" applyFont="1" applyFill="1" applyBorder="1" applyAlignment="1">
      <alignment horizontal="center" vertical="center" wrapText="1"/>
    </xf>
    <xf numFmtId="49" fontId="11" fillId="3" borderId="4" xfId="0" applyNumberFormat="1" applyFont="1" applyFill="1" applyBorder="1" applyAlignment="1">
      <alignment horizontal="center" wrapText="1"/>
    </xf>
    <xf numFmtId="49" fontId="9" fillId="3" borderId="1" xfId="0" applyNumberFormat="1" applyFont="1" applyFill="1" applyBorder="1" applyAlignment="1">
      <alignment horizontal="center" vertical="center" wrapText="1"/>
    </xf>
    <xf numFmtId="49" fontId="23" fillId="3" borderId="3" xfId="0" applyNumberFormat="1" applyFont="1" applyFill="1" applyBorder="1" applyAlignment="1">
      <alignment horizontal="center" vertical="center" wrapText="1"/>
    </xf>
    <xf numFmtId="49" fontId="23" fillId="3" borderId="10"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9" xfId="0" applyFont="1" applyFill="1" applyBorder="1" applyAlignment="1">
      <alignment horizontal="center" vertical="center" wrapText="1"/>
    </xf>
    <xf numFmtId="49" fontId="23" fillId="3" borderId="2" xfId="0" applyNumberFormat="1" applyFont="1" applyFill="1" applyBorder="1" applyAlignment="1">
      <alignment horizontal="center" vertical="center" wrapText="1"/>
    </xf>
    <xf numFmtId="49" fontId="23" fillId="3" borderId="11" xfId="0" applyNumberFormat="1" applyFont="1" applyFill="1" applyBorder="1" applyAlignment="1">
      <alignment horizontal="center" vertical="center" wrapText="1"/>
    </xf>
    <xf numFmtId="49" fontId="23" fillId="3" borderId="8"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9" fontId="0" fillId="3" borderId="0" xfId="0" applyNumberFormat="1" applyFill="1" applyAlignment="1">
      <alignment horizontal="left" vertical="top" wrapText="1"/>
    </xf>
    <xf numFmtId="49" fontId="17" fillId="3" borderId="5" xfId="0" applyNumberFormat="1" applyFont="1" applyFill="1" applyBorder="1" applyAlignment="1">
      <alignment horizontal="right"/>
    </xf>
    <xf numFmtId="49" fontId="10" fillId="3" borderId="0" xfId="0" applyNumberFormat="1" applyFont="1" applyFill="1" applyAlignment="1">
      <alignment horizontal="center" vertical="top" wrapText="1"/>
    </xf>
    <xf numFmtId="1" fontId="23" fillId="3" borderId="1"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xf>
    <xf numFmtId="1" fontId="23" fillId="3" borderId="11" xfId="0" applyNumberFormat="1" applyFont="1" applyFill="1" applyBorder="1" applyAlignment="1">
      <alignment horizontal="center" vertical="center"/>
    </xf>
    <xf numFmtId="49" fontId="23" fillId="3" borderId="14" xfId="0" applyNumberFormat="1" applyFont="1" applyFill="1" applyBorder="1" applyAlignment="1">
      <alignment horizontal="center" vertical="center" wrapText="1"/>
    </xf>
    <xf numFmtId="49" fontId="23" fillId="3" borderId="12" xfId="0" applyNumberFormat="1" applyFont="1" applyFill="1" applyBorder="1" applyAlignment="1">
      <alignment horizontal="center" vertical="center" wrapText="1"/>
    </xf>
    <xf numFmtId="43" fontId="0" fillId="0" borderId="0" xfId="1" applyFont="1" applyFill="1" applyBorder="1" applyAlignment="1">
      <alignment horizontal="left" vertical="center" wrapText="1"/>
    </xf>
    <xf numFmtId="0" fontId="10" fillId="2" borderId="0" xfId="0" applyFont="1" applyFill="1" applyAlignment="1">
      <alignment horizontal="center"/>
    </xf>
    <xf numFmtId="0" fontId="56" fillId="12" borderId="2" xfId="0" applyFont="1" applyFill="1" applyBorder="1" applyAlignment="1">
      <alignment horizontal="center" vertical="center" wrapText="1"/>
    </xf>
    <xf numFmtId="0" fontId="56" fillId="12" borderId="8" xfId="0" applyFont="1" applyFill="1" applyBorder="1" applyAlignment="1">
      <alignment horizontal="center" vertical="center" wrapText="1"/>
    </xf>
    <xf numFmtId="49" fontId="0" fillId="3" borderId="5" xfId="0" applyNumberFormat="1" applyFill="1" applyBorder="1" applyAlignment="1">
      <alignment horizontal="right"/>
    </xf>
    <xf numFmtId="1" fontId="23" fillId="3" borderId="1" xfId="0" applyNumberFormat="1" applyFont="1" applyFill="1" applyBorder="1" applyAlignment="1">
      <alignment horizontal="center" vertical="center"/>
    </xf>
    <xf numFmtId="1" fontId="23" fillId="3" borderId="3" xfId="0" applyNumberFormat="1" applyFont="1" applyFill="1" applyBorder="1" applyAlignment="1">
      <alignment horizontal="center" vertical="center" wrapText="1"/>
    </xf>
    <xf numFmtId="1" fontId="23" fillId="3" borderId="10" xfId="0" applyNumberFormat="1" applyFont="1" applyFill="1" applyBorder="1" applyAlignment="1">
      <alignment horizontal="center" vertical="center" wrapText="1"/>
    </xf>
    <xf numFmtId="1" fontId="23" fillId="3" borderId="9" xfId="0" applyNumberFormat="1" applyFont="1" applyFill="1" applyBorder="1" applyAlignment="1">
      <alignment horizontal="center" vertical="center" wrapText="1"/>
    </xf>
    <xf numFmtId="49" fontId="28" fillId="3" borderId="1" xfId="0" applyNumberFormat="1" applyFont="1" applyFill="1" applyBorder="1" applyAlignment="1">
      <alignment horizontal="center" vertical="center" wrapText="1"/>
    </xf>
    <xf numFmtId="49" fontId="51" fillId="0" borderId="5" xfId="0" applyNumberFormat="1" applyFont="1" applyBorder="1" applyAlignment="1">
      <alignment horizontal="left"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49" fontId="64"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3" fontId="29" fillId="0" borderId="0" xfId="1" applyFont="1" applyFill="1" applyBorder="1" applyAlignment="1">
      <alignment horizontal="center" vertical="center" wrapText="1"/>
    </xf>
    <xf numFmtId="164" fontId="10" fillId="0" borderId="0" xfId="1" applyNumberFormat="1" applyFont="1" applyFill="1" applyAlignment="1">
      <alignment horizontal="center"/>
    </xf>
    <xf numFmtId="164" fontId="10" fillId="0" borderId="0" xfId="1" applyNumberFormat="1" applyFont="1" applyAlignment="1">
      <alignment horizontal="center"/>
    </xf>
    <xf numFmtId="49" fontId="64" fillId="0" borderId="3" xfId="0" applyNumberFormat="1" applyFont="1" applyBorder="1" applyAlignment="1">
      <alignment horizontal="center" vertical="center" wrapText="1"/>
    </xf>
    <xf numFmtId="49" fontId="64" fillId="0" borderId="10" xfId="0" applyNumberFormat="1" applyFont="1" applyBorder="1" applyAlignment="1">
      <alignment horizontal="center" vertical="center" wrapText="1"/>
    </xf>
    <xf numFmtId="49" fontId="64" fillId="0" borderId="9"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9" fontId="2" fillId="12" borderId="1" xfId="0" applyNumberFormat="1" applyFont="1" applyFill="1" applyBorder="1" applyAlignment="1" applyProtection="1">
      <alignment horizontal="center" vertical="center"/>
      <protection locked="0"/>
    </xf>
    <xf numFmtId="164" fontId="63" fillId="0" borderId="0" xfId="1" applyNumberFormat="1" applyFont="1" applyFill="1" applyBorder="1" applyAlignment="1">
      <alignment horizontal="center" wrapText="1"/>
    </xf>
    <xf numFmtId="49" fontId="7" fillId="5" borderId="2" xfId="0" applyNumberFormat="1" applyFont="1" applyFill="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43" fontId="3" fillId="0" borderId="0" xfId="1" applyFont="1" applyFill="1" applyBorder="1" applyAlignment="1">
      <alignment horizontal="center" vertical="center" wrapText="1"/>
    </xf>
    <xf numFmtId="164" fontId="63" fillId="2" borderId="0" xfId="1" applyNumberFormat="1" applyFont="1" applyFill="1" applyBorder="1" applyAlignment="1">
      <alignment horizontal="center"/>
    </xf>
    <xf numFmtId="43" fontId="10" fillId="0" borderId="0" xfId="1" applyFont="1" applyFill="1" applyBorder="1" applyAlignment="1">
      <alignment horizontal="center" vertical="center" wrapText="1"/>
    </xf>
    <xf numFmtId="43" fontId="10" fillId="0" borderId="0" xfId="1" applyFont="1" applyAlignment="1">
      <alignment horizontal="center"/>
    </xf>
    <xf numFmtId="49" fontId="52" fillId="0" borderId="1" xfId="0" applyNumberFormat="1" applyFont="1" applyBorder="1" applyAlignment="1">
      <alignment horizontal="center" vertical="center" wrapText="1" readingOrder="1"/>
    </xf>
    <xf numFmtId="49" fontId="52" fillId="0" borderId="2" xfId="0" applyNumberFormat="1" applyFont="1" applyBorder="1" applyAlignment="1">
      <alignment horizontal="center" vertical="center" wrapText="1" readingOrder="1"/>
    </xf>
    <xf numFmtId="49" fontId="52" fillId="0" borderId="11" xfId="0" applyNumberFormat="1" applyFont="1" applyBorder="1" applyAlignment="1">
      <alignment horizontal="center" vertical="center" wrapText="1" readingOrder="1"/>
    </xf>
    <xf numFmtId="49" fontId="52" fillId="0" borderId="8" xfId="0" applyNumberFormat="1" applyFont="1" applyBorder="1" applyAlignment="1">
      <alignment horizontal="center" vertical="center" wrapText="1" readingOrder="1"/>
    </xf>
    <xf numFmtId="49" fontId="52" fillId="0" borderId="3" xfId="0" applyNumberFormat="1" applyFont="1" applyBorder="1" applyAlignment="1">
      <alignment horizontal="center" vertical="center" wrapText="1" readingOrder="1"/>
    </xf>
    <xf numFmtId="49" fontId="78" fillId="0" borderId="3" xfId="0" applyNumberFormat="1" applyFont="1" applyBorder="1" applyAlignment="1">
      <alignment horizontal="center" vertical="center" wrapText="1" readingOrder="1"/>
    </xf>
    <xf numFmtId="49" fontId="78" fillId="0" borderId="10" xfId="0" applyNumberFormat="1" applyFont="1" applyBorder="1" applyAlignment="1">
      <alignment horizontal="center" vertical="center" wrapText="1" readingOrder="1"/>
    </xf>
    <xf numFmtId="49" fontId="52" fillId="0" borderId="14" xfId="0" applyNumberFormat="1" applyFont="1" applyBorder="1" applyAlignment="1">
      <alignment horizontal="center" vertical="center" wrapText="1" readingOrder="1"/>
    </xf>
    <xf numFmtId="49" fontId="52" fillId="0" borderId="4" xfId="0" applyNumberFormat="1" applyFont="1" applyBorder="1" applyAlignment="1">
      <alignment horizontal="center" vertical="center" wrapText="1" readingOrder="1"/>
    </xf>
    <xf numFmtId="49" fontId="52" fillId="0" borderId="12" xfId="0" applyNumberFormat="1" applyFont="1" applyBorder="1" applyAlignment="1">
      <alignment horizontal="center" vertical="center" wrapText="1" readingOrder="1"/>
    </xf>
    <xf numFmtId="49" fontId="52" fillId="0" borderId="10" xfId="0" applyNumberFormat="1" applyFont="1" applyBorder="1" applyAlignment="1">
      <alignment horizontal="center" vertical="center" wrapText="1" readingOrder="1"/>
    </xf>
    <xf numFmtId="49" fontId="52" fillId="0" borderId="9" xfId="0" applyNumberFormat="1" applyFont="1" applyBorder="1" applyAlignment="1">
      <alignment horizontal="center" vertical="center" wrapText="1" readingOrder="1"/>
    </xf>
    <xf numFmtId="49" fontId="52" fillId="0" borderId="13" xfId="0" applyNumberFormat="1" applyFont="1" applyBorder="1" applyAlignment="1">
      <alignment horizontal="center" vertical="center" wrapText="1" readingOrder="1"/>
    </xf>
    <xf numFmtId="49" fontId="52" fillId="0" borderId="7" xfId="0" applyNumberFormat="1" applyFont="1" applyBorder="1" applyAlignment="1">
      <alignment horizontal="center" vertical="center" wrapText="1" readingOrder="1"/>
    </xf>
    <xf numFmtId="43" fontId="3" fillId="0" borderId="0" xfId="1" applyFont="1" applyFill="1" applyBorder="1" applyAlignment="1">
      <alignment horizontal="center" vertical="top" wrapText="1"/>
    </xf>
    <xf numFmtId="49" fontId="51" fillId="2" borderId="5" xfId="0" applyNumberFormat="1" applyFont="1" applyFill="1" applyBorder="1" applyAlignment="1">
      <alignment horizontal="right" vertical="top" wrapText="1"/>
    </xf>
    <xf numFmtId="0" fontId="52" fillId="0" borderId="1" xfId="0" applyFont="1" applyBorder="1" applyAlignment="1">
      <alignment horizontal="center" vertical="center" wrapText="1" readingOrder="1"/>
    </xf>
    <xf numFmtId="0" fontId="52" fillId="0" borderId="3" xfId="0" applyFont="1" applyBorder="1" applyAlignment="1">
      <alignment horizontal="center" vertical="center" wrapText="1" readingOrder="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1" xfId="0" applyFont="1" applyBorder="1" applyAlignment="1">
      <alignment horizontal="center"/>
    </xf>
    <xf numFmtId="0" fontId="9" fillId="12" borderId="1" xfId="0" applyFont="1" applyFill="1" applyBorder="1" applyAlignment="1" applyProtection="1">
      <alignment horizontal="center" vertical="center"/>
      <protection locked="0"/>
    </xf>
    <xf numFmtId="164" fontId="63" fillId="0" borderId="4" xfId="1" applyNumberFormat="1" applyFont="1" applyFill="1" applyBorder="1" applyAlignment="1">
      <alignment horizontal="center" wrapText="1"/>
    </xf>
    <xf numFmtId="164" fontId="63" fillId="0" borderId="4" xfId="1" applyNumberFormat="1" applyFont="1" applyBorder="1" applyAlignment="1">
      <alignment horizont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49" fontId="9" fillId="12" borderId="1" xfId="0" applyNumberFormat="1" applyFont="1" applyFill="1" applyBorder="1" applyAlignment="1" applyProtection="1">
      <alignment horizontal="center" vertical="center" wrapText="1"/>
      <protection locked="0"/>
    </xf>
    <xf numFmtId="1" fontId="26" fillId="2" borderId="0" xfId="0" applyNumberFormat="1" applyFont="1" applyFill="1" applyAlignment="1">
      <alignment horizontal="center"/>
    </xf>
    <xf numFmtId="49" fontId="17" fillId="0" borderId="5" xfId="0" applyNumberFormat="1" applyFont="1" applyBorder="1" applyAlignment="1">
      <alignment horizontal="right"/>
    </xf>
    <xf numFmtId="49" fontId="9" fillId="0" borderId="1" xfId="0" applyNumberFormat="1" applyFont="1" applyBorder="1" applyAlignment="1">
      <alignment horizontal="center"/>
    </xf>
    <xf numFmtId="49" fontId="9" fillId="0" borderId="8"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9" fillId="0" borderId="2" xfId="0" applyNumberFormat="1" applyFont="1" applyBorder="1" applyAlignment="1">
      <alignment horizontal="center"/>
    </xf>
    <xf numFmtId="49" fontId="9" fillId="0" borderId="11" xfId="0" applyNumberFormat="1" applyFont="1" applyBorder="1" applyAlignment="1">
      <alignment horizontal="center"/>
    </xf>
    <xf numFmtId="49" fontId="9" fillId="0" borderId="8" xfId="0" applyNumberFormat="1" applyFont="1" applyBorder="1" applyAlignment="1">
      <alignment horizontal="center"/>
    </xf>
    <xf numFmtId="49" fontId="0" fillId="0" borderId="5" xfId="0" applyNumberFormat="1" applyBorder="1" applyAlignment="1">
      <alignment horizontal="left"/>
    </xf>
    <xf numFmtId="0" fontId="37" fillId="0" borderId="0" xfId="0" applyFont="1" applyAlignment="1" applyProtection="1">
      <alignment horizontal="center" vertical="center" wrapText="1"/>
      <protection locked="0"/>
    </xf>
    <xf numFmtId="0" fontId="57" fillId="0" borderId="5" xfId="0" applyFont="1" applyBorder="1" applyAlignment="1">
      <alignment horizontal="right"/>
    </xf>
    <xf numFmtId="49" fontId="43" fillId="0" borderId="3" xfId="0" applyNumberFormat="1" applyFont="1" applyBorder="1" applyAlignment="1">
      <alignment horizontal="center" vertical="center"/>
    </xf>
    <xf numFmtId="49" fontId="43" fillId="0" borderId="10" xfId="0" applyNumberFormat="1" applyFont="1" applyBorder="1" applyAlignment="1">
      <alignment horizontal="center" vertical="center"/>
    </xf>
    <xf numFmtId="0" fontId="43" fillId="0" borderId="2" xfId="0" applyFont="1" applyBorder="1" applyAlignment="1">
      <alignment horizontal="center" vertical="center"/>
    </xf>
    <xf numFmtId="0" fontId="43" fillId="0" borderId="11" xfId="0" applyFont="1" applyBorder="1" applyAlignment="1">
      <alignment horizontal="center" vertical="center"/>
    </xf>
    <xf numFmtId="0" fontId="43" fillId="0" borderId="1"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xf>
    <xf numFmtId="0" fontId="43" fillId="0" borderId="14"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xf>
    <xf numFmtId="49" fontId="41" fillId="0" borderId="1" xfId="0" applyNumberFormat="1" applyFont="1" applyBorder="1" applyAlignment="1">
      <alignment horizontal="center" vertical="center"/>
    </xf>
    <xf numFmtId="0" fontId="43" fillId="5" borderId="2" xfId="0" applyFont="1" applyFill="1" applyBorder="1" applyAlignment="1" applyProtection="1">
      <alignment horizontal="center" wrapText="1"/>
      <protection locked="0"/>
    </xf>
    <xf numFmtId="0" fontId="43" fillId="5" borderId="8" xfId="0" applyFont="1" applyFill="1" applyBorder="1" applyAlignment="1" applyProtection="1">
      <alignment horizontal="center" wrapText="1"/>
      <protection locked="0"/>
    </xf>
    <xf numFmtId="0" fontId="5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8" fillId="5" borderId="2"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22" fillId="0" borderId="5" xfId="0" applyFont="1" applyBorder="1" applyAlignment="1">
      <alignment horizontal="right" wrapText="1"/>
    </xf>
    <xf numFmtId="0" fontId="6" fillId="9" borderId="1" xfId="0" applyFont="1" applyFill="1" applyBorder="1" applyAlignment="1">
      <alignment horizontal="center"/>
    </xf>
    <xf numFmtId="0" fontId="6" fillId="10" borderId="1" xfId="0" applyFont="1" applyFill="1" applyBorder="1" applyAlignment="1">
      <alignment horizontal="center"/>
    </xf>
    <xf numFmtId="49" fontId="6" fillId="0" borderId="3"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2" fillId="0" borderId="0" xfId="0" applyFont="1" applyAlignment="1">
      <alignment horizontal="center" vertical="center"/>
    </xf>
    <xf numFmtId="0" fontId="51" fillId="0" borderId="0" xfId="0" applyFont="1" applyAlignment="1" applyProtection="1">
      <alignment horizontal="center" vertical="center"/>
      <protection locked="0"/>
    </xf>
    <xf numFmtId="0" fontId="36" fillId="0" borderId="5" xfId="0" applyFont="1" applyBorder="1" applyAlignment="1">
      <alignment horizontal="right"/>
    </xf>
    <xf numFmtId="164" fontId="3" fillId="6" borderId="1" xfId="1" applyNumberFormat="1" applyFont="1" applyFill="1" applyBorder="1" applyAlignment="1" applyProtection="1">
      <alignment horizontal="center" vertical="center"/>
      <protection locked="0"/>
    </xf>
    <xf numFmtId="164" fontId="53" fillId="6" borderId="1" xfId="1" applyNumberFormat="1" applyFont="1" applyFill="1" applyBorder="1" applyAlignment="1" applyProtection="1">
      <alignment horizontal="center" vertical="center"/>
      <protection locked="0"/>
    </xf>
    <xf numFmtId="164" fontId="53" fillId="6" borderId="1" xfId="1" applyNumberFormat="1" applyFont="1" applyFill="1" applyBorder="1" applyAlignment="1" applyProtection="1">
      <alignment horizontal="center" vertical="center"/>
    </xf>
  </cellXfs>
  <cellStyles count="5">
    <cellStyle name="Comma" xfId="1" builtinId="3"/>
    <cellStyle name="Normal" xfId="0" builtinId="0"/>
    <cellStyle name="Normal 2 2" xfId="2"/>
    <cellStyle name="Normal_Sheet1" xfId="3"/>
    <cellStyle name="Percent" xfId="4" builtinId="5"/>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1085" name="Text Box 1">
          <a:extLst>
            <a:ext uri="{FF2B5EF4-FFF2-40B4-BE49-F238E27FC236}">
              <a16:creationId xmlns:a16="http://schemas.microsoft.com/office/drawing/2014/main" id="{00000000-0008-0000-0100-00003D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6" name="Text Box 1">
          <a:extLst>
            <a:ext uri="{FF2B5EF4-FFF2-40B4-BE49-F238E27FC236}">
              <a16:creationId xmlns:a16="http://schemas.microsoft.com/office/drawing/2014/main" id="{00000000-0008-0000-0100-00003E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7" name="Text Box 1">
          <a:extLst>
            <a:ext uri="{FF2B5EF4-FFF2-40B4-BE49-F238E27FC236}">
              <a16:creationId xmlns:a16="http://schemas.microsoft.com/office/drawing/2014/main" id="{00000000-0008-0000-0100-00003F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8" name="Text Box 1">
          <a:extLst>
            <a:ext uri="{FF2B5EF4-FFF2-40B4-BE49-F238E27FC236}">
              <a16:creationId xmlns:a16="http://schemas.microsoft.com/office/drawing/2014/main" id="{00000000-0008-0000-0100-000040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9" name="Text Box 1">
          <a:extLst>
            <a:ext uri="{FF2B5EF4-FFF2-40B4-BE49-F238E27FC236}">
              <a16:creationId xmlns:a16="http://schemas.microsoft.com/office/drawing/2014/main" id="{00000000-0008-0000-0100-000041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90" name="Text Box 1">
          <a:extLst>
            <a:ext uri="{FF2B5EF4-FFF2-40B4-BE49-F238E27FC236}">
              <a16:creationId xmlns:a16="http://schemas.microsoft.com/office/drawing/2014/main" id="{00000000-0008-0000-0100-000042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85725</xdr:colOff>
      <xdr:row>0</xdr:row>
      <xdr:rowOff>38100</xdr:rowOff>
    </xdr:to>
    <xdr:sp macro="" textlink="">
      <xdr:nvSpPr>
        <xdr:cNvPr id="10301" name="Text Box 1">
          <a:extLst>
            <a:ext uri="{FF2B5EF4-FFF2-40B4-BE49-F238E27FC236}">
              <a16:creationId xmlns:a16="http://schemas.microsoft.com/office/drawing/2014/main" id="{00000000-0008-0000-0A00-00003D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2" name="Text Box 1">
          <a:extLst>
            <a:ext uri="{FF2B5EF4-FFF2-40B4-BE49-F238E27FC236}">
              <a16:creationId xmlns:a16="http://schemas.microsoft.com/office/drawing/2014/main" id="{00000000-0008-0000-0A00-00003E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3" name="Text Box 1">
          <a:extLst>
            <a:ext uri="{FF2B5EF4-FFF2-40B4-BE49-F238E27FC236}">
              <a16:creationId xmlns:a16="http://schemas.microsoft.com/office/drawing/2014/main" id="{00000000-0008-0000-0A00-00003F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4" name="Text Box 1">
          <a:extLst>
            <a:ext uri="{FF2B5EF4-FFF2-40B4-BE49-F238E27FC236}">
              <a16:creationId xmlns:a16="http://schemas.microsoft.com/office/drawing/2014/main" id="{00000000-0008-0000-0A00-000040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5" name="Text Box 1">
          <a:extLst>
            <a:ext uri="{FF2B5EF4-FFF2-40B4-BE49-F238E27FC236}">
              <a16:creationId xmlns:a16="http://schemas.microsoft.com/office/drawing/2014/main" id="{00000000-0008-0000-0A00-000041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6" name="Text Box 1">
          <a:extLst>
            <a:ext uri="{FF2B5EF4-FFF2-40B4-BE49-F238E27FC236}">
              <a16:creationId xmlns:a16="http://schemas.microsoft.com/office/drawing/2014/main" id="{00000000-0008-0000-0A00-000042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11325" name="Text Box 1">
          <a:extLst>
            <a:ext uri="{FF2B5EF4-FFF2-40B4-BE49-F238E27FC236}">
              <a16:creationId xmlns:a16="http://schemas.microsoft.com/office/drawing/2014/main" id="{00000000-0008-0000-0B00-00003D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6" name="Text Box 1">
          <a:extLst>
            <a:ext uri="{FF2B5EF4-FFF2-40B4-BE49-F238E27FC236}">
              <a16:creationId xmlns:a16="http://schemas.microsoft.com/office/drawing/2014/main" id="{00000000-0008-0000-0B00-00003E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7" name="Text Box 1">
          <a:extLst>
            <a:ext uri="{FF2B5EF4-FFF2-40B4-BE49-F238E27FC236}">
              <a16:creationId xmlns:a16="http://schemas.microsoft.com/office/drawing/2014/main" id="{00000000-0008-0000-0B00-00003F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8" name="Text Box 1">
          <a:extLst>
            <a:ext uri="{FF2B5EF4-FFF2-40B4-BE49-F238E27FC236}">
              <a16:creationId xmlns:a16="http://schemas.microsoft.com/office/drawing/2014/main" id="{00000000-0008-0000-0B00-000040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9" name="Text Box 1">
          <a:extLst>
            <a:ext uri="{FF2B5EF4-FFF2-40B4-BE49-F238E27FC236}">
              <a16:creationId xmlns:a16="http://schemas.microsoft.com/office/drawing/2014/main" id="{00000000-0008-0000-0B00-000041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30" name="Text Box 1">
          <a:extLst>
            <a:ext uri="{FF2B5EF4-FFF2-40B4-BE49-F238E27FC236}">
              <a16:creationId xmlns:a16="http://schemas.microsoft.com/office/drawing/2014/main" id="{00000000-0008-0000-0B00-000042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85725</xdr:colOff>
      <xdr:row>1</xdr:row>
      <xdr:rowOff>38100</xdr:rowOff>
    </xdr:to>
    <xdr:sp macro="" textlink="">
      <xdr:nvSpPr>
        <xdr:cNvPr id="12299" name="Text Box 1">
          <a:extLst>
            <a:ext uri="{FF2B5EF4-FFF2-40B4-BE49-F238E27FC236}">
              <a16:creationId xmlns:a16="http://schemas.microsoft.com/office/drawing/2014/main" id="{00000000-0008-0000-0C00-00000B300000}"/>
            </a:ext>
          </a:extLst>
        </xdr:cNvPr>
        <xdr:cNvSpPr txBox="1">
          <a:spLocks noChangeArrowheads="1"/>
        </xdr:cNvSpPr>
      </xdr:nvSpPr>
      <xdr:spPr bwMode="auto">
        <a:xfrm>
          <a:off x="2857500" y="7810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2069" name="Line 1">
          <a:extLst>
            <a:ext uri="{FF2B5EF4-FFF2-40B4-BE49-F238E27FC236}">
              <a16:creationId xmlns:a16="http://schemas.microsoft.com/office/drawing/2014/main" id="{00000000-0008-0000-0200-000015080000}"/>
            </a:ext>
          </a:extLst>
        </xdr:cNvPr>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2070" name="Line 2">
          <a:extLst>
            <a:ext uri="{FF2B5EF4-FFF2-40B4-BE49-F238E27FC236}">
              <a16:creationId xmlns:a16="http://schemas.microsoft.com/office/drawing/2014/main" id="{00000000-0008-0000-0200-000016080000}"/>
            </a:ext>
          </a:extLst>
        </xdr:cNvPr>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85725</xdr:colOff>
      <xdr:row>1</xdr:row>
      <xdr:rowOff>38100</xdr:rowOff>
    </xdr:to>
    <xdr:sp macro="" textlink="">
      <xdr:nvSpPr>
        <xdr:cNvPr id="3103" name="Text Box 1">
          <a:extLst>
            <a:ext uri="{FF2B5EF4-FFF2-40B4-BE49-F238E27FC236}">
              <a16:creationId xmlns:a16="http://schemas.microsoft.com/office/drawing/2014/main" id="{00000000-0008-0000-0300-00001F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4" name="Text Box 1">
          <a:extLst>
            <a:ext uri="{FF2B5EF4-FFF2-40B4-BE49-F238E27FC236}">
              <a16:creationId xmlns:a16="http://schemas.microsoft.com/office/drawing/2014/main" id="{00000000-0008-0000-0300-000020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5" name="Text Box 1">
          <a:extLst>
            <a:ext uri="{FF2B5EF4-FFF2-40B4-BE49-F238E27FC236}">
              <a16:creationId xmlns:a16="http://schemas.microsoft.com/office/drawing/2014/main" id="{00000000-0008-0000-0300-000021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57150</xdr:rowOff>
    </xdr:to>
    <xdr:sp macro="" textlink="">
      <xdr:nvSpPr>
        <xdr:cNvPr id="4127" name="Text Box 1">
          <a:extLst>
            <a:ext uri="{FF2B5EF4-FFF2-40B4-BE49-F238E27FC236}">
              <a16:creationId xmlns:a16="http://schemas.microsoft.com/office/drawing/2014/main" id="{00000000-0008-0000-0400-00001F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8" name="Text Box 1">
          <a:extLst>
            <a:ext uri="{FF2B5EF4-FFF2-40B4-BE49-F238E27FC236}">
              <a16:creationId xmlns:a16="http://schemas.microsoft.com/office/drawing/2014/main" id="{00000000-0008-0000-0400-000020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9" name="Text Box 1">
          <a:extLst>
            <a:ext uri="{FF2B5EF4-FFF2-40B4-BE49-F238E27FC236}">
              <a16:creationId xmlns:a16="http://schemas.microsoft.com/office/drawing/2014/main" id="{00000000-0008-0000-0400-000021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5141" name="Line 1">
          <a:extLst>
            <a:ext uri="{FF2B5EF4-FFF2-40B4-BE49-F238E27FC236}">
              <a16:creationId xmlns:a16="http://schemas.microsoft.com/office/drawing/2014/main" id="{00000000-0008-0000-0500-000015140000}"/>
            </a:ext>
          </a:extLst>
        </xdr:cNvPr>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5142" name="Line 2">
          <a:extLst>
            <a:ext uri="{FF2B5EF4-FFF2-40B4-BE49-F238E27FC236}">
              <a16:creationId xmlns:a16="http://schemas.microsoft.com/office/drawing/2014/main" id="{00000000-0008-0000-0500-000016140000}"/>
            </a:ext>
          </a:extLst>
        </xdr:cNvPr>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6175" name="Text Box 1">
          <a:extLst>
            <a:ext uri="{FF2B5EF4-FFF2-40B4-BE49-F238E27FC236}">
              <a16:creationId xmlns:a16="http://schemas.microsoft.com/office/drawing/2014/main" id="{00000000-0008-0000-0600-00001F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6" name="Text Box 1">
          <a:extLst>
            <a:ext uri="{FF2B5EF4-FFF2-40B4-BE49-F238E27FC236}">
              <a16:creationId xmlns:a16="http://schemas.microsoft.com/office/drawing/2014/main" id="{00000000-0008-0000-0600-000020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7" name="Text Box 1">
          <a:extLst>
            <a:ext uri="{FF2B5EF4-FFF2-40B4-BE49-F238E27FC236}">
              <a16:creationId xmlns:a16="http://schemas.microsoft.com/office/drawing/2014/main" id="{00000000-0008-0000-0600-000021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7229" name="Text Box 1">
          <a:extLst>
            <a:ext uri="{FF2B5EF4-FFF2-40B4-BE49-F238E27FC236}">
              <a16:creationId xmlns:a16="http://schemas.microsoft.com/office/drawing/2014/main" id="{00000000-0008-0000-0700-00003D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0" name="Text Box 1">
          <a:extLst>
            <a:ext uri="{FF2B5EF4-FFF2-40B4-BE49-F238E27FC236}">
              <a16:creationId xmlns:a16="http://schemas.microsoft.com/office/drawing/2014/main" id="{00000000-0008-0000-0700-00003E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1" name="Text Box 1">
          <a:extLst>
            <a:ext uri="{FF2B5EF4-FFF2-40B4-BE49-F238E27FC236}">
              <a16:creationId xmlns:a16="http://schemas.microsoft.com/office/drawing/2014/main" id="{00000000-0008-0000-0700-00003F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2" name="Text Box 1">
          <a:extLst>
            <a:ext uri="{FF2B5EF4-FFF2-40B4-BE49-F238E27FC236}">
              <a16:creationId xmlns:a16="http://schemas.microsoft.com/office/drawing/2014/main" id="{00000000-0008-0000-0700-000040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3" name="Text Box 1">
          <a:extLst>
            <a:ext uri="{FF2B5EF4-FFF2-40B4-BE49-F238E27FC236}">
              <a16:creationId xmlns:a16="http://schemas.microsoft.com/office/drawing/2014/main" id="{00000000-0008-0000-0700-000041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4" name="Text Box 1">
          <a:extLst>
            <a:ext uri="{FF2B5EF4-FFF2-40B4-BE49-F238E27FC236}">
              <a16:creationId xmlns:a16="http://schemas.microsoft.com/office/drawing/2014/main" id="{00000000-0008-0000-0700-000042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38100</xdr:rowOff>
    </xdr:to>
    <xdr:sp macro="" textlink="">
      <xdr:nvSpPr>
        <xdr:cNvPr id="8313" name="Text Box 1">
          <a:extLst>
            <a:ext uri="{FF2B5EF4-FFF2-40B4-BE49-F238E27FC236}">
              <a16:creationId xmlns:a16="http://schemas.microsoft.com/office/drawing/2014/main" id="{00000000-0008-0000-0800-000079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4" name="Text Box 1">
          <a:extLst>
            <a:ext uri="{FF2B5EF4-FFF2-40B4-BE49-F238E27FC236}">
              <a16:creationId xmlns:a16="http://schemas.microsoft.com/office/drawing/2014/main" id="{00000000-0008-0000-0800-00007A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5" name="Text Box 1">
          <a:extLst>
            <a:ext uri="{FF2B5EF4-FFF2-40B4-BE49-F238E27FC236}">
              <a16:creationId xmlns:a16="http://schemas.microsoft.com/office/drawing/2014/main" id="{00000000-0008-0000-0800-00007B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6" name="Text Box 1">
          <a:extLst>
            <a:ext uri="{FF2B5EF4-FFF2-40B4-BE49-F238E27FC236}">
              <a16:creationId xmlns:a16="http://schemas.microsoft.com/office/drawing/2014/main" id="{00000000-0008-0000-0800-00007C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7" name="Text Box 1">
          <a:extLst>
            <a:ext uri="{FF2B5EF4-FFF2-40B4-BE49-F238E27FC236}">
              <a16:creationId xmlns:a16="http://schemas.microsoft.com/office/drawing/2014/main" id="{00000000-0008-0000-0800-00007D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8" name="Text Box 1">
          <a:extLst>
            <a:ext uri="{FF2B5EF4-FFF2-40B4-BE49-F238E27FC236}">
              <a16:creationId xmlns:a16="http://schemas.microsoft.com/office/drawing/2014/main" id="{00000000-0008-0000-0800-00007E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19" name="Text Box 1">
          <a:extLst>
            <a:ext uri="{FF2B5EF4-FFF2-40B4-BE49-F238E27FC236}">
              <a16:creationId xmlns:a16="http://schemas.microsoft.com/office/drawing/2014/main" id="{00000000-0008-0000-0800-00007F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0" name="Text Box 1">
          <a:extLst>
            <a:ext uri="{FF2B5EF4-FFF2-40B4-BE49-F238E27FC236}">
              <a16:creationId xmlns:a16="http://schemas.microsoft.com/office/drawing/2014/main" id="{00000000-0008-0000-0800-000080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1" name="Text Box 1">
          <a:extLst>
            <a:ext uri="{FF2B5EF4-FFF2-40B4-BE49-F238E27FC236}">
              <a16:creationId xmlns:a16="http://schemas.microsoft.com/office/drawing/2014/main" id="{00000000-0008-0000-0800-000081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2" name="Text Box 1">
          <a:extLst>
            <a:ext uri="{FF2B5EF4-FFF2-40B4-BE49-F238E27FC236}">
              <a16:creationId xmlns:a16="http://schemas.microsoft.com/office/drawing/2014/main" id="{00000000-0008-0000-0800-000082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3" name="Text Box 1">
          <a:extLst>
            <a:ext uri="{FF2B5EF4-FFF2-40B4-BE49-F238E27FC236}">
              <a16:creationId xmlns:a16="http://schemas.microsoft.com/office/drawing/2014/main" id="{00000000-0008-0000-0800-000083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4" name="Text Box 1">
          <a:extLst>
            <a:ext uri="{FF2B5EF4-FFF2-40B4-BE49-F238E27FC236}">
              <a16:creationId xmlns:a16="http://schemas.microsoft.com/office/drawing/2014/main" id="{00000000-0008-0000-0800-000084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9277" name="Text Box 1">
          <a:extLst>
            <a:ext uri="{FF2B5EF4-FFF2-40B4-BE49-F238E27FC236}">
              <a16:creationId xmlns:a16="http://schemas.microsoft.com/office/drawing/2014/main" id="{00000000-0008-0000-0900-00003D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8" name="Text Box 1">
          <a:extLst>
            <a:ext uri="{FF2B5EF4-FFF2-40B4-BE49-F238E27FC236}">
              <a16:creationId xmlns:a16="http://schemas.microsoft.com/office/drawing/2014/main" id="{00000000-0008-0000-0900-00003E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9" name="Text Box 1">
          <a:extLst>
            <a:ext uri="{FF2B5EF4-FFF2-40B4-BE49-F238E27FC236}">
              <a16:creationId xmlns:a16="http://schemas.microsoft.com/office/drawing/2014/main" id="{00000000-0008-0000-0900-00003F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0" name="Text Box 1">
          <a:extLst>
            <a:ext uri="{FF2B5EF4-FFF2-40B4-BE49-F238E27FC236}">
              <a16:creationId xmlns:a16="http://schemas.microsoft.com/office/drawing/2014/main" id="{00000000-0008-0000-0900-000040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1" name="Text Box 1">
          <a:extLst>
            <a:ext uri="{FF2B5EF4-FFF2-40B4-BE49-F238E27FC236}">
              <a16:creationId xmlns:a16="http://schemas.microsoft.com/office/drawing/2014/main" id="{00000000-0008-0000-0900-000041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2" name="Text Box 1">
          <a:extLst>
            <a:ext uri="{FF2B5EF4-FFF2-40B4-BE49-F238E27FC236}">
              <a16:creationId xmlns:a16="http://schemas.microsoft.com/office/drawing/2014/main" id="{00000000-0008-0000-0900-000042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20Nghiep%20v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0.%20Tu%20Mo%20R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BAO%20CAO%20KQTHADS/9.NAM%202023/6.%20THANG%2006%20(T03-2023)_(06T-2023)/TONG%20HOP%20TOAN%20TINH%20TT06-TT12/Tong%20h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2.%20Thanh%20ph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3.%20Dak%20H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4.%20Dak%20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5.%20Ngoc%20Ho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6.%20Dak%20Gle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7.%20Sa%20Tha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9.%20Kon%20Pl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row>
      </sheetData>
      <sheetData sheetId="9"/>
      <sheetData sheetId="10">
        <row r="10">
          <cell r="Y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11"/>
      <sheetName val="12"/>
      <sheetName val="PLChuaDieuKien"/>
      <sheetName val="01-TTLT"/>
      <sheetName val="02-TTLT"/>
      <sheetName val="03-TTLT"/>
      <sheetName val="04-TTLT"/>
      <sheetName val="Phu luc"/>
    </sheetNames>
    <sheetDataSet>
      <sheetData sheetId="0"/>
      <sheetData sheetId="1"/>
      <sheetData sheetId="2"/>
      <sheetData sheetId="3"/>
      <sheetData sheetId="4"/>
      <sheetData sheetId="5"/>
      <sheetData sheetId="6"/>
      <sheetData sheetId="7"/>
      <sheetData sheetId="8">
        <row r="12">
          <cell r="B12" t="str">
            <v>Cao Minh Hoàng Tùng</v>
          </cell>
        </row>
        <row r="13">
          <cell r="B13" t="str">
            <v>Đặng Văn Hùng</v>
          </cell>
        </row>
        <row r="14">
          <cell r="B14" t="str">
            <v>Tống Minh Lý</v>
          </cell>
        </row>
        <row r="15">
          <cell r="B15" t="str">
            <v xml:space="preserve">Thái Văn Thiện </v>
          </cell>
        </row>
        <row r="16">
          <cell r="B16" t="str">
            <v>Trần Thị Kiều</v>
          </cell>
        </row>
        <row r="17">
          <cell r="B17" t="str">
            <v>Nguyễn Thị Tho</v>
          </cell>
        </row>
        <row r="18">
          <cell r="B18" t="str">
            <v>Trần Thị Thu Thảo</v>
          </cell>
        </row>
        <row r="19">
          <cell r="B19" t="str">
            <v>Lâm Xuân Hậu</v>
          </cell>
        </row>
        <row r="24">
          <cell r="B24" t="str">
            <v>MAI VĂN DIỆN</v>
          </cell>
        </row>
        <row r="25">
          <cell r="B25" t="str">
            <v>ĐINH XUÂN KHƯƠNG</v>
          </cell>
        </row>
        <row r="26">
          <cell r="B26" t="str">
            <v>HOÀNG THỊ THANH ĐỨC</v>
          </cell>
        </row>
        <row r="27">
          <cell r="B27" t="str">
            <v>NGUYỄN THỊ THỦY</v>
          </cell>
        </row>
        <row r="28">
          <cell r="B28" t="str">
            <v>LÊ THỊ HUYỀN</v>
          </cell>
        </row>
        <row r="29">
          <cell r="B29" t="str">
            <v>PHẠM THỊ HƯƠNG</v>
          </cell>
        </row>
        <row r="30">
          <cell r="B30" t="str">
            <v>LÊ NGUYỄN THÚY HẰNG</v>
          </cell>
        </row>
        <row r="38">
          <cell r="B38" t="str">
            <v>Phan Văn Hà</v>
          </cell>
        </row>
        <row r="39">
          <cell r="B39" t="str">
            <v>Trần Quốc Tuyến</v>
          </cell>
        </row>
        <row r="41">
          <cell r="B41" t="str">
            <v>Đặng Đình An</v>
          </cell>
        </row>
        <row r="42">
          <cell r="B42" t="str">
            <v>Nguyễn Thị Thắm</v>
          </cell>
        </row>
        <row r="43">
          <cell r="B43" t="str">
            <v>Bùi Văn Tân</v>
          </cell>
        </row>
        <row r="44">
          <cell r="B44" t="str">
            <v>Vũ Văn Tập</v>
          </cell>
        </row>
        <row r="46">
          <cell r="B46" t="str">
            <v xml:space="preserve">Bùi Văn Vịnh </v>
          </cell>
        </row>
        <row r="47">
          <cell r="B47" t="str">
            <v xml:space="preserve">Võ Tấn Cường </v>
          </cell>
        </row>
        <row r="48">
          <cell r="B48" t="str">
            <v xml:space="preserve">Trần Thị Duyệt </v>
          </cell>
        </row>
        <row r="50">
          <cell r="B50" t="str">
            <v>Nguyễn Xuân Sang</v>
          </cell>
        </row>
        <row r="51">
          <cell r="B51" t="str">
            <v>Lê Trọng Quang</v>
          </cell>
        </row>
        <row r="52">
          <cell r="B52" t="str">
            <v>Nguyễn Duy Hải</v>
          </cell>
        </row>
        <row r="54">
          <cell r="B54" t="str">
            <v>Nguyễn Thọ Thanh</v>
          </cell>
        </row>
        <row r="55">
          <cell r="B55" t="str">
            <v>Vũ Văn Trường</v>
          </cell>
        </row>
        <row r="56">
          <cell r="B56" t="str">
            <v>Cao Tiến Mai</v>
          </cell>
        </row>
        <row r="58">
          <cell r="B58" t="str">
            <v>Nông Văn Cường</v>
          </cell>
        </row>
        <row r="59">
          <cell r="B59" t="str">
            <v>Trần Văn Hường</v>
          </cell>
        </row>
        <row r="61">
          <cell r="B61" t="str">
            <v>Châu Văn Sơn</v>
          </cell>
        </row>
        <row r="62">
          <cell r="B62" t="str">
            <v>Phạm Văn Trường</v>
          </cell>
        </row>
        <row r="64">
          <cell r="B64" t="str">
            <v>Trần Văn Dũng</v>
          </cell>
        </row>
        <row r="65">
          <cell r="B65" t="str">
            <v>Trịnh Quang Hưng</v>
          </cell>
        </row>
      </sheetData>
      <sheetData sheetId="9"/>
      <sheetData sheetId="10">
        <row r="32">
          <cell r="B32" t="str">
            <v>Cao Tiến Đồng</v>
          </cell>
        </row>
        <row r="33">
          <cell r="B33" t="str">
            <v>Nguyễn Thị Chính</v>
          </cell>
        </row>
        <row r="34">
          <cell r="B34" t="str">
            <v>Vũ Văn Phương</v>
          </cell>
        </row>
        <row r="35">
          <cell r="B35" t="str">
            <v>Nguyễn Thị Lương</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231</v>
          </cell>
          <cell r="AB10">
            <v>20</v>
          </cell>
        </row>
      </sheetData>
      <sheetData sheetId="9"/>
      <sheetData sheetId="10">
        <row r="10">
          <cell r="Y10">
            <v>35680185</v>
          </cell>
          <cell r="AB10">
            <v>4337984</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135</v>
          </cell>
          <cell r="AB10">
            <v>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v>
          </cell>
        </row>
      </sheetData>
      <sheetData sheetId="9"/>
      <sheetData sheetId="10">
        <row r="10">
          <cell r="Y10">
            <v>38620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37</v>
          </cell>
          <cell r="AB10">
            <v>0</v>
          </cell>
        </row>
      </sheetData>
      <sheetData sheetId="9"/>
      <sheetData sheetId="10">
        <row r="10">
          <cell r="Y10">
            <v>1580425</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v>
          </cell>
          <cell r="AB10">
            <v>0</v>
          </cell>
        </row>
      </sheetData>
      <sheetData sheetId="9"/>
      <sheetData sheetId="10">
        <row r="10">
          <cell r="Y10">
            <v>423139</v>
          </cell>
          <cell r="AB10"/>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9"/>
  <sheetViews>
    <sheetView view="pageBreakPreview" zoomScale="130" zoomScaleSheetLayoutView="130" workbookViewId="0">
      <selection activeCell="C10" sqref="C10"/>
    </sheetView>
  </sheetViews>
  <sheetFormatPr defaultRowHeight="15.75"/>
  <cols>
    <col min="1" max="1" width="20" customWidth="1"/>
    <col min="2" max="2" width="19" customWidth="1"/>
    <col min="3" max="3" width="51.5" customWidth="1"/>
    <col min="4" max="4" width="23.375" customWidth="1"/>
    <col min="5" max="5" width="20.25" customWidth="1"/>
  </cols>
  <sheetData>
    <row r="1" spans="1:3" ht="38.25" customHeight="1">
      <c r="A1" s="363" t="s">
        <v>290</v>
      </c>
      <c r="B1" s="363"/>
      <c r="C1" s="166" t="s">
        <v>291</v>
      </c>
    </row>
    <row r="2" spans="1:3" ht="33.75" customHeight="1">
      <c r="A2" s="364" t="s">
        <v>298</v>
      </c>
      <c r="B2" s="364"/>
      <c r="C2" s="154" t="s">
        <v>411</v>
      </c>
    </row>
    <row r="3" spans="1:3">
      <c r="A3" s="361" t="s">
        <v>293</v>
      </c>
      <c r="B3" s="152" t="s">
        <v>295</v>
      </c>
      <c r="C3" s="153" t="s">
        <v>343</v>
      </c>
    </row>
    <row r="4" spans="1:3">
      <c r="A4" s="361"/>
      <c r="B4" s="152" t="s">
        <v>294</v>
      </c>
      <c r="C4" s="240" t="s">
        <v>412</v>
      </c>
    </row>
    <row r="5" spans="1:3">
      <c r="A5" s="361"/>
      <c r="B5" s="152" t="s">
        <v>292</v>
      </c>
      <c r="C5" s="153" t="s">
        <v>299</v>
      </c>
    </row>
    <row r="6" spans="1:3">
      <c r="A6" s="362" t="s">
        <v>286</v>
      </c>
      <c r="B6" s="152" t="s">
        <v>296</v>
      </c>
      <c r="C6" s="153" t="s">
        <v>329</v>
      </c>
    </row>
    <row r="7" spans="1:3">
      <c r="A7" s="362"/>
      <c r="B7" s="152" t="s">
        <v>294</v>
      </c>
      <c r="C7" s="240" t="str">
        <f>C4</f>
        <v>Kon Tum, ngày      tháng     năm 2023</v>
      </c>
    </row>
    <row r="8" spans="1:3" ht="21.75" customHeight="1">
      <c r="A8" s="365" t="s">
        <v>297</v>
      </c>
      <c r="B8" s="365"/>
      <c r="C8" s="239" t="s">
        <v>410</v>
      </c>
    </row>
    <row r="9" spans="1:3" ht="36" customHeight="1">
      <c r="A9" s="360" t="s">
        <v>305</v>
      </c>
      <c r="B9" s="360"/>
      <c r="C9" s="360"/>
    </row>
  </sheetData>
  <mergeCells count="6">
    <mergeCell ref="A9:C9"/>
    <mergeCell ref="A3:A5"/>
    <mergeCell ref="A6:A7"/>
    <mergeCell ref="A1:B1"/>
    <mergeCell ref="A2:B2"/>
    <mergeCell ref="A8:B8"/>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V23"/>
  <sheetViews>
    <sheetView view="pageBreakPreview" topLeftCell="A7" zoomScaleSheetLayoutView="100" workbookViewId="0">
      <selection activeCell="A9" sqref="A9:U22"/>
    </sheetView>
  </sheetViews>
  <sheetFormatPr defaultColWidth="9" defaultRowHeight="15.75"/>
  <cols>
    <col min="1" max="1" width="3.5" style="57" customWidth="1"/>
    <col min="2" max="2" width="15.5" style="57" customWidth="1"/>
    <col min="3" max="3" width="7.625" style="57" customWidth="1"/>
    <col min="4" max="4" width="5.375" style="57" customWidth="1"/>
    <col min="5" max="5" width="9" style="57"/>
    <col min="6" max="6" width="5.625" style="57" customWidth="1"/>
    <col min="7" max="7" width="6" style="57" customWidth="1"/>
    <col min="8" max="9" width="5.5" style="57" customWidth="1"/>
    <col min="10" max="11" width="6.125" style="57" customWidth="1"/>
    <col min="12" max="12" width="6.875" style="57" customWidth="1"/>
    <col min="13" max="13" width="7.25" style="75" customWidth="1"/>
    <col min="14" max="15" width="6.25" style="75" customWidth="1"/>
    <col min="16" max="16" width="5.25" style="75" customWidth="1"/>
    <col min="17" max="17" width="6.625" style="75" customWidth="1"/>
    <col min="18" max="18" width="7" style="75" customWidth="1"/>
    <col min="19" max="19" width="6.5" style="75" customWidth="1"/>
    <col min="20" max="20" width="5.875" style="75" customWidth="1"/>
    <col min="21" max="21" width="6.5" style="75" customWidth="1"/>
    <col min="22" max="16384" width="9" style="57"/>
  </cols>
  <sheetData>
    <row r="1" spans="1:22" ht="64.5" customHeight="1">
      <c r="A1" s="502" t="s">
        <v>153</v>
      </c>
      <c r="B1" s="502"/>
      <c r="C1" s="502"/>
      <c r="D1" s="502"/>
      <c r="E1" s="502"/>
      <c r="F1" s="504" t="s">
        <v>126</v>
      </c>
      <c r="G1" s="504"/>
      <c r="H1" s="504"/>
      <c r="I1" s="504"/>
      <c r="J1" s="504"/>
      <c r="K1" s="504"/>
      <c r="L1" s="504"/>
      <c r="M1" s="504"/>
      <c r="N1" s="504"/>
      <c r="O1" s="504"/>
      <c r="P1" s="504"/>
      <c r="Q1" s="502" t="s">
        <v>150</v>
      </c>
      <c r="R1" s="502"/>
      <c r="S1" s="502"/>
      <c r="T1" s="502"/>
      <c r="U1" s="502"/>
      <c r="V1" s="61"/>
    </row>
    <row r="2" spans="1:22" s="67" customFormat="1" ht="18" customHeight="1">
      <c r="A2" s="57"/>
      <c r="B2" s="62"/>
      <c r="C2" s="62"/>
      <c r="D2" s="62"/>
      <c r="E2" s="57"/>
      <c r="F2" s="57"/>
      <c r="G2" s="57"/>
      <c r="H2" s="57"/>
      <c r="I2" s="57"/>
      <c r="J2" s="63"/>
      <c r="K2" s="63"/>
      <c r="L2" s="64">
        <f>COUNTBLANK(E9:U22)</f>
        <v>238</v>
      </c>
      <c r="M2" s="65">
        <f>COUNTA(E11:U11)</f>
        <v>0</v>
      </c>
      <c r="N2" s="65">
        <f>L2+M2</f>
        <v>238</v>
      </c>
      <c r="O2" s="65"/>
      <c r="P2" s="66"/>
      <c r="Q2" s="66"/>
      <c r="R2" s="503" t="s">
        <v>120</v>
      </c>
      <c r="S2" s="503"/>
      <c r="T2" s="503"/>
      <c r="U2" s="503"/>
      <c r="V2" s="57"/>
    </row>
    <row r="3" spans="1:22" s="67" customFormat="1" ht="15.75" customHeight="1">
      <c r="A3" s="501" t="s">
        <v>21</v>
      </c>
      <c r="B3" s="501"/>
      <c r="C3" s="495" t="s">
        <v>132</v>
      </c>
      <c r="D3" s="494" t="s">
        <v>134</v>
      </c>
      <c r="E3" s="508" t="s">
        <v>75</v>
      </c>
      <c r="F3" s="509"/>
      <c r="G3" s="494" t="s">
        <v>36</v>
      </c>
      <c r="H3" s="494" t="s">
        <v>82</v>
      </c>
      <c r="I3" s="506" t="s">
        <v>37</v>
      </c>
      <c r="J3" s="507"/>
      <c r="K3" s="507"/>
      <c r="L3" s="507"/>
      <c r="M3" s="507"/>
      <c r="N3" s="507"/>
      <c r="O3" s="507"/>
      <c r="P3" s="507"/>
      <c r="Q3" s="507"/>
      <c r="R3" s="507"/>
      <c r="S3" s="507"/>
      <c r="T3" s="505" t="s">
        <v>103</v>
      </c>
      <c r="U3" s="494" t="s">
        <v>108</v>
      </c>
    </row>
    <row r="4" spans="1:22" s="67" customFormat="1" ht="15.75" customHeight="1">
      <c r="A4" s="501"/>
      <c r="B4" s="501"/>
      <c r="C4" s="496"/>
      <c r="D4" s="494"/>
      <c r="E4" s="490" t="s">
        <v>137</v>
      </c>
      <c r="F4" s="490" t="s">
        <v>62</v>
      </c>
      <c r="G4" s="494"/>
      <c r="H4" s="494"/>
      <c r="I4" s="494" t="s">
        <v>37</v>
      </c>
      <c r="J4" s="494" t="s">
        <v>38</v>
      </c>
      <c r="K4" s="494"/>
      <c r="L4" s="494"/>
      <c r="M4" s="494"/>
      <c r="N4" s="494"/>
      <c r="O4" s="494"/>
      <c r="P4" s="494"/>
      <c r="Q4" s="490" t="s">
        <v>139</v>
      </c>
      <c r="R4" s="490" t="s">
        <v>148</v>
      </c>
      <c r="S4" s="490" t="s">
        <v>81</v>
      </c>
      <c r="T4" s="505"/>
      <c r="U4" s="494"/>
    </row>
    <row r="5" spans="1:22" s="67" customFormat="1" ht="18" customHeight="1">
      <c r="A5" s="501"/>
      <c r="B5" s="501"/>
      <c r="C5" s="496"/>
      <c r="D5" s="494"/>
      <c r="E5" s="491"/>
      <c r="F5" s="491"/>
      <c r="G5" s="494"/>
      <c r="H5" s="494"/>
      <c r="I5" s="494"/>
      <c r="J5" s="494" t="s">
        <v>61</v>
      </c>
      <c r="K5" s="498" t="s">
        <v>4</v>
      </c>
      <c r="L5" s="499"/>
      <c r="M5" s="499"/>
      <c r="N5" s="499"/>
      <c r="O5" s="499"/>
      <c r="P5" s="500"/>
      <c r="Q5" s="491"/>
      <c r="R5" s="491"/>
      <c r="S5" s="491"/>
      <c r="T5" s="505"/>
      <c r="U5" s="494"/>
    </row>
    <row r="6" spans="1:22" s="67" customFormat="1" ht="18.75" customHeight="1">
      <c r="A6" s="501"/>
      <c r="B6" s="501"/>
      <c r="C6" s="496"/>
      <c r="D6" s="494"/>
      <c r="E6" s="491"/>
      <c r="F6" s="491"/>
      <c r="G6" s="494"/>
      <c r="H6" s="494"/>
      <c r="I6" s="494"/>
      <c r="J6" s="494"/>
      <c r="K6" s="490" t="s">
        <v>96</v>
      </c>
      <c r="L6" s="498" t="s">
        <v>4</v>
      </c>
      <c r="M6" s="500"/>
      <c r="N6" s="490" t="s">
        <v>42</v>
      </c>
      <c r="O6" s="490" t="s">
        <v>147</v>
      </c>
      <c r="P6" s="490" t="s">
        <v>46</v>
      </c>
      <c r="Q6" s="491"/>
      <c r="R6" s="491"/>
      <c r="S6" s="491"/>
      <c r="T6" s="505"/>
      <c r="U6" s="494"/>
    </row>
    <row r="7" spans="1:22" ht="36">
      <c r="A7" s="501"/>
      <c r="B7" s="501"/>
      <c r="C7" s="497"/>
      <c r="D7" s="494"/>
      <c r="E7" s="492"/>
      <c r="F7" s="492"/>
      <c r="G7" s="494"/>
      <c r="H7" s="494"/>
      <c r="I7" s="494"/>
      <c r="J7" s="494"/>
      <c r="K7" s="492"/>
      <c r="L7" s="58" t="s">
        <v>39</v>
      </c>
      <c r="M7" s="58" t="s">
        <v>97</v>
      </c>
      <c r="N7" s="492"/>
      <c r="O7" s="492"/>
      <c r="P7" s="492"/>
      <c r="Q7" s="492"/>
      <c r="R7" s="492"/>
      <c r="S7" s="492"/>
      <c r="T7" s="505"/>
      <c r="U7" s="494"/>
      <c r="V7" s="67"/>
    </row>
    <row r="8" spans="1:22">
      <c r="A8" s="489" t="s">
        <v>3</v>
      </c>
      <c r="B8" s="489"/>
      <c r="C8" s="68" t="s">
        <v>13</v>
      </c>
      <c r="D8" s="68" t="s">
        <v>14</v>
      </c>
      <c r="E8" s="68" t="s">
        <v>19</v>
      </c>
      <c r="F8" s="68" t="s">
        <v>22</v>
      </c>
      <c r="G8" s="68" t="s">
        <v>23</v>
      </c>
      <c r="H8" s="68" t="s">
        <v>24</v>
      </c>
      <c r="I8" s="68" t="s">
        <v>25</v>
      </c>
      <c r="J8" s="68" t="s">
        <v>26</v>
      </c>
      <c r="K8" s="68" t="s">
        <v>27</v>
      </c>
      <c r="L8" s="68" t="s">
        <v>29</v>
      </c>
      <c r="M8" s="68" t="s">
        <v>30</v>
      </c>
      <c r="N8" s="68" t="s">
        <v>104</v>
      </c>
      <c r="O8" s="68" t="s">
        <v>101</v>
      </c>
      <c r="P8" s="68" t="s">
        <v>105</v>
      </c>
      <c r="Q8" s="68" t="s">
        <v>106</v>
      </c>
      <c r="R8" s="68" t="s">
        <v>107</v>
      </c>
      <c r="S8" s="68" t="s">
        <v>118</v>
      </c>
      <c r="T8" s="68" t="s">
        <v>131</v>
      </c>
      <c r="U8" s="68" t="s">
        <v>133</v>
      </c>
    </row>
    <row r="9" spans="1:22">
      <c r="A9" s="489" t="s">
        <v>10</v>
      </c>
      <c r="B9" s="489"/>
      <c r="C9" s="69"/>
      <c r="D9" s="69"/>
      <c r="E9" s="69"/>
      <c r="F9" s="69"/>
      <c r="G9" s="69"/>
      <c r="H9" s="69"/>
      <c r="I9" s="69"/>
      <c r="J9" s="69"/>
      <c r="K9" s="69"/>
      <c r="L9" s="69"/>
      <c r="M9" s="69"/>
      <c r="N9" s="69"/>
      <c r="O9" s="69"/>
      <c r="P9" s="70"/>
      <c r="Q9" s="70"/>
      <c r="R9" s="70"/>
      <c r="S9" s="70"/>
      <c r="T9" s="69"/>
      <c r="U9" s="69"/>
    </row>
    <row r="10" spans="1:22">
      <c r="A10" s="71" t="s">
        <v>0</v>
      </c>
      <c r="B10" s="72" t="s">
        <v>28</v>
      </c>
      <c r="C10" s="69"/>
      <c r="D10" s="69"/>
      <c r="E10" s="69"/>
      <c r="F10" s="69"/>
      <c r="G10" s="69"/>
      <c r="H10" s="69"/>
      <c r="I10" s="69"/>
      <c r="J10" s="69"/>
      <c r="K10" s="69"/>
      <c r="L10" s="69"/>
      <c r="M10" s="69"/>
      <c r="N10" s="69"/>
      <c r="O10" s="69"/>
      <c r="P10" s="70"/>
      <c r="Q10" s="70"/>
      <c r="R10" s="70"/>
      <c r="S10" s="70"/>
      <c r="T10" s="69"/>
      <c r="U10" s="69"/>
    </row>
    <row r="11" spans="1:22">
      <c r="A11" s="73" t="s">
        <v>13</v>
      </c>
      <c r="B11" s="74" t="s">
        <v>6</v>
      </c>
      <c r="C11" s="69"/>
      <c r="D11" s="69"/>
      <c r="E11" s="69"/>
      <c r="F11" s="69"/>
      <c r="G11" s="69"/>
      <c r="H11" s="69"/>
      <c r="I11" s="69"/>
      <c r="J11" s="69"/>
      <c r="K11" s="69"/>
      <c r="L11" s="69"/>
      <c r="M11" s="69"/>
      <c r="N11" s="69"/>
      <c r="O11" s="69"/>
      <c r="P11" s="69"/>
      <c r="Q11" s="69"/>
      <c r="R11" s="69"/>
      <c r="S11" s="69"/>
      <c r="T11" s="69"/>
      <c r="U11" s="69"/>
    </row>
    <row r="12" spans="1:22">
      <c r="A12" s="73" t="s">
        <v>14</v>
      </c>
      <c r="B12" s="74" t="s">
        <v>6</v>
      </c>
      <c r="C12" s="69"/>
      <c r="D12" s="69"/>
      <c r="E12" s="69"/>
      <c r="F12" s="69"/>
      <c r="G12" s="69"/>
      <c r="H12" s="69"/>
      <c r="I12" s="69"/>
      <c r="J12" s="69"/>
      <c r="K12" s="69"/>
      <c r="L12" s="69"/>
      <c r="M12" s="69"/>
      <c r="N12" s="69"/>
      <c r="O12" s="69"/>
      <c r="P12" s="70"/>
      <c r="Q12" s="70"/>
      <c r="R12" s="70"/>
      <c r="S12" s="70"/>
      <c r="T12" s="69"/>
      <c r="U12" s="69"/>
    </row>
    <row r="13" spans="1:22">
      <c r="A13" s="73" t="s">
        <v>9</v>
      </c>
      <c r="B13" s="74" t="s">
        <v>11</v>
      </c>
      <c r="C13" s="69"/>
      <c r="D13" s="69"/>
      <c r="E13" s="69"/>
      <c r="F13" s="69"/>
      <c r="G13" s="69"/>
      <c r="H13" s="69"/>
      <c r="I13" s="69"/>
      <c r="J13" s="69"/>
      <c r="K13" s="69"/>
      <c r="L13" s="69"/>
      <c r="M13" s="69"/>
      <c r="N13" s="69"/>
      <c r="O13" s="69"/>
      <c r="P13" s="70"/>
      <c r="Q13" s="70"/>
      <c r="R13" s="70"/>
      <c r="S13" s="70"/>
      <c r="T13" s="69"/>
      <c r="U13" s="69"/>
    </row>
    <row r="14" spans="1:22">
      <c r="A14" s="71" t="s">
        <v>1</v>
      </c>
      <c r="B14" s="72" t="s">
        <v>8</v>
      </c>
      <c r="C14" s="69"/>
      <c r="D14" s="69"/>
      <c r="E14" s="69"/>
      <c r="F14" s="69"/>
      <c r="G14" s="69"/>
      <c r="H14" s="69"/>
      <c r="I14" s="69"/>
      <c r="J14" s="69"/>
      <c r="K14" s="69"/>
      <c r="L14" s="69"/>
      <c r="M14" s="69"/>
      <c r="N14" s="69"/>
      <c r="O14" s="69"/>
      <c r="P14" s="70"/>
      <c r="Q14" s="70"/>
      <c r="R14" s="70"/>
      <c r="S14" s="70"/>
      <c r="T14" s="69"/>
      <c r="U14" s="69"/>
    </row>
    <row r="15" spans="1:22">
      <c r="A15" s="71" t="s">
        <v>13</v>
      </c>
      <c r="B15" s="72" t="s">
        <v>5</v>
      </c>
      <c r="C15" s="69"/>
      <c r="D15" s="69"/>
      <c r="E15" s="69"/>
      <c r="F15" s="69"/>
      <c r="G15" s="69"/>
      <c r="H15" s="69"/>
      <c r="I15" s="69"/>
      <c r="J15" s="69"/>
      <c r="K15" s="69"/>
      <c r="L15" s="69"/>
      <c r="M15" s="69"/>
      <c r="N15" s="69"/>
      <c r="O15" s="69"/>
      <c r="P15" s="70"/>
      <c r="Q15" s="70"/>
      <c r="R15" s="70"/>
      <c r="S15" s="70"/>
      <c r="T15" s="69"/>
      <c r="U15" s="69"/>
    </row>
    <row r="16" spans="1:22">
      <c r="A16" s="73" t="s">
        <v>15</v>
      </c>
      <c r="B16" s="74" t="s">
        <v>6</v>
      </c>
      <c r="C16" s="69"/>
      <c r="D16" s="69"/>
      <c r="E16" s="69"/>
      <c r="F16" s="69"/>
      <c r="G16" s="69"/>
      <c r="H16" s="69"/>
      <c r="I16" s="69"/>
      <c r="J16" s="69"/>
      <c r="K16" s="69"/>
      <c r="L16" s="69"/>
      <c r="M16" s="69"/>
      <c r="N16" s="69"/>
      <c r="O16" s="69"/>
      <c r="P16" s="70"/>
      <c r="Q16" s="70"/>
      <c r="R16" s="70"/>
      <c r="S16" s="70"/>
      <c r="T16" s="69"/>
      <c r="U16" s="69"/>
    </row>
    <row r="17" spans="1:21">
      <c r="A17" s="73" t="s">
        <v>16</v>
      </c>
      <c r="B17" s="74" t="s">
        <v>7</v>
      </c>
      <c r="C17" s="69"/>
      <c r="D17" s="69"/>
      <c r="E17" s="69"/>
      <c r="F17" s="69"/>
      <c r="G17" s="69"/>
      <c r="H17" s="69"/>
      <c r="I17" s="69"/>
      <c r="J17" s="69"/>
      <c r="K17" s="69"/>
      <c r="L17" s="69"/>
      <c r="M17" s="69"/>
      <c r="N17" s="69"/>
      <c r="O17" s="69"/>
      <c r="P17" s="70"/>
      <c r="Q17" s="70"/>
      <c r="R17" s="70"/>
      <c r="S17" s="70"/>
      <c r="T17" s="69"/>
      <c r="U17" s="69"/>
    </row>
    <row r="18" spans="1:21">
      <c r="A18" s="73" t="s">
        <v>9</v>
      </c>
      <c r="B18" s="74" t="s">
        <v>11</v>
      </c>
      <c r="C18" s="69"/>
      <c r="D18" s="69"/>
      <c r="E18" s="69"/>
      <c r="F18" s="69"/>
      <c r="G18" s="69"/>
      <c r="H18" s="69"/>
      <c r="I18" s="69"/>
      <c r="J18" s="69"/>
      <c r="K18" s="69"/>
      <c r="L18" s="69"/>
      <c r="M18" s="69"/>
      <c r="N18" s="69"/>
      <c r="O18" s="69"/>
      <c r="P18" s="70"/>
      <c r="Q18" s="70"/>
      <c r="R18" s="70"/>
      <c r="S18" s="70"/>
      <c r="T18" s="69"/>
      <c r="U18" s="69"/>
    </row>
    <row r="19" spans="1:21">
      <c r="A19" s="71" t="s">
        <v>14</v>
      </c>
      <c r="B19" s="72" t="s">
        <v>59</v>
      </c>
      <c r="C19" s="69"/>
      <c r="D19" s="69"/>
      <c r="E19" s="69"/>
      <c r="F19" s="69"/>
      <c r="G19" s="69"/>
      <c r="H19" s="69"/>
      <c r="I19" s="69"/>
      <c r="J19" s="69"/>
      <c r="K19" s="69"/>
      <c r="L19" s="69"/>
      <c r="M19" s="69"/>
      <c r="N19" s="69"/>
      <c r="O19" s="69"/>
      <c r="P19" s="70"/>
      <c r="Q19" s="70"/>
      <c r="R19" s="70"/>
      <c r="S19" s="70"/>
      <c r="T19" s="69"/>
      <c r="U19" s="69"/>
    </row>
    <row r="20" spans="1:21">
      <c r="A20" s="73" t="s">
        <v>17</v>
      </c>
      <c r="B20" s="74" t="s">
        <v>6</v>
      </c>
      <c r="C20" s="69"/>
      <c r="D20" s="69"/>
      <c r="E20" s="69"/>
      <c r="F20" s="69"/>
      <c r="G20" s="69"/>
      <c r="H20" s="69"/>
      <c r="I20" s="69"/>
      <c r="J20" s="69"/>
      <c r="K20" s="69"/>
      <c r="L20" s="69"/>
      <c r="M20" s="69"/>
      <c r="N20" s="69"/>
      <c r="O20" s="69"/>
      <c r="P20" s="70"/>
      <c r="Q20" s="70"/>
      <c r="R20" s="70"/>
      <c r="S20" s="70"/>
      <c r="T20" s="69"/>
      <c r="U20" s="69"/>
    </row>
    <row r="21" spans="1:21">
      <c r="A21" s="73" t="s">
        <v>18</v>
      </c>
      <c r="B21" s="74" t="s">
        <v>7</v>
      </c>
      <c r="C21" s="69"/>
      <c r="D21" s="69"/>
      <c r="E21" s="69"/>
      <c r="F21" s="69"/>
      <c r="G21" s="69"/>
      <c r="H21" s="69"/>
      <c r="I21" s="69"/>
      <c r="J21" s="69"/>
      <c r="K21" s="69"/>
      <c r="L21" s="69"/>
      <c r="M21" s="69"/>
      <c r="N21" s="69"/>
      <c r="O21" s="69"/>
      <c r="P21" s="70"/>
      <c r="Q21" s="70"/>
      <c r="R21" s="70"/>
      <c r="S21" s="70"/>
      <c r="T21" s="69"/>
      <c r="U21" s="69"/>
    </row>
    <row r="22" spans="1:21">
      <c r="A22" s="73" t="s">
        <v>9</v>
      </c>
      <c r="B22" s="74" t="s">
        <v>11</v>
      </c>
      <c r="C22" s="69"/>
      <c r="D22" s="69"/>
      <c r="E22" s="69"/>
      <c r="F22" s="69"/>
      <c r="G22" s="69"/>
      <c r="H22" s="69"/>
      <c r="I22" s="69"/>
      <c r="J22" s="69"/>
      <c r="K22" s="69"/>
      <c r="L22" s="69"/>
      <c r="M22" s="69"/>
      <c r="N22" s="69"/>
      <c r="O22" s="69"/>
      <c r="P22" s="70"/>
      <c r="Q22" s="70"/>
      <c r="R22" s="70"/>
      <c r="S22" s="70"/>
      <c r="T22" s="69"/>
      <c r="U22" s="69"/>
    </row>
    <row r="23" spans="1:21" ht="51.75" customHeight="1">
      <c r="A23" s="488" t="s">
        <v>119</v>
      </c>
      <c r="B23" s="488"/>
      <c r="C23" s="488"/>
      <c r="D23" s="488"/>
      <c r="E23" s="488"/>
      <c r="F23" s="488"/>
      <c r="G23" s="488"/>
      <c r="H23" s="488"/>
      <c r="M23" s="57"/>
      <c r="N23" s="493" t="s">
        <v>127</v>
      </c>
      <c r="O23" s="493"/>
      <c r="P23" s="493"/>
      <c r="Q23" s="493"/>
      <c r="R23" s="493"/>
      <c r="S23" s="493"/>
      <c r="T23" s="493"/>
      <c r="U23" s="493"/>
    </row>
  </sheetData>
  <mergeCells count="31">
    <mergeCell ref="A1:E1"/>
    <mergeCell ref="Q1:U1"/>
    <mergeCell ref="R2:U2"/>
    <mergeCell ref="F1:P1"/>
    <mergeCell ref="G3:G7"/>
    <mergeCell ref="Q4:Q7"/>
    <mergeCell ref="U3:U7"/>
    <mergeCell ref="L6:M6"/>
    <mergeCell ref="T3:T7"/>
    <mergeCell ref="I3:S3"/>
    <mergeCell ref="E3:F3"/>
    <mergeCell ref="N6:N7"/>
    <mergeCell ref="I4:I7"/>
    <mergeCell ref="J4:P4"/>
    <mergeCell ref="E4:E7"/>
    <mergeCell ref="R4:R7"/>
    <mergeCell ref="A23:H23"/>
    <mergeCell ref="A9:B9"/>
    <mergeCell ref="F4:F7"/>
    <mergeCell ref="N23:U23"/>
    <mergeCell ref="J5:J7"/>
    <mergeCell ref="K6:K7"/>
    <mergeCell ref="S4:S7"/>
    <mergeCell ref="C3:C7"/>
    <mergeCell ref="A8:B8"/>
    <mergeCell ref="K5:P5"/>
    <mergeCell ref="A3:B7"/>
    <mergeCell ref="D3:D7"/>
    <mergeCell ref="O6:O7"/>
    <mergeCell ref="H3:H7"/>
    <mergeCell ref="P6:P7"/>
  </mergeCells>
  <phoneticPr fontId="8" type="noConversion"/>
  <pageMargins left="0.23622047244094491" right="0.19685039370078741" top="0.19685039370078741" bottom="0" header="0.19685039370078741" footer="0.19685039370078741"/>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A71"/>
  <sheetViews>
    <sheetView view="pageBreakPreview" topLeftCell="A10" zoomScale="85" zoomScaleNormal="100" zoomScaleSheetLayoutView="85" workbookViewId="0">
      <selection activeCell="E25" sqref="E25"/>
    </sheetView>
  </sheetViews>
  <sheetFormatPr defaultColWidth="9" defaultRowHeight="15.75"/>
  <cols>
    <col min="1" max="1" width="3.5" style="3" customWidth="1"/>
    <col min="2" max="2" width="22.25" style="3" customWidth="1"/>
    <col min="3" max="3" width="9.375" style="3" customWidth="1"/>
    <col min="4" max="4" width="9.875" style="3" customWidth="1"/>
    <col min="5" max="5" width="9.375" style="3" customWidth="1"/>
    <col min="6" max="6" width="8.375" style="3" customWidth="1"/>
    <col min="7" max="7" width="7.375" style="3" customWidth="1"/>
    <col min="8" max="8" width="9.625" style="3" customWidth="1"/>
    <col min="9" max="10" width="9.5" style="3" customWidth="1"/>
    <col min="11" max="11" width="9.75" style="3" customWidth="1"/>
    <col min="12" max="12" width="8.5" style="3" customWidth="1"/>
    <col min="13" max="13" width="8.125" style="4" customWidth="1"/>
    <col min="14" max="14" width="9" style="4" customWidth="1"/>
    <col min="15" max="15" width="7.25" style="4" customWidth="1"/>
    <col min="16" max="16" width="7.125" style="4" customWidth="1"/>
    <col min="17" max="17" width="8.625" style="4" customWidth="1"/>
    <col min="18" max="18" width="8" style="4" customWidth="1"/>
    <col min="19" max="19" width="7.125" style="4" customWidth="1"/>
    <col min="20" max="20" width="9" style="4" customWidth="1"/>
    <col min="21" max="21" width="6.625" style="4" customWidth="1"/>
    <col min="22" max="22" width="9.875" style="3" hidden="1" customWidth="1"/>
    <col min="23" max="23" width="10.125" style="3" hidden="1" customWidth="1"/>
    <col min="24" max="24" width="0" style="3" hidden="1" customWidth="1"/>
    <col min="25" max="25" width="10.375" style="3" hidden="1" customWidth="1"/>
    <col min="26" max="26" width="12.375" style="3" hidden="1" customWidth="1"/>
    <col min="27" max="27" width="11.25" style="3" hidden="1" customWidth="1"/>
    <col min="28" max="16384" width="9" style="3"/>
  </cols>
  <sheetData>
    <row r="1" spans="1:27" ht="70.5" customHeight="1">
      <c r="A1" s="422" t="s">
        <v>321</v>
      </c>
      <c r="B1" s="422"/>
      <c r="C1" s="422"/>
      <c r="D1" s="422"/>
      <c r="E1" s="384" t="s">
        <v>360</v>
      </c>
      <c r="F1" s="384"/>
      <c r="G1" s="384"/>
      <c r="H1" s="384"/>
      <c r="I1" s="384"/>
      <c r="J1" s="384"/>
      <c r="K1" s="384"/>
      <c r="L1" s="384"/>
      <c r="M1" s="384"/>
      <c r="N1" s="384"/>
      <c r="O1" s="384"/>
      <c r="P1" s="510" t="str">
        <f>TT!C2</f>
        <v>Đơn vị  báo cáo: CỤC THADS TỈNH KON TUM
Đơn vị nhận báo cáo: BAN PHÁP CHẾ HĐND TỈNH</v>
      </c>
      <c r="Q1" s="510"/>
      <c r="R1" s="510"/>
      <c r="S1" s="510"/>
      <c r="T1" s="510"/>
      <c r="U1" s="510"/>
    </row>
    <row r="2" spans="1:27">
      <c r="A2" s="1"/>
      <c r="B2" s="21"/>
      <c r="C2" s="21"/>
      <c r="D2" s="1"/>
      <c r="E2" s="1"/>
      <c r="F2" s="1"/>
      <c r="G2" s="1"/>
      <c r="H2" s="31"/>
      <c r="I2" s="32">
        <f>COUNTBLANK(D10:U61)</f>
        <v>0</v>
      </c>
      <c r="J2" s="33">
        <f>COUNTA(D10:U61)</f>
        <v>936</v>
      </c>
      <c r="K2" s="33">
        <f>I2+J2</f>
        <v>936</v>
      </c>
      <c r="L2" s="33"/>
      <c r="M2" s="34"/>
      <c r="N2" s="20"/>
      <c r="O2" s="20"/>
      <c r="P2" s="423" t="s">
        <v>161</v>
      </c>
      <c r="Q2" s="423"/>
      <c r="R2" s="423"/>
      <c r="S2" s="423"/>
      <c r="T2" s="423"/>
      <c r="U2" s="423"/>
    </row>
    <row r="3" spans="1:27">
      <c r="A3" s="405" t="s">
        <v>136</v>
      </c>
      <c r="B3" s="405" t="s">
        <v>157</v>
      </c>
      <c r="C3" s="403" t="s">
        <v>134</v>
      </c>
      <c r="D3" s="403" t="s">
        <v>4</v>
      </c>
      <c r="E3" s="403"/>
      <c r="F3" s="403" t="s">
        <v>36</v>
      </c>
      <c r="G3" s="421" t="s">
        <v>158</v>
      </c>
      <c r="H3" s="403" t="s">
        <v>37</v>
      </c>
      <c r="I3" s="429" t="s">
        <v>4</v>
      </c>
      <c r="J3" s="430"/>
      <c r="K3" s="430"/>
      <c r="L3" s="430"/>
      <c r="M3" s="430"/>
      <c r="N3" s="430"/>
      <c r="O3" s="430"/>
      <c r="P3" s="430"/>
      <c r="Q3" s="430"/>
      <c r="R3" s="430"/>
      <c r="S3" s="430"/>
      <c r="T3" s="424" t="s">
        <v>103</v>
      </c>
      <c r="U3" s="427" t="s">
        <v>160</v>
      </c>
    </row>
    <row r="4" spans="1:27">
      <c r="A4" s="406"/>
      <c r="B4" s="406"/>
      <c r="C4" s="403"/>
      <c r="D4" s="403" t="s">
        <v>361</v>
      </c>
      <c r="E4" s="403" t="s">
        <v>62</v>
      </c>
      <c r="F4" s="403"/>
      <c r="G4" s="421"/>
      <c r="H4" s="403"/>
      <c r="I4" s="403" t="s">
        <v>61</v>
      </c>
      <c r="J4" s="403" t="s">
        <v>4</v>
      </c>
      <c r="K4" s="403"/>
      <c r="L4" s="403"/>
      <c r="M4" s="403"/>
      <c r="N4" s="403"/>
      <c r="O4" s="403"/>
      <c r="P4" s="403"/>
      <c r="Q4" s="421" t="s">
        <v>345</v>
      </c>
      <c r="R4" s="403" t="s">
        <v>362</v>
      </c>
      <c r="S4" s="416" t="s">
        <v>81</v>
      </c>
      <c r="T4" s="425"/>
      <c r="U4" s="428"/>
    </row>
    <row r="5" spans="1:27">
      <c r="A5" s="406"/>
      <c r="B5" s="406"/>
      <c r="C5" s="403"/>
      <c r="D5" s="403"/>
      <c r="E5" s="403"/>
      <c r="F5" s="403"/>
      <c r="G5" s="421"/>
      <c r="H5" s="403"/>
      <c r="I5" s="403"/>
      <c r="J5" s="403" t="s">
        <v>96</v>
      </c>
      <c r="K5" s="403" t="s">
        <v>4</v>
      </c>
      <c r="L5" s="403"/>
      <c r="M5" s="403"/>
      <c r="N5" s="403" t="s">
        <v>42</v>
      </c>
      <c r="O5" s="419" t="s">
        <v>147</v>
      </c>
      <c r="P5" s="403" t="s">
        <v>46</v>
      </c>
      <c r="Q5" s="421"/>
      <c r="R5" s="403"/>
      <c r="S5" s="416"/>
      <c r="T5" s="425"/>
      <c r="U5" s="428"/>
    </row>
    <row r="6" spans="1:27">
      <c r="A6" s="406"/>
      <c r="B6" s="406"/>
      <c r="C6" s="403"/>
      <c r="D6" s="403"/>
      <c r="E6" s="403"/>
      <c r="F6" s="403"/>
      <c r="G6" s="421"/>
      <c r="H6" s="403"/>
      <c r="I6" s="403"/>
      <c r="J6" s="403"/>
      <c r="K6" s="403"/>
      <c r="L6" s="403"/>
      <c r="M6" s="403"/>
      <c r="N6" s="403"/>
      <c r="O6" s="419"/>
      <c r="P6" s="403"/>
      <c r="Q6" s="421"/>
      <c r="R6" s="403"/>
      <c r="S6" s="416"/>
      <c r="T6" s="425"/>
      <c r="U6" s="428"/>
    </row>
    <row r="7" spans="1:27" ht="63" customHeight="1">
      <c r="A7" s="407"/>
      <c r="B7" s="407"/>
      <c r="C7" s="403"/>
      <c r="D7" s="403"/>
      <c r="E7" s="403"/>
      <c r="F7" s="403"/>
      <c r="G7" s="421"/>
      <c r="H7" s="403"/>
      <c r="I7" s="403"/>
      <c r="J7" s="403"/>
      <c r="K7" s="54" t="s">
        <v>39</v>
      </c>
      <c r="L7" s="54" t="s">
        <v>138</v>
      </c>
      <c r="M7" s="54" t="s">
        <v>156</v>
      </c>
      <c r="N7" s="403"/>
      <c r="O7" s="419"/>
      <c r="P7" s="403"/>
      <c r="Q7" s="421"/>
      <c r="R7" s="403"/>
      <c r="S7" s="416"/>
      <c r="T7" s="426"/>
      <c r="U7" s="428"/>
    </row>
    <row r="8" spans="1:27" ht="12" customHeight="1">
      <c r="A8" s="411" t="s">
        <v>3</v>
      </c>
      <c r="B8" s="412"/>
      <c r="C8" s="155" t="s">
        <v>13</v>
      </c>
      <c r="D8" s="219">
        <v>2</v>
      </c>
      <c r="E8" s="219">
        <v>3</v>
      </c>
      <c r="F8" s="219">
        <v>4</v>
      </c>
      <c r="G8" s="219">
        <v>5</v>
      </c>
      <c r="H8" s="219">
        <v>6</v>
      </c>
      <c r="I8" s="219">
        <v>7</v>
      </c>
      <c r="J8" s="219">
        <v>8</v>
      </c>
      <c r="K8" s="219">
        <v>9</v>
      </c>
      <c r="L8" s="219">
        <v>10</v>
      </c>
      <c r="M8" s="219">
        <v>11</v>
      </c>
      <c r="N8" s="219">
        <v>12</v>
      </c>
      <c r="O8" s="219">
        <v>13</v>
      </c>
      <c r="P8" s="219">
        <v>14</v>
      </c>
      <c r="Q8" s="219">
        <v>15</v>
      </c>
      <c r="R8" s="219">
        <v>16</v>
      </c>
      <c r="S8" s="219">
        <v>17</v>
      </c>
      <c r="T8" s="219">
        <v>18</v>
      </c>
      <c r="U8" s="219">
        <v>19</v>
      </c>
    </row>
    <row r="9" spans="1:27" s="300" customFormat="1" ht="24.95" customHeight="1">
      <c r="A9" s="512" t="s">
        <v>12</v>
      </c>
      <c r="B9" s="513"/>
      <c r="C9" s="308">
        <v>535178643.26699996</v>
      </c>
      <c r="D9" s="308">
        <v>405803323.102</v>
      </c>
      <c r="E9" s="308">
        <v>129375320.16499999</v>
      </c>
      <c r="F9" s="308">
        <v>16879334.568999998</v>
      </c>
      <c r="G9" s="308">
        <v>0</v>
      </c>
      <c r="H9" s="308">
        <v>518299308.69799995</v>
      </c>
      <c r="I9" s="308">
        <v>287437044.83599997</v>
      </c>
      <c r="J9" s="308">
        <v>57869979.068999998</v>
      </c>
      <c r="K9" s="308">
        <v>49902517.803999998</v>
      </c>
      <c r="L9" s="308">
        <v>7967461.2649999997</v>
      </c>
      <c r="M9" s="308">
        <v>0</v>
      </c>
      <c r="N9" s="308">
        <v>224402638.76699999</v>
      </c>
      <c r="O9" s="308">
        <v>5164427</v>
      </c>
      <c r="P9" s="308">
        <v>0</v>
      </c>
      <c r="Q9" s="308">
        <v>207090279.86199999</v>
      </c>
      <c r="R9" s="308">
        <v>23454184</v>
      </c>
      <c r="S9" s="308">
        <v>317800</v>
      </c>
      <c r="T9" s="308">
        <v>460429329.62899995</v>
      </c>
      <c r="U9" s="320">
        <f t="shared" ref="U9:U61" si="0">IF(I9&lt;&gt;0,J9/I9,"")</f>
        <v>0.2013309700634387</v>
      </c>
      <c r="V9" s="309">
        <f>C9-F9</f>
        <v>518299308.69799995</v>
      </c>
      <c r="W9" s="309">
        <f>I9+Q9+R9+S9</f>
        <v>518299308.69799995</v>
      </c>
      <c r="X9" s="309">
        <f>V9-W9</f>
        <v>0</v>
      </c>
      <c r="Y9" s="309">
        <f>SUM(Y10:Y61)</f>
        <v>42060353</v>
      </c>
      <c r="Z9" s="310">
        <f>Y9+Q9</f>
        <v>249150632.86199999</v>
      </c>
      <c r="AA9" s="311">
        <f>T9+Y9</f>
        <v>502489682.62899995</v>
      </c>
    </row>
    <row r="10" spans="1:27" s="300" customFormat="1" ht="24.95" customHeight="1">
      <c r="A10" s="312" t="s">
        <v>0</v>
      </c>
      <c r="B10" s="313" t="s">
        <v>331</v>
      </c>
      <c r="C10" s="308">
        <v>192308979</v>
      </c>
      <c r="D10" s="308">
        <v>171115259</v>
      </c>
      <c r="E10" s="308">
        <v>21193720</v>
      </c>
      <c r="F10" s="308">
        <v>8967308</v>
      </c>
      <c r="G10" s="308">
        <v>0</v>
      </c>
      <c r="H10" s="308">
        <v>183341671</v>
      </c>
      <c r="I10" s="308">
        <v>41976575</v>
      </c>
      <c r="J10" s="308">
        <v>10306936</v>
      </c>
      <c r="K10" s="308">
        <v>10306936</v>
      </c>
      <c r="L10" s="308">
        <v>0</v>
      </c>
      <c r="M10" s="308">
        <v>0</v>
      </c>
      <c r="N10" s="308">
        <v>29378306</v>
      </c>
      <c r="O10" s="308">
        <v>2291333</v>
      </c>
      <c r="P10" s="308">
        <v>0</v>
      </c>
      <c r="Q10" s="308">
        <v>118675912</v>
      </c>
      <c r="R10" s="308">
        <v>22689184</v>
      </c>
      <c r="S10" s="308">
        <v>0</v>
      </c>
      <c r="T10" s="308">
        <v>173034735</v>
      </c>
      <c r="U10" s="320">
        <f t="shared" si="0"/>
        <v>0.24554018521044177</v>
      </c>
      <c r="V10" s="309">
        <f>C10-F10</f>
        <v>183341671</v>
      </c>
      <c r="W10" s="309">
        <f>I10+Q10+R10+S10</f>
        <v>183341671</v>
      </c>
      <c r="X10" s="309">
        <f>V10-W10</f>
        <v>0</v>
      </c>
      <c r="Y10" s="309">
        <f>'[1]05'!$Y$10+'[1]05'!$AB$10</f>
        <v>0</v>
      </c>
      <c r="Z10" s="309">
        <f>Q10+Y10</f>
        <v>118675912</v>
      </c>
      <c r="AA10" s="305">
        <f>T10+Y10</f>
        <v>173034735</v>
      </c>
    </row>
    <row r="11" spans="1:27" ht="24.95" customHeight="1">
      <c r="A11" s="221">
        <v>1</v>
      </c>
      <c r="B11" s="253" t="str">
        <f>'04'!B11</f>
        <v>Cao Minh Hoàng Tùng</v>
      </c>
      <c r="C11" s="244">
        <v>2446</v>
      </c>
      <c r="D11" s="244">
        <v>0</v>
      </c>
      <c r="E11" s="244">
        <v>2446</v>
      </c>
      <c r="F11" s="244">
        <v>0</v>
      </c>
      <c r="G11" s="244">
        <v>0</v>
      </c>
      <c r="H11" s="244">
        <v>2446</v>
      </c>
      <c r="I11" s="244">
        <v>2446</v>
      </c>
      <c r="J11" s="244">
        <v>2446</v>
      </c>
      <c r="K11" s="244">
        <v>2446</v>
      </c>
      <c r="L11" s="244">
        <v>0</v>
      </c>
      <c r="M11" s="244">
        <v>0</v>
      </c>
      <c r="N11" s="244">
        <v>0</v>
      </c>
      <c r="O11" s="244">
        <v>0</v>
      </c>
      <c r="P11" s="244">
        <v>0</v>
      </c>
      <c r="Q11" s="244">
        <v>0</v>
      </c>
      <c r="R11" s="244">
        <v>0</v>
      </c>
      <c r="S11" s="244">
        <v>0</v>
      </c>
      <c r="T11" s="244">
        <v>0</v>
      </c>
      <c r="U11" s="277">
        <f t="shared" si="0"/>
        <v>1</v>
      </c>
      <c r="V11" s="224">
        <f>C11-F11</f>
        <v>2446</v>
      </c>
      <c r="W11" s="224">
        <f>I11+Q11+R11+S11</f>
        <v>2446</v>
      </c>
      <c r="X11" s="224">
        <f>V11-W11</f>
        <v>0</v>
      </c>
      <c r="Y11" s="227"/>
      <c r="Z11" s="227"/>
      <c r="AA11" s="227"/>
    </row>
    <row r="12" spans="1:27" ht="24.95" customHeight="1">
      <c r="A12" s="221">
        <v>2</v>
      </c>
      <c r="B12" s="253" t="str">
        <f>'04'!B12</f>
        <v>Đặng Văn Hùng</v>
      </c>
      <c r="C12" s="244">
        <v>3007</v>
      </c>
      <c r="D12" s="244">
        <v>0</v>
      </c>
      <c r="E12" s="244">
        <v>3007</v>
      </c>
      <c r="F12" s="244">
        <v>0</v>
      </c>
      <c r="G12" s="244">
        <v>0</v>
      </c>
      <c r="H12" s="244">
        <v>3007</v>
      </c>
      <c r="I12" s="244">
        <v>3007</v>
      </c>
      <c r="J12" s="244">
        <v>3007</v>
      </c>
      <c r="K12" s="244">
        <v>3007</v>
      </c>
      <c r="L12" s="244">
        <v>0</v>
      </c>
      <c r="M12" s="244">
        <v>0</v>
      </c>
      <c r="N12" s="244">
        <v>0</v>
      </c>
      <c r="O12" s="244">
        <v>0</v>
      </c>
      <c r="P12" s="244">
        <v>0</v>
      </c>
      <c r="Q12" s="244">
        <v>0</v>
      </c>
      <c r="R12" s="244">
        <v>0</v>
      </c>
      <c r="S12" s="244">
        <v>0</v>
      </c>
      <c r="T12" s="244">
        <v>0</v>
      </c>
      <c r="U12" s="277">
        <f t="shared" si="0"/>
        <v>1</v>
      </c>
      <c r="V12" s="224">
        <f t="shared" ref="V12:V61" si="1">C12-F12</f>
        <v>3007</v>
      </c>
      <c r="W12" s="224">
        <f t="shared" ref="W12:W61" si="2">I12+Q12+R12+S12</f>
        <v>3007</v>
      </c>
      <c r="X12" s="224">
        <f t="shared" ref="X12:X61" si="3">V12-W12</f>
        <v>0</v>
      </c>
      <c r="Y12" s="227"/>
      <c r="Z12" s="227"/>
      <c r="AA12" s="227"/>
    </row>
    <row r="13" spans="1:27" ht="24.95" customHeight="1">
      <c r="A13" s="221">
        <v>3</v>
      </c>
      <c r="B13" s="253" t="str">
        <f>'04'!B13</f>
        <v>Tống Minh Lý</v>
      </c>
      <c r="C13" s="244">
        <v>193928</v>
      </c>
      <c r="D13" s="244">
        <v>193926</v>
      </c>
      <c r="E13" s="244">
        <v>2</v>
      </c>
      <c r="F13" s="244">
        <v>0</v>
      </c>
      <c r="G13" s="244">
        <v>0</v>
      </c>
      <c r="H13" s="244">
        <v>193928</v>
      </c>
      <c r="I13" s="244">
        <v>2</v>
      </c>
      <c r="J13" s="244">
        <v>2</v>
      </c>
      <c r="K13" s="244">
        <v>2</v>
      </c>
      <c r="L13" s="244">
        <v>0</v>
      </c>
      <c r="M13" s="244">
        <v>0</v>
      </c>
      <c r="N13" s="244">
        <v>0</v>
      </c>
      <c r="O13" s="244">
        <v>0</v>
      </c>
      <c r="P13" s="244">
        <v>0</v>
      </c>
      <c r="Q13" s="244">
        <v>193926</v>
      </c>
      <c r="R13" s="244">
        <v>0</v>
      </c>
      <c r="S13" s="244">
        <v>0</v>
      </c>
      <c r="T13" s="244">
        <v>193926</v>
      </c>
      <c r="U13" s="277">
        <f t="shared" si="0"/>
        <v>1</v>
      </c>
      <c r="V13" s="224">
        <f t="shared" si="1"/>
        <v>193928</v>
      </c>
      <c r="W13" s="224">
        <f t="shared" si="2"/>
        <v>193928</v>
      </c>
      <c r="X13" s="224">
        <f t="shared" si="3"/>
        <v>0</v>
      </c>
      <c r="Y13" s="227"/>
      <c r="Z13" s="227"/>
      <c r="AA13" s="227"/>
    </row>
    <row r="14" spans="1:27" ht="24.95" customHeight="1">
      <c r="A14" s="221">
        <v>4</v>
      </c>
      <c r="B14" s="253" t="str">
        <f>'04'!B14</f>
        <v xml:space="preserve">Thái Văn Thiện </v>
      </c>
      <c r="C14" s="244">
        <v>94674253</v>
      </c>
      <c r="D14" s="244">
        <v>85011101</v>
      </c>
      <c r="E14" s="244">
        <v>9663152</v>
      </c>
      <c r="F14" s="244">
        <v>2378395</v>
      </c>
      <c r="G14" s="244">
        <v>0</v>
      </c>
      <c r="H14" s="244">
        <v>92295858</v>
      </c>
      <c r="I14" s="244">
        <v>22890726</v>
      </c>
      <c r="J14" s="244">
        <v>2100329</v>
      </c>
      <c r="K14" s="244">
        <v>2100329</v>
      </c>
      <c r="L14" s="244">
        <v>0</v>
      </c>
      <c r="M14" s="244">
        <v>0</v>
      </c>
      <c r="N14" s="244">
        <v>18499064</v>
      </c>
      <c r="O14" s="244">
        <v>2291333</v>
      </c>
      <c r="P14" s="244">
        <v>0</v>
      </c>
      <c r="Q14" s="244">
        <v>69405132</v>
      </c>
      <c r="R14" s="244">
        <v>0</v>
      </c>
      <c r="S14" s="244">
        <v>0</v>
      </c>
      <c r="T14" s="244">
        <v>90195529</v>
      </c>
      <c r="U14" s="277">
        <f t="shared" si="0"/>
        <v>9.1754582183195058E-2</v>
      </c>
      <c r="V14" s="224">
        <f t="shared" si="1"/>
        <v>92295858</v>
      </c>
      <c r="W14" s="224">
        <f t="shared" si="2"/>
        <v>92295858</v>
      </c>
      <c r="X14" s="224">
        <f t="shared" si="3"/>
        <v>0</v>
      </c>
      <c r="Y14" s="227"/>
      <c r="Z14" s="227"/>
      <c r="AA14" s="227"/>
    </row>
    <row r="15" spans="1:27" ht="24.95" customHeight="1">
      <c r="A15" s="221">
        <v>5</v>
      </c>
      <c r="B15" s="253" t="str">
        <f>'04'!B15</f>
        <v>Trần Thị Kiều</v>
      </c>
      <c r="C15" s="244">
        <v>33017426</v>
      </c>
      <c r="D15" s="244">
        <v>31797041</v>
      </c>
      <c r="E15" s="244">
        <v>1220385</v>
      </c>
      <c r="F15" s="244">
        <v>67990</v>
      </c>
      <c r="G15" s="244">
        <v>0</v>
      </c>
      <c r="H15" s="244">
        <v>32949436</v>
      </c>
      <c r="I15" s="244">
        <v>3675455</v>
      </c>
      <c r="J15" s="244">
        <v>1191097</v>
      </c>
      <c r="K15" s="244">
        <v>1191097</v>
      </c>
      <c r="L15" s="244">
        <v>0</v>
      </c>
      <c r="M15" s="244">
        <v>0</v>
      </c>
      <c r="N15" s="244">
        <v>2484358</v>
      </c>
      <c r="O15" s="244">
        <v>0</v>
      </c>
      <c r="P15" s="244">
        <v>0</v>
      </c>
      <c r="Q15" s="244">
        <v>29273981</v>
      </c>
      <c r="R15" s="244">
        <v>0</v>
      </c>
      <c r="S15" s="244">
        <v>0</v>
      </c>
      <c r="T15" s="244">
        <v>31758339</v>
      </c>
      <c r="U15" s="277">
        <f t="shared" si="0"/>
        <v>0.32406790451794404</v>
      </c>
      <c r="V15" s="224">
        <f t="shared" si="1"/>
        <v>32949436</v>
      </c>
      <c r="W15" s="224">
        <f t="shared" si="2"/>
        <v>32949436</v>
      </c>
      <c r="X15" s="224">
        <f t="shared" si="3"/>
        <v>0</v>
      </c>
      <c r="Y15" s="227"/>
      <c r="Z15" s="227"/>
      <c r="AA15" s="227"/>
    </row>
    <row r="16" spans="1:27" ht="24.95" customHeight="1">
      <c r="A16" s="221">
        <v>6</v>
      </c>
      <c r="B16" s="253" t="str">
        <f>'04'!B16</f>
        <v>Nguyễn Thị Tho</v>
      </c>
      <c r="C16" s="244">
        <v>80000</v>
      </c>
      <c r="D16" s="244">
        <v>0</v>
      </c>
      <c r="E16" s="244">
        <v>80000</v>
      </c>
      <c r="F16" s="244">
        <v>40000</v>
      </c>
      <c r="G16" s="244">
        <v>0</v>
      </c>
      <c r="H16" s="244">
        <v>40000</v>
      </c>
      <c r="I16" s="244">
        <v>40000</v>
      </c>
      <c r="J16" s="244">
        <v>40000</v>
      </c>
      <c r="K16" s="244">
        <v>40000</v>
      </c>
      <c r="L16" s="244">
        <v>0</v>
      </c>
      <c r="M16" s="244">
        <v>0</v>
      </c>
      <c r="N16" s="244">
        <v>0</v>
      </c>
      <c r="O16" s="244">
        <v>0</v>
      </c>
      <c r="P16" s="244">
        <v>0</v>
      </c>
      <c r="Q16" s="244">
        <v>0</v>
      </c>
      <c r="R16" s="244">
        <v>0</v>
      </c>
      <c r="S16" s="244">
        <v>0</v>
      </c>
      <c r="T16" s="244">
        <v>0</v>
      </c>
      <c r="U16" s="277">
        <f t="shared" si="0"/>
        <v>1</v>
      </c>
      <c r="V16" s="224">
        <f t="shared" si="1"/>
        <v>40000</v>
      </c>
      <c r="W16" s="224">
        <f t="shared" si="2"/>
        <v>40000</v>
      </c>
      <c r="X16" s="224">
        <f t="shared" si="3"/>
        <v>0</v>
      </c>
      <c r="Y16" s="227"/>
      <c r="Z16" s="227"/>
      <c r="AA16" s="227"/>
    </row>
    <row r="17" spans="1:27" ht="24.95" customHeight="1">
      <c r="A17" s="221">
        <v>7</v>
      </c>
      <c r="B17" s="253" t="str">
        <f>'04'!B17</f>
        <v>Trần Thị Thu Thảo</v>
      </c>
      <c r="C17" s="244">
        <v>28410416</v>
      </c>
      <c r="D17" s="244">
        <v>22822516</v>
      </c>
      <c r="E17" s="244">
        <v>5587900</v>
      </c>
      <c r="F17" s="244">
        <v>5341604</v>
      </c>
      <c r="G17" s="244">
        <v>0</v>
      </c>
      <c r="H17" s="244">
        <v>23068812</v>
      </c>
      <c r="I17" s="244">
        <v>10799821</v>
      </c>
      <c r="J17" s="244">
        <v>4546305</v>
      </c>
      <c r="K17" s="244">
        <v>4546305</v>
      </c>
      <c r="L17" s="244">
        <v>0</v>
      </c>
      <c r="M17" s="244">
        <v>0</v>
      </c>
      <c r="N17" s="244">
        <v>6253516</v>
      </c>
      <c r="O17" s="244">
        <v>0</v>
      </c>
      <c r="P17" s="244">
        <v>0</v>
      </c>
      <c r="Q17" s="244">
        <v>12268991</v>
      </c>
      <c r="R17" s="244">
        <v>0</v>
      </c>
      <c r="S17" s="244">
        <v>0</v>
      </c>
      <c r="T17" s="244">
        <v>18522507</v>
      </c>
      <c r="U17" s="277">
        <f t="shared" si="0"/>
        <v>0.42096114370784476</v>
      </c>
      <c r="V17" s="224">
        <f t="shared" si="1"/>
        <v>23068812</v>
      </c>
      <c r="W17" s="224">
        <f t="shared" si="2"/>
        <v>23068812</v>
      </c>
      <c r="X17" s="224">
        <f t="shared" si="3"/>
        <v>0</v>
      </c>
      <c r="Y17" s="227"/>
      <c r="Z17" s="227"/>
      <c r="AA17" s="227"/>
    </row>
    <row r="18" spans="1:27" ht="24.95" customHeight="1">
      <c r="A18" s="221">
        <v>8</v>
      </c>
      <c r="B18" s="253" t="str">
        <f>'04'!B18</f>
        <v>Lâm Xuân Hậu</v>
      </c>
      <c r="C18" s="244">
        <v>35927503</v>
      </c>
      <c r="D18" s="244">
        <v>31290675</v>
      </c>
      <c r="E18" s="244">
        <v>4636828</v>
      </c>
      <c r="F18" s="244">
        <v>1139319</v>
      </c>
      <c r="G18" s="244">
        <v>0</v>
      </c>
      <c r="H18" s="244">
        <v>34788184</v>
      </c>
      <c r="I18" s="244">
        <v>4565118</v>
      </c>
      <c r="J18" s="244">
        <v>2423750</v>
      </c>
      <c r="K18" s="244">
        <v>2423750</v>
      </c>
      <c r="L18" s="244">
        <v>0</v>
      </c>
      <c r="M18" s="244">
        <v>0</v>
      </c>
      <c r="N18" s="244">
        <v>2141368</v>
      </c>
      <c r="O18" s="244">
        <v>0</v>
      </c>
      <c r="P18" s="244">
        <v>0</v>
      </c>
      <c r="Q18" s="244">
        <v>7533882</v>
      </c>
      <c r="R18" s="244">
        <v>22689184</v>
      </c>
      <c r="S18" s="244">
        <v>0</v>
      </c>
      <c r="T18" s="244">
        <v>32364434</v>
      </c>
      <c r="U18" s="277">
        <f t="shared" si="0"/>
        <v>0.53092822573260978</v>
      </c>
      <c r="V18" s="224">
        <f t="shared" si="1"/>
        <v>34788184</v>
      </c>
      <c r="W18" s="224">
        <f t="shared" si="2"/>
        <v>34788184</v>
      </c>
      <c r="X18" s="224">
        <f t="shared" si="3"/>
        <v>0</v>
      </c>
      <c r="Y18" s="227"/>
      <c r="Z18" s="227"/>
      <c r="AA18" s="227"/>
    </row>
    <row r="19" spans="1:27" s="300" customFormat="1" ht="24.95" customHeight="1">
      <c r="A19" s="312" t="s">
        <v>1</v>
      </c>
      <c r="B19" s="314" t="s">
        <v>332</v>
      </c>
      <c r="C19" s="308">
        <v>342869664.26699996</v>
      </c>
      <c r="D19" s="308">
        <v>234688064.102</v>
      </c>
      <c r="E19" s="308">
        <v>108181600.16499999</v>
      </c>
      <c r="F19" s="308">
        <v>7912026.5690000001</v>
      </c>
      <c r="G19" s="308">
        <v>0</v>
      </c>
      <c r="H19" s="308">
        <v>334957637.69799995</v>
      </c>
      <c r="I19" s="308">
        <v>245460469.836</v>
      </c>
      <c r="J19" s="308">
        <v>47563043.068999998</v>
      </c>
      <c r="K19" s="308">
        <v>39595581.803999998</v>
      </c>
      <c r="L19" s="308">
        <v>7967461.2649999997</v>
      </c>
      <c r="M19" s="308">
        <v>0</v>
      </c>
      <c r="N19" s="308">
        <v>195024332.76699999</v>
      </c>
      <c r="O19" s="308">
        <v>2873094</v>
      </c>
      <c r="P19" s="308">
        <v>0</v>
      </c>
      <c r="Q19" s="308">
        <v>88414367.862000003</v>
      </c>
      <c r="R19" s="308">
        <v>765000</v>
      </c>
      <c r="S19" s="308">
        <v>317800</v>
      </c>
      <c r="T19" s="308">
        <v>287394594.62900001</v>
      </c>
      <c r="U19" s="320">
        <f t="shared" si="0"/>
        <v>0.1937706837307791</v>
      </c>
      <c r="V19" s="311">
        <f t="shared" si="1"/>
        <v>334957637.69799995</v>
      </c>
      <c r="W19" s="311">
        <f t="shared" si="2"/>
        <v>334957637.69800001</v>
      </c>
      <c r="X19" s="311">
        <f t="shared" si="3"/>
        <v>0</v>
      </c>
      <c r="Y19" s="307"/>
      <c r="Z19" s="307"/>
      <c r="AA19" s="307"/>
    </row>
    <row r="20" spans="1:27" s="300" customFormat="1" ht="24.95" customHeight="1">
      <c r="A20" s="312" t="s">
        <v>13</v>
      </c>
      <c r="B20" s="314" t="s">
        <v>333</v>
      </c>
      <c r="C20" s="308">
        <v>134672683</v>
      </c>
      <c r="D20" s="308">
        <v>87408910</v>
      </c>
      <c r="E20" s="308">
        <v>47263773</v>
      </c>
      <c r="F20" s="308">
        <v>2576983</v>
      </c>
      <c r="G20" s="308">
        <v>0</v>
      </c>
      <c r="H20" s="308">
        <v>132095700</v>
      </c>
      <c r="I20" s="308">
        <v>113714772</v>
      </c>
      <c r="J20" s="308">
        <v>20374728</v>
      </c>
      <c r="K20" s="308">
        <v>16340567</v>
      </c>
      <c r="L20" s="308">
        <v>4034161</v>
      </c>
      <c r="M20" s="308">
        <v>0</v>
      </c>
      <c r="N20" s="308">
        <v>93253950</v>
      </c>
      <c r="O20" s="308">
        <v>86094</v>
      </c>
      <c r="P20" s="308">
        <v>0</v>
      </c>
      <c r="Q20" s="308">
        <v>17615928</v>
      </c>
      <c r="R20" s="308">
        <v>765000</v>
      </c>
      <c r="S20" s="308">
        <v>0</v>
      </c>
      <c r="T20" s="308">
        <v>111720972</v>
      </c>
      <c r="U20" s="320">
        <f t="shared" si="0"/>
        <v>0.1791739775022369</v>
      </c>
      <c r="V20" s="311">
        <f t="shared" si="1"/>
        <v>132095700</v>
      </c>
      <c r="W20" s="311">
        <f t="shared" si="2"/>
        <v>132095700</v>
      </c>
      <c r="X20" s="311">
        <f t="shared" si="3"/>
        <v>0</v>
      </c>
      <c r="Y20" s="309">
        <f>'[3]05'!$Y$10+'[3]05'!$AB$10</f>
        <v>40018169</v>
      </c>
      <c r="Z20" s="311">
        <f>Q20+Y20</f>
        <v>57634097</v>
      </c>
      <c r="AA20" s="311">
        <f>T20+Y20</f>
        <v>151739141</v>
      </c>
    </row>
    <row r="21" spans="1:27" ht="24.95" customHeight="1">
      <c r="A21" s="225" t="s">
        <v>15</v>
      </c>
      <c r="B21" s="253" t="str">
        <f>'04'!B21</f>
        <v>MAI VĂN DIỆN</v>
      </c>
      <c r="C21" s="244">
        <v>101567</v>
      </c>
      <c r="D21" s="244">
        <v>0</v>
      </c>
      <c r="E21" s="244">
        <v>101567</v>
      </c>
      <c r="F21" s="244">
        <v>0</v>
      </c>
      <c r="G21" s="244">
        <v>0</v>
      </c>
      <c r="H21" s="244">
        <v>101567</v>
      </c>
      <c r="I21" s="244">
        <v>101567</v>
      </c>
      <c r="J21" s="244">
        <v>101567</v>
      </c>
      <c r="K21" s="244">
        <v>101567</v>
      </c>
      <c r="L21" s="244">
        <v>0</v>
      </c>
      <c r="M21" s="244">
        <v>0</v>
      </c>
      <c r="N21" s="244">
        <v>0</v>
      </c>
      <c r="O21" s="244">
        <v>0</v>
      </c>
      <c r="P21" s="244">
        <v>0</v>
      </c>
      <c r="Q21" s="244">
        <v>0</v>
      </c>
      <c r="R21" s="244">
        <v>0</v>
      </c>
      <c r="S21" s="244">
        <v>0</v>
      </c>
      <c r="T21" s="244">
        <v>0</v>
      </c>
      <c r="U21" s="277">
        <f t="shared" si="0"/>
        <v>1</v>
      </c>
      <c r="V21" s="224">
        <f t="shared" si="1"/>
        <v>101567</v>
      </c>
      <c r="W21" s="224">
        <f t="shared" si="2"/>
        <v>101567</v>
      </c>
      <c r="X21" s="224">
        <f t="shared" si="3"/>
        <v>0</v>
      </c>
      <c r="Y21" s="227"/>
      <c r="Z21" s="227"/>
      <c r="AA21" s="227"/>
    </row>
    <row r="22" spans="1:27" ht="24.95" customHeight="1">
      <c r="A22" s="225" t="s">
        <v>16</v>
      </c>
      <c r="B22" s="253" t="str">
        <f>'04'!B22</f>
        <v>ĐINH XUÂN KHƯƠNG</v>
      </c>
      <c r="C22" s="244">
        <v>20152796</v>
      </c>
      <c r="D22" s="244">
        <v>12661838</v>
      </c>
      <c r="E22" s="244">
        <v>7490958</v>
      </c>
      <c r="F22" s="244">
        <v>388533</v>
      </c>
      <c r="G22" s="244">
        <v>0</v>
      </c>
      <c r="H22" s="244">
        <v>19764263</v>
      </c>
      <c r="I22" s="244">
        <v>17717887</v>
      </c>
      <c r="J22" s="244">
        <v>4383630</v>
      </c>
      <c r="K22" s="244">
        <v>1911630</v>
      </c>
      <c r="L22" s="244">
        <v>2472000</v>
      </c>
      <c r="M22" s="244">
        <v>0</v>
      </c>
      <c r="N22" s="244">
        <v>13334257</v>
      </c>
      <c r="O22" s="244">
        <v>0</v>
      </c>
      <c r="P22" s="244">
        <v>0</v>
      </c>
      <c r="Q22" s="244">
        <v>2046376</v>
      </c>
      <c r="R22" s="244">
        <v>0</v>
      </c>
      <c r="S22" s="244">
        <v>0</v>
      </c>
      <c r="T22" s="244">
        <v>15380633</v>
      </c>
      <c r="U22" s="277">
        <f t="shared" si="0"/>
        <v>0.24741268527110485</v>
      </c>
      <c r="V22" s="224">
        <f t="shared" si="1"/>
        <v>19764263</v>
      </c>
      <c r="W22" s="224">
        <f t="shared" si="2"/>
        <v>19764263</v>
      </c>
      <c r="X22" s="224">
        <f t="shared" si="3"/>
        <v>0</v>
      </c>
      <c r="Y22" s="227"/>
      <c r="Z22" s="227"/>
      <c r="AA22" s="227"/>
    </row>
    <row r="23" spans="1:27" ht="24.95" customHeight="1">
      <c r="A23" s="225" t="s">
        <v>41</v>
      </c>
      <c r="B23" s="253" t="str">
        <f>'04'!B23</f>
        <v>HOÀNG THỊ THANH ĐỨC</v>
      </c>
      <c r="C23" s="244">
        <v>5909266</v>
      </c>
      <c r="D23" s="244">
        <v>3930125</v>
      </c>
      <c r="E23" s="244">
        <v>1979141</v>
      </c>
      <c r="F23" s="244">
        <v>20600</v>
      </c>
      <c r="G23" s="244">
        <v>0</v>
      </c>
      <c r="H23" s="244">
        <v>5888666</v>
      </c>
      <c r="I23" s="244">
        <v>3447104</v>
      </c>
      <c r="J23" s="244">
        <v>1753581</v>
      </c>
      <c r="K23" s="244">
        <v>1614420</v>
      </c>
      <c r="L23" s="244">
        <v>139161</v>
      </c>
      <c r="M23" s="244">
        <v>0</v>
      </c>
      <c r="N23" s="244">
        <v>1693523</v>
      </c>
      <c r="O23" s="244">
        <v>0</v>
      </c>
      <c r="P23" s="244">
        <v>0</v>
      </c>
      <c r="Q23" s="244">
        <v>1676562</v>
      </c>
      <c r="R23" s="244">
        <v>765000</v>
      </c>
      <c r="S23" s="244">
        <v>0</v>
      </c>
      <c r="T23" s="244">
        <v>4135085</v>
      </c>
      <c r="U23" s="277">
        <f t="shared" si="0"/>
        <v>0.50871137047214121</v>
      </c>
      <c r="V23" s="224">
        <f t="shared" si="1"/>
        <v>5888666</v>
      </c>
      <c r="W23" s="224">
        <f t="shared" si="2"/>
        <v>5888666</v>
      </c>
      <c r="X23" s="224">
        <f t="shared" si="3"/>
        <v>0</v>
      </c>
      <c r="Y23" s="227"/>
      <c r="Z23" s="227"/>
      <c r="AA23" s="227"/>
    </row>
    <row r="24" spans="1:27" ht="24.95" customHeight="1">
      <c r="A24" s="225" t="s">
        <v>43</v>
      </c>
      <c r="B24" s="253" t="str">
        <f>'04'!B24</f>
        <v>NGUYỄN THỊ THỦY</v>
      </c>
      <c r="C24" s="244">
        <v>60554069</v>
      </c>
      <c r="D24" s="244">
        <v>52167312</v>
      </c>
      <c r="E24" s="244">
        <v>8386757</v>
      </c>
      <c r="F24" s="244">
        <v>38000</v>
      </c>
      <c r="G24" s="244">
        <v>0</v>
      </c>
      <c r="H24" s="244">
        <v>60516069</v>
      </c>
      <c r="I24" s="244">
        <v>54585803</v>
      </c>
      <c r="J24" s="244">
        <v>6578156</v>
      </c>
      <c r="K24" s="244">
        <v>5184156</v>
      </c>
      <c r="L24" s="244">
        <v>1394000</v>
      </c>
      <c r="M24" s="244">
        <v>0</v>
      </c>
      <c r="N24" s="244">
        <v>47966949</v>
      </c>
      <c r="O24" s="244">
        <v>40698</v>
      </c>
      <c r="P24" s="244">
        <v>0</v>
      </c>
      <c r="Q24" s="244">
        <v>5930266</v>
      </c>
      <c r="R24" s="244">
        <v>0</v>
      </c>
      <c r="S24" s="244">
        <v>0</v>
      </c>
      <c r="T24" s="244">
        <v>53937913</v>
      </c>
      <c r="U24" s="277">
        <f t="shared" si="0"/>
        <v>0.12051038252565416</v>
      </c>
      <c r="V24" s="224">
        <f t="shared" si="1"/>
        <v>60516069</v>
      </c>
      <c r="W24" s="224">
        <f t="shared" si="2"/>
        <v>60516069</v>
      </c>
      <c r="X24" s="224">
        <f t="shared" si="3"/>
        <v>0</v>
      </c>
      <c r="Y24" s="227"/>
      <c r="Z24" s="227"/>
      <c r="AA24" s="227"/>
    </row>
    <row r="25" spans="1:27" ht="24.95" customHeight="1">
      <c r="A25" s="225" t="s">
        <v>44</v>
      </c>
      <c r="B25" s="253" t="str">
        <f>'04'!B25</f>
        <v>LÊ THỊ HUYỀN</v>
      </c>
      <c r="C25" s="244">
        <v>7585109</v>
      </c>
      <c r="D25" s="244">
        <v>5113979</v>
      </c>
      <c r="E25" s="244">
        <v>2471130</v>
      </c>
      <c r="F25" s="244">
        <v>730991</v>
      </c>
      <c r="G25" s="244">
        <v>0</v>
      </c>
      <c r="H25" s="244">
        <v>6854118</v>
      </c>
      <c r="I25" s="244">
        <v>2757287</v>
      </c>
      <c r="J25" s="244">
        <v>645006</v>
      </c>
      <c r="K25" s="244">
        <v>645006</v>
      </c>
      <c r="L25" s="244">
        <v>0</v>
      </c>
      <c r="M25" s="244">
        <v>0</v>
      </c>
      <c r="N25" s="244">
        <v>2112281</v>
      </c>
      <c r="O25" s="244">
        <v>0</v>
      </c>
      <c r="P25" s="244">
        <v>0</v>
      </c>
      <c r="Q25" s="244">
        <v>4096831</v>
      </c>
      <c r="R25" s="244">
        <v>0</v>
      </c>
      <c r="S25" s="244">
        <v>0</v>
      </c>
      <c r="T25" s="244">
        <v>6209112</v>
      </c>
      <c r="U25" s="277">
        <f t="shared" si="0"/>
        <v>0.23392777030465092</v>
      </c>
      <c r="V25" s="224">
        <f t="shared" si="1"/>
        <v>6854118</v>
      </c>
      <c r="W25" s="224">
        <f t="shared" si="2"/>
        <v>6854118</v>
      </c>
      <c r="X25" s="224">
        <f t="shared" si="3"/>
        <v>0</v>
      </c>
      <c r="Y25" s="227"/>
      <c r="Z25" s="227"/>
      <c r="AA25" s="227"/>
    </row>
    <row r="26" spans="1:27" ht="24.95" customHeight="1">
      <c r="A26" s="225" t="s">
        <v>77</v>
      </c>
      <c r="B26" s="253" t="str">
        <f>'04'!B26</f>
        <v>PHẠM THỊ HƯƠNG</v>
      </c>
      <c r="C26" s="244">
        <v>33436363</v>
      </c>
      <c r="D26" s="244">
        <v>8551794</v>
      </c>
      <c r="E26" s="244">
        <v>24884569</v>
      </c>
      <c r="F26" s="244">
        <v>1398859</v>
      </c>
      <c r="G26" s="244">
        <v>0</v>
      </c>
      <c r="H26" s="244">
        <v>32037504</v>
      </c>
      <c r="I26" s="244">
        <v>29092561</v>
      </c>
      <c r="J26" s="244">
        <v>6520736</v>
      </c>
      <c r="K26" s="244">
        <v>6491736</v>
      </c>
      <c r="L26" s="244">
        <v>29000</v>
      </c>
      <c r="M26" s="244">
        <v>0</v>
      </c>
      <c r="N26" s="244">
        <v>22564425</v>
      </c>
      <c r="O26" s="244">
        <v>7400</v>
      </c>
      <c r="P26" s="244">
        <v>0</v>
      </c>
      <c r="Q26" s="244">
        <v>2944943</v>
      </c>
      <c r="R26" s="244">
        <v>0</v>
      </c>
      <c r="S26" s="244">
        <v>0</v>
      </c>
      <c r="T26" s="244">
        <v>25516768</v>
      </c>
      <c r="U26" s="277">
        <f t="shared" si="0"/>
        <v>0.22413757248803226</v>
      </c>
      <c r="V26" s="224">
        <f t="shared" si="1"/>
        <v>32037504</v>
      </c>
      <c r="W26" s="224">
        <f t="shared" si="2"/>
        <v>32037504</v>
      </c>
      <c r="X26" s="224">
        <f t="shared" si="3"/>
        <v>0</v>
      </c>
      <c r="Y26" s="227"/>
      <c r="Z26" s="227"/>
      <c r="AA26" s="227"/>
    </row>
    <row r="27" spans="1:27" ht="24.95" customHeight="1">
      <c r="A27" s="225" t="s">
        <v>80</v>
      </c>
      <c r="B27" s="253" t="str">
        <f>'04'!B27</f>
        <v>LÊ NGUYỄN THÚY HẰNG</v>
      </c>
      <c r="C27" s="244">
        <v>6933513</v>
      </c>
      <c r="D27" s="244">
        <v>4983862</v>
      </c>
      <c r="E27" s="244">
        <v>1949651</v>
      </c>
      <c r="F27" s="244">
        <v>0</v>
      </c>
      <c r="G27" s="244">
        <v>0</v>
      </c>
      <c r="H27" s="244">
        <v>6933513</v>
      </c>
      <c r="I27" s="244">
        <v>6012563</v>
      </c>
      <c r="J27" s="244">
        <v>392052</v>
      </c>
      <c r="K27" s="244">
        <v>392052</v>
      </c>
      <c r="L27" s="244">
        <v>0</v>
      </c>
      <c r="M27" s="244">
        <v>0</v>
      </c>
      <c r="N27" s="244">
        <v>5582515</v>
      </c>
      <c r="O27" s="244">
        <v>37996</v>
      </c>
      <c r="P27" s="244">
        <v>0</v>
      </c>
      <c r="Q27" s="244">
        <v>920950</v>
      </c>
      <c r="R27" s="244">
        <v>0</v>
      </c>
      <c r="S27" s="244">
        <v>0</v>
      </c>
      <c r="T27" s="244">
        <v>6541461</v>
      </c>
      <c r="U27" s="277">
        <f t="shared" si="0"/>
        <v>6.5205470612116664E-2</v>
      </c>
      <c r="V27" s="224"/>
      <c r="W27" s="224"/>
      <c r="X27" s="224"/>
      <c r="Y27" s="227"/>
      <c r="Z27" s="227"/>
      <c r="AA27" s="227"/>
    </row>
    <row r="28" spans="1:27" s="300" customFormat="1" ht="24.95" customHeight="1">
      <c r="A28" s="312" t="s">
        <v>14</v>
      </c>
      <c r="B28" s="314" t="s">
        <v>334</v>
      </c>
      <c r="C28" s="308">
        <v>53891699.928000003</v>
      </c>
      <c r="D28" s="308">
        <v>42598891.491999999</v>
      </c>
      <c r="E28" s="308">
        <v>11292808.435999999</v>
      </c>
      <c r="F28" s="308">
        <v>4881134.2220000001</v>
      </c>
      <c r="G28" s="308">
        <v>0</v>
      </c>
      <c r="H28" s="308">
        <v>49010565.706</v>
      </c>
      <c r="I28" s="308">
        <v>29150804.585999995</v>
      </c>
      <c r="J28" s="308">
        <v>6481630.6619999995</v>
      </c>
      <c r="K28" s="308">
        <v>5859633.3969999989</v>
      </c>
      <c r="L28" s="308">
        <v>621997.26500000001</v>
      </c>
      <c r="M28" s="308">
        <v>0</v>
      </c>
      <c r="N28" s="308">
        <v>22669173.923999999</v>
      </c>
      <c r="O28" s="308">
        <v>0</v>
      </c>
      <c r="P28" s="308">
        <v>0</v>
      </c>
      <c r="Q28" s="308">
        <v>19859761.120000001</v>
      </c>
      <c r="R28" s="308">
        <v>0</v>
      </c>
      <c r="S28" s="308">
        <v>0</v>
      </c>
      <c r="T28" s="308">
        <v>42528935.044</v>
      </c>
      <c r="U28" s="320">
        <f t="shared" si="0"/>
        <v>0.22234825947524192</v>
      </c>
      <c r="V28" s="311">
        <f t="shared" si="1"/>
        <v>49010565.706</v>
      </c>
      <c r="W28" s="311">
        <f t="shared" si="2"/>
        <v>49010565.706</v>
      </c>
      <c r="X28" s="311">
        <f t="shared" si="3"/>
        <v>0</v>
      </c>
      <c r="Y28" s="307"/>
      <c r="Z28" s="307"/>
      <c r="AA28" s="307"/>
    </row>
    <row r="29" spans="1:27" ht="24.95" customHeight="1">
      <c r="A29" s="225" t="s">
        <v>17</v>
      </c>
      <c r="B29" s="271" t="str">
        <f>'04'!B29</f>
        <v>Cao Tiến Đồng</v>
      </c>
      <c r="C29" s="244">
        <v>7210492.9250000007</v>
      </c>
      <c r="D29" s="244">
        <v>5752450.0780000007</v>
      </c>
      <c r="E29" s="244">
        <v>1458042.8470000001</v>
      </c>
      <c r="F29" s="244">
        <v>550</v>
      </c>
      <c r="G29" s="244">
        <v>0</v>
      </c>
      <c r="H29" s="244">
        <v>7209942.9250000007</v>
      </c>
      <c r="I29" s="244">
        <v>5752899.6239999998</v>
      </c>
      <c r="J29" s="244">
        <v>411180.99900000001</v>
      </c>
      <c r="K29" s="244">
        <v>365954.78899999999</v>
      </c>
      <c r="L29" s="244">
        <v>45226.21</v>
      </c>
      <c r="M29" s="244">
        <v>0</v>
      </c>
      <c r="N29" s="244">
        <v>5341718.625</v>
      </c>
      <c r="O29" s="244">
        <v>0</v>
      </c>
      <c r="P29" s="244">
        <v>0</v>
      </c>
      <c r="Q29" s="244">
        <v>1457043.3010000002</v>
      </c>
      <c r="R29" s="244">
        <v>0</v>
      </c>
      <c r="S29" s="244">
        <v>0</v>
      </c>
      <c r="T29" s="244">
        <v>6798761.926</v>
      </c>
      <c r="U29" s="277">
        <f t="shared" si="0"/>
        <v>7.1473696027066297E-2</v>
      </c>
      <c r="V29" s="224"/>
      <c r="W29" s="224"/>
      <c r="X29" s="224"/>
      <c r="Y29" s="227"/>
      <c r="Z29" s="227"/>
      <c r="AA29" s="227"/>
    </row>
    <row r="30" spans="1:27" ht="24.95" customHeight="1">
      <c r="A30" s="225" t="s">
        <v>18</v>
      </c>
      <c r="B30" s="253" t="str">
        <f>'04'!B30</f>
        <v>Nguyễn Thị Chính</v>
      </c>
      <c r="C30" s="244">
        <v>19473956.133000001</v>
      </c>
      <c r="D30" s="244">
        <v>13469467.729000002</v>
      </c>
      <c r="E30" s="244">
        <v>6004488.4039999982</v>
      </c>
      <c r="F30" s="244">
        <v>3992167.9589999998</v>
      </c>
      <c r="G30" s="244">
        <v>0</v>
      </c>
      <c r="H30" s="244">
        <v>15481788.174000002</v>
      </c>
      <c r="I30" s="244">
        <v>10660532.033</v>
      </c>
      <c r="J30" s="244">
        <v>3823470.2560000001</v>
      </c>
      <c r="K30" s="244">
        <v>3460305.5789999999</v>
      </c>
      <c r="L30" s="244">
        <v>363164.67700000003</v>
      </c>
      <c r="M30" s="244">
        <v>0</v>
      </c>
      <c r="N30" s="244">
        <v>6837061.7770000007</v>
      </c>
      <c r="O30" s="244">
        <v>0</v>
      </c>
      <c r="P30" s="244">
        <v>0</v>
      </c>
      <c r="Q30" s="244">
        <v>4821256.1409999998</v>
      </c>
      <c r="R30" s="244">
        <v>0</v>
      </c>
      <c r="S30" s="244">
        <v>0</v>
      </c>
      <c r="T30" s="244">
        <v>11658317.918000001</v>
      </c>
      <c r="U30" s="277">
        <f t="shared" si="0"/>
        <v>0.35865660777195096</v>
      </c>
      <c r="V30" s="224">
        <f t="shared" si="1"/>
        <v>15481788.174000002</v>
      </c>
      <c r="W30" s="224">
        <f t="shared" si="2"/>
        <v>15481788.173999999</v>
      </c>
      <c r="X30" s="224">
        <f t="shared" si="3"/>
        <v>0</v>
      </c>
      <c r="Y30" s="227"/>
      <c r="Z30" s="227"/>
      <c r="AA30" s="227"/>
    </row>
    <row r="31" spans="1:27" ht="24.95" customHeight="1">
      <c r="A31" s="225" t="s">
        <v>111</v>
      </c>
      <c r="B31" s="253" t="str">
        <f>'04'!B31</f>
        <v>Vũ Văn Phương</v>
      </c>
      <c r="C31" s="244">
        <v>15750960.283</v>
      </c>
      <c r="D31" s="244">
        <v>14003790.635</v>
      </c>
      <c r="E31" s="244">
        <v>1747169.6479999993</v>
      </c>
      <c r="F31" s="244">
        <v>0</v>
      </c>
      <c r="G31" s="244">
        <v>0</v>
      </c>
      <c r="H31" s="244">
        <v>15750960.283</v>
      </c>
      <c r="I31" s="244">
        <v>7742842.3949999986</v>
      </c>
      <c r="J31" s="244">
        <v>1867461.9709999999</v>
      </c>
      <c r="K31" s="244">
        <v>1710205.5929999999</v>
      </c>
      <c r="L31" s="244">
        <v>157256.378</v>
      </c>
      <c r="M31" s="244">
        <v>0</v>
      </c>
      <c r="N31" s="244">
        <v>5875380.4239999987</v>
      </c>
      <c r="O31" s="244">
        <v>0</v>
      </c>
      <c r="P31" s="244">
        <v>0</v>
      </c>
      <c r="Q31" s="244">
        <v>8008117.8880000012</v>
      </c>
      <c r="R31" s="244">
        <v>0</v>
      </c>
      <c r="S31" s="244">
        <v>0</v>
      </c>
      <c r="T31" s="244">
        <v>13883498.311999999</v>
      </c>
      <c r="U31" s="277">
        <f t="shared" si="0"/>
        <v>0.24118558479324442</v>
      </c>
      <c r="V31" s="224">
        <f t="shared" si="1"/>
        <v>15750960.283</v>
      </c>
      <c r="W31" s="224">
        <f t="shared" si="2"/>
        <v>15750960.283</v>
      </c>
      <c r="X31" s="224">
        <f t="shared" si="3"/>
        <v>0</v>
      </c>
      <c r="Y31" s="227"/>
      <c r="Z31" s="227"/>
      <c r="AA31" s="227"/>
    </row>
    <row r="32" spans="1:27" ht="24.95" customHeight="1">
      <c r="A32" s="225" t="s">
        <v>346</v>
      </c>
      <c r="B32" s="253" t="str">
        <f>'04'!B32</f>
        <v>Nguyễn Thị Lương</v>
      </c>
      <c r="C32" s="244">
        <v>11456290.587000001</v>
      </c>
      <c r="D32" s="244">
        <v>9373183.0500000007</v>
      </c>
      <c r="E32" s="244">
        <v>2083107.5370000005</v>
      </c>
      <c r="F32" s="244">
        <v>888416.26300000004</v>
      </c>
      <c r="G32" s="244">
        <v>0</v>
      </c>
      <c r="H32" s="244">
        <v>10567874.324000001</v>
      </c>
      <c r="I32" s="244">
        <v>4994530.534</v>
      </c>
      <c r="J32" s="244">
        <v>379517.43599999999</v>
      </c>
      <c r="K32" s="244">
        <v>323167.43599999999</v>
      </c>
      <c r="L32" s="244">
        <v>56350</v>
      </c>
      <c r="M32" s="244">
        <v>0</v>
      </c>
      <c r="N32" s="244">
        <v>4615013.0980000002</v>
      </c>
      <c r="O32" s="244">
        <v>0</v>
      </c>
      <c r="P32" s="244">
        <v>0</v>
      </c>
      <c r="Q32" s="244">
        <v>5573343.79</v>
      </c>
      <c r="R32" s="244">
        <v>0</v>
      </c>
      <c r="S32" s="244">
        <v>0</v>
      </c>
      <c r="T32" s="244">
        <v>10188356.888</v>
      </c>
      <c r="U32" s="277">
        <f t="shared" si="0"/>
        <v>7.5986608434257294E-2</v>
      </c>
      <c r="V32" s="224">
        <f t="shared" si="1"/>
        <v>10567874.324000001</v>
      </c>
      <c r="W32" s="224">
        <f t="shared" si="2"/>
        <v>10567874.324000001</v>
      </c>
      <c r="X32" s="224">
        <f t="shared" si="3"/>
        <v>0</v>
      </c>
      <c r="Y32" s="227"/>
      <c r="Z32" s="227"/>
      <c r="AA32" s="227"/>
    </row>
    <row r="33" spans="1:27" s="300" customFormat="1" ht="24.95" customHeight="1">
      <c r="A33" s="315" t="s">
        <v>19</v>
      </c>
      <c r="B33" s="316" t="s">
        <v>335</v>
      </c>
      <c r="C33" s="308">
        <v>14821853</v>
      </c>
      <c r="D33" s="308">
        <v>5581998</v>
      </c>
      <c r="E33" s="308">
        <v>9239855</v>
      </c>
      <c r="F33" s="308">
        <v>63170</v>
      </c>
      <c r="G33" s="308">
        <v>0</v>
      </c>
      <c r="H33" s="308">
        <v>14758683</v>
      </c>
      <c r="I33" s="308">
        <v>12258142</v>
      </c>
      <c r="J33" s="308">
        <v>2117534</v>
      </c>
      <c r="K33" s="308">
        <v>798547</v>
      </c>
      <c r="L33" s="308">
        <v>1318987</v>
      </c>
      <c r="M33" s="308">
        <v>0</v>
      </c>
      <c r="N33" s="308">
        <v>7523608</v>
      </c>
      <c r="O33" s="308">
        <v>2617000</v>
      </c>
      <c r="P33" s="308">
        <v>0</v>
      </c>
      <c r="Q33" s="308">
        <v>2500541</v>
      </c>
      <c r="R33" s="308">
        <v>0</v>
      </c>
      <c r="S33" s="308">
        <v>0</v>
      </c>
      <c r="T33" s="308">
        <v>12641149</v>
      </c>
      <c r="U33" s="321">
        <f t="shared" si="0"/>
        <v>0.17274510280595542</v>
      </c>
      <c r="V33" s="311">
        <f t="shared" si="1"/>
        <v>14758683</v>
      </c>
      <c r="W33" s="311">
        <f t="shared" si="2"/>
        <v>14758683</v>
      </c>
      <c r="X33" s="311">
        <f t="shared" si="3"/>
        <v>0</v>
      </c>
      <c r="Y33" s="309">
        <f>'[5]05'!$Y$10+'[5]05'!$AB$10</f>
        <v>0</v>
      </c>
      <c r="Z33" s="317">
        <f>Y33+Q33</f>
        <v>2500541</v>
      </c>
      <c r="AA33" s="311">
        <f>T33+Y33</f>
        <v>12641149</v>
      </c>
    </row>
    <row r="34" spans="1:27" s="290" customFormat="1" ht="24.95" customHeight="1">
      <c r="A34" s="296" t="s">
        <v>47</v>
      </c>
      <c r="B34" s="297" t="str">
        <f>'04'!B34</f>
        <v>Phan Văn Hà</v>
      </c>
      <c r="C34" s="244">
        <v>404382</v>
      </c>
      <c r="D34" s="244">
        <v>362252</v>
      </c>
      <c r="E34" s="244">
        <v>42130</v>
      </c>
      <c r="F34" s="244">
        <v>0</v>
      </c>
      <c r="G34" s="244">
        <v>0</v>
      </c>
      <c r="H34" s="244">
        <v>404382</v>
      </c>
      <c r="I34" s="244">
        <v>132644</v>
      </c>
      <c r="J34" s="244">
        <v>122205</v>
      </c>
      <c r="K34" s="244">
        <v>112205</v>
      </c>
      <c r="L34" s="244">
        <v>10000</v>
      </c>
      <c r="M34" s="244">
        <v>0</v>
      </c>
      <c r="N34" s="244">
        <v>10439</v>
      </c>
      <c r="O34" s="244">
        <v>0</v>
      </c>
      <c r="P34" s="244">
        <v>0</v>
      </c>
      <c r="Q34" s="244">
        <v>271738</v>
      </c>
      <c r="R34" s="244">
        <v>0</v>
      </c>
      <c r="S34" s="244">
        <v>0</v>
      </c>
      <c r="T34" s="244">
        <v>282177</v>
      </c>
      <c r="U34" s="277">
        <f t="shared" si="0"/>
        <v>0.92130062422725489</v>
      </c>
      <c r="V34" s="293"/>
      <c r="W34" s="293"/>
      <c r="X34" s="293"/>
      <c r="Y34" s="292"/>
      <c r="Z34" s="294"/>
      <c r="AA34" s="293"/>
    </row>
    <row r="35" spans="1:27" ht="24.95" customHeight="1">
      <c r="A35" s="296" t="s">
        <v>48</v>
      </c>
      <c r="B35" s="253" t="str">
        <f>'04'!B35</f>
        <v>Trần Quốc Tuyến</v>
      </c>
      <c r="C35" s="244">
        <v>14417471</v>
      </c>
      <c r="D35" s="244">
        <v>5219746</v>
      </c>
      <c r="E35" s="244">
        <v>9197725</v>
      </c>
      <c r="F35" s="244">
        <v>63170</v>
      </c>
      <c r="G35" s="244">
        <v>0</v>
      </c>
      <c r="H35" s="244">
        <v>14354301</v>
      </c>
      <c r="I35" s="244">
        <v>12125498</v>
      </c>
      <c r="J35" s="244">
        <v>1995329</v>
      </c>
      <c r="K35" s="244">
        <v>686342</v>
      </c>
      <c r="L35" s="244">
        <v>1308987</v>
      </c>
      <c r="M35" s="244">
        <v>0</v>
      </c>
      <c r="N35" s="244">
        <v>7513169</v>
      </c>
      <c r="O35" s="244">
        <v>2617000</v>
      </c>
      <c r="P35" s="244">
        <v>0</v>
      </c>
      <c r="Q35" s="244">
        <v>2228803</v>
      </c>
      <c r="R35" s="244">
        <v>0</v>
      </c>
      <c r="S35" s="244">
        <v>0</v>
      </c>
      <c r="T35" s="244">
        <v>12358972</v>
      </c>
      <c r="U35" s="277">
        <f t="shared" si="0"/>
        <v>0.16455645780486708</v>
      </c>
      <c r="V35" s="224">
        <f t="shared" si="1"/>
        <v>14354301</v>
      </c>
      <c r="W35" s="224">
        <f t="shared" si="2"/>
        <v>14354301</v>
      </c>
      <c r="X35" s="224">
        <f t="shared" si="3"/>
        <v>0</v>
      </c>
      <c r="Y35" s="227"/>
      <c r="Z35" s="227"/>
      <c r="AA35" s="227"/>
    </row>
    <row r="36" spans="1:27" s="300" customFormat="1" ht="24.95" customHeight="1">
      <c r="A36" s="312" t="s">
        <v>22</v>
      </c>
      <c r="B36" s="314" t="s">
        <v>336</v>
      </c>
      <c r="C36" s="308">
        <v>79816271</v>
      </c>
      <c r="D36" s="308">
        <v>56460618</v>
      </c>
      <c r="E36" s="308">
        <v>23355653</v>
      </c>
      <c r="F36" s="308">
        <v>500</v>
      </c>
      <c r="G36" s="308">
        <v>0</v>
      </c>
      <c r="H36" s="308">
        <v>79815771</v>
      </c>
      <c r="I36" s="308">
        <v>46481556</v>
      </c>
      <c r="J36" s="308">
        <v>9722482</v>
      </c>
      <c r="K36" s="308">
        <v>9381119</v>
      </c>
      <c r="L36" s="308">
        <v>341363</v>
      </c>
      <c r="M36" s="308">
        <v>0</v>
      </c>
      <c r="N36" s="308">
        <v>36759074</v>
      </c>
      <c r="O36" s="308">
        <v>0</v>
      </c>
      <c r="P36" s="308">
        <v>0</v>
      </c>
      <c r="Q36" s="308">
        <v>33016415</v>
      </c>
      <c r="R36" s="308">
        <v>0</v>
      </c>
      <c r="S36" s="308">
        <v>317800</v>
      </c>
      <c r="T36" s="308">
        <v>70093289</v>
      </c>
      <c r="U36" s="320">
        <f t="shared" si="0"/>
        <v>0.2091686001217343</v>
      </c>
      <c r="V36" s="311">
        <f t="shared" si="1"/>
        <v>79815771</v>
      </c>
      <c r="W36" s="311">
        <f t="shared" si="2"/>
        <v>79815771</v>
      </c>
      <c r="X36" s="311">
        <f t="shared" si="3"/>
        <v>0</v>
      </c>
      <c r="Y36" s="309">
        <f>'[6]05'!$Y$10+'[6]05'!$AB$10</f>
        <v>0</v>
      </c>
      <c r="Z36" s="311">
        <f>Q36+Y36</f>
        <v>33016415</v>
      </c>
      <c r="AA36" s="311">
        <f>T36+Y36</f>
        <v>70093289</v>
      </c>
    </row>
    <row r="37" spans="1:27" s="290" customFormat="1" ht="24.95" customHeight="1">
      <c r="A37" s="225" t="s">
        <v>49</v>
      </c>
      <c r="B37" s="271" t="str">
        <f>'04'!B37</f>
        <v>Đặng Đình An</v>
      </c>
      <c r="C37" s="244">
        <v>7403898</v>
      </c>
      <c r="D37" s="244">
        <v>7315711</v>
      </c>
      <c r="E37" s="244">
        <v>88187</v>
      </c>
      <c r="F37" s="244">
        <v>0</v>
      </c>
      <c r="G37" s="244">
        <v>0</v>
      </c>
      <c r="H37" s="244">
        <v>7403898</v>
      </c>
      <c r="I37" s="244">
        <v>5608249</v>
      </c>
      <c r="J37" s="244">
        <v>1593953</v>
      </c>
      <c r="K37" s="244">
        <v>1593953</v>
      </c>
      <c r="L37" s="244">
        <v>0</v>
      </c>
      <c r="M37" s="244">
        <v>0</v>
      </c>
      <c r="N37" s="244">
        <v>4014296</v>
      </c>
      <c r="O37" s="244">
        <v>0</v>
      </c>
      <c r="P37" s="244">
        <v>0</v>
      </c>
      <c r="Q37" s="244">
        <v>1795649</v>
      </c>
      <c r="R37" s="244">
        <v>0</v>
      </c>
      <c r="S37" s="244">
        <v>0</v>
      </c>
      <c r="T37" s="244">
        <v>5809945</v>
      </c>
      <c r="U37" s="277">
        <f t="shared" si="0"/>
        <v>0.28421580425548154</v>
      </c>
      <c r="V37" s="293"/>
      <c r="W37" s="293"/>
      <c r="X37" s="293"/>
      <c r="Y37" s="292"/>
      <c r="Z37" s="293"/>
      <c r="AA37" s="293"/>
    </row>
    <row r="38" spans="1:27" ht="24.95" customHeight="1">
      <c r="A38" s="225" t="s">
        <v>50</v>
      </c>
      <c r="B38" s="253" t="str">
        <f>'04'!B38</f>
        <v>Nguyễn Thị Thắm</v>
      </c>
      <c r="C38" s="244">
        <v>21778740</v>
      </c>
      <c r="D38" s="244">
        <v>15353965</v>
      </c>
      <c r="E38" s="244">
        <v>6424775</v>
      </c>
      <c r="F38" s="244">
        <v>500</v>
      </c>
      <c r="G38" s="244">
        <v>0</v>
      </c>
      <c r="H38" s="244">
        <v>21778240</v>
      </c>
      <c r="I38" s="244">
        <v>10833265</v>
      </c>
      <c r="J38" s="244">
        <v>3503113</v>
      </c>
      <c r="K38" s="244">
        <v>3300566</v>
      </c>
      <c r="L38" s="244">
        <v>202547</v>
      </c>
      <c r="M38" s="244">
        <v>0</v>
      </c>
      <c r="N38" s="244">
        <v>7330152</v>
      </c>
      <c r="O38" s="244">
        <v>0</v>
      </c>
      <c r="P38" s="244">
        <v>0</v>
      </c>
      <c r="Q38" s="244">
        <v>10627175</v>
      </c>
      <c r="R38" s="244">
        <v>0</v>
      </c>
      <c r="S38" s="244">
        <v>317800</v>
      </c>
      <c r="T38" s="244">
        <v>18275127</v>
      </c>
      <c r="U38" s="277">
        <f t="shared" si="0"/>
        <v>0.32336631661830484</v>
      </c>
      <c r="V38" s="224">
        <f t="shared" si="1"/>
        <v>21778240</v>
      </c>
      <c r="W38" s="224">
        <f t="shared" si="2"/>
        <v>21778240</v>
      </c>
      <c r="X38" s="224">
        <f t="shared" si="3"/>
        <v>0</v>
      </c>
      <c r="Y38" s="227"/>
      <c r="Z38" s="227"/>
      <c r="AA38" s="227"/>
    </row>
    <row r="39" spans="1:27" ht="24.95" customHeight="1">
      <c r="A39" s="225" t="s">
        <v>347</v>
      </c>
      <c r="B39" s="253" t="str">
        <f>'04'!B39</f>
        <v>Bùi Văn Tân</v>
      </c>
      <c r="C39" s="244">
        <v>39297659</v>
      </c>
      <c r="D39" s="244">
        <v>23616629</v>
      </c>
      <c r="E39" s="244">
        <v>15681030</v>
      </c>
      <c r="F39" s="244">
        <v>0</v>
      </c>
      <c r="G39" s="244">
        <v>0</v>
      </c>
      <c r="H39" s="244">
        <v>39297659</v>
      </c>
      <c r="I39" s="244">
        <v>26794296</v>
      </c>
      <c r="J39" s="244">
        <v>4013847</v>
      </c>
      <c r="K39" s="244">
        <v>4013847</v>
      </c>
      <c r="L39" s="244">
        <v>0</v>
      </c>
      <c r="M39" s="244">
        <v>0</v>
      </c>
      <c r="N39" s="244">
        <v>22780449</v>
      </c>
      <c r="O39" s="244">
        <v>0</v>
      </c>
      <c r="P39" s="244">
        <v>0</v>
      </c>
      <c r="Q39" s="244">
        <v>12503363</v>
      </c>
      <c r="R39" s="244">
        <v>0</v>
      </c>
      <c r="S39" s="244">
        <v>0</v>
      </c>
      <c r="T39" s="244">
        <v>35283812</v>
      </c>
      <c r="U39" s="277">
        <f t="shared" si="0"/>
        <v>0.14980229374192178</v>
      </c>
      <c r="V39" s="224">
        <f t="shared" si="1"/>
        <v>39297659</v>
      </c>
      <c r="W39" s="224">
        <f t="shared" si="2"/>
        <v>39297659</v>
      </c>
      <c r="X39" s="224">
        <f t="shared" si="3"/>
        <v>0</v>
      </c>
      <c r="Y39" s="227"/>
      <c r="Z39" s="227"/>
      <c r="AA39" s="227"/>
    </row>
    <row r="40" spans="1:27" ht="24.95" customHeight="1">
      <c r="A40" s="225" t="s">
        <v>409</v>
      </c>
      <c r="B40" s="253" t="str">
        <f>'04'!B40</f>
        <v>Vũ Văn Tập</v>
      </c>
      <c r="C40" s="244">
        <v>11335974</v>
      </c>
      <c r="D40" s="244">
        <v>10174313</v>
      </c>
      <c r="E40" s="244">
        <v>1161661</v>
      </c>
      <c r="F40" s="244">
        <v>0</v>
      </c>
      <c r="G40" s="244">
        <v>0</v>
      </c>
      <c r="H40" s="244">
        <v>11335974</v>
      </c>
      <c r="I40" s="244">
        <v>3245746</v>
      </c>
      <c r="J40" s="244">
        <v>611569</v>
      </c>
      <c r="K40" s="244">
        <v>472753</v>
      </c>
      <c r="L40" s="244">
        <v>138816</v>
      </c>
      <c r="M40" s="244">
        <v>0</v>
      </c>
      <c r="N40" s="244">
        <v>2634177</v>
      </c>
      <c r="O40" s="244">
        <v>0</v>
      </c>
      <c r="P40" s="244">
        <v>0</v>
      </c>
      <c r="Q40" s="244">
        <v>8090228</v>
      </c>
      <c r="R40" s="244">
        <v>0</v>
      </c>
      <c r="S40" s="244">
        <v>0</v>
      </c>
      <c r="T40" s="244">
        <v>10724405</v>
      </c>
      <c r="U40" s="277">
        <f t="shared" si="0"/>
        <v>0.18842170644283318</v>
      </c>
      <c r="V40" s="224">
        <f t="shared" si="1"/>
        <v>11335974</v>
      </c>
      <c r="W40" s="224">
        <f t="shared" si="2"/>
        <v>11335974</v>
      </c>
      <c r="X40" s="224">
        <f t="shared" si="3"/>
        <v>0</v>
      </c>
      <c r="Y40" s="227"/>
      <c r="Z40" s="227"/>
      <c r="AA40" s="227"/>
    </row>
    <row r="41" spans="1:27" s="300" customFormat="1" ht="24.95" customHeight="1">
      <c r="A41" s="312" t="s">
        <v>23</v>
      </c>
      <c r="B41" s="314" t="s">
        <v>337</v>
      </c>
      <c r="C41" s="308">
        <v>10101757</v>
      </c>
      <c r="D41" s="308">
        <v>991464</v>
      </c>
      <c r="E41" s="308">
        <v>9110293</v>
      </c>
      <c r="F41" s="308">
        <v>0</v>
      </c>
      <c r="G41" s="308">
        <v>0</v>
      </c>
      <c r="H41" s="308">
        <v>10101757</v>
      </c>
      <c r="I41" s="308">
        <v>4328912</v>
      </c>
      <c r="J41" s="308">
        <v>1122686</v>
      </c>
      <c r="K41" s="308">
        <v>483296</v>
      </c>
      <c r="L41" s="308">
        <v>639390</v>
      </c>
      <c r="M41" s="308">
        <v>0</v>
      </c>
      <c r="N41" s="308">
        <v>3206226</v>
      </c>
      <c r="O41" s="308">
        <v>0</v>
      </c>
      <c r="P41" s="308">
        <v>0</v>
      </c>
      <c r="Q41" s="308">
        <v>5772845</v>
      </c>
      <c r="R41" s="308">
        <v>0</v>
      </c>
      <c r="S41" s="308">
        <v>0</v>
      </c>
      <c r="T41" s="308">
        <v>8979071</v>
      </c>
      <c r="U41" s="320">
        <f t="shared" si="0"/>
        <v>0.2593459973314311</v>
      </c>
      <c r="V41" s="311">
        <f t="shared" si="1"/>
        <v>10101757</v>
      </c>
      <c r="W41" s="311">
        <f t="shared" si="2"/>
        <v>10101757</v>
      </c>
      <c r="X41" s="311">
        <f t="shared" si="3"/>
        <v>0</v>
      </c>
      <c r="Y41" s="309">
        <f>'[7]05'!$Y$10+'[7]05'!$AB$10</f>
        <v>38620</v>
      </c>
      <c r="Z41" s="317">
        <f>Y41+Q41</f>
        <v>5811465</v>
      </c>
      <c r="AA41" s="311">
        <f>T41+Y41</f>
        <v>9017691</v>
      </c>
    </row>
    <row r="42" spans="1:27" s="1" customFormat="1" ht="24.95" customHeight="1">
      <c r="A42" s="225" t="s">
        <v>76</v>
      </c>
      <c r="B42" s="253" t="str">
        <f>'04'!B42</f>
        <v xml:space="preserve">Bùi Văn Vịnh </v>
      </c>
      <c r="C42" s="244">
        <v>131900</v>
      </c>
      <c r="D42" s="244">
        <v>31000</v>
      </c>
      <c r="E42" s="244">
        <v>100900</v>
      </c>
      <c r="F42" s="244">
        <v>0</v>
      </c>
      <c r="G42" s="244">
        <v>0</v>
      </c>
      <c r="H42" s="244">
        <v>131900</v>
      </c>
      <c r="I42" s="244">
        <v>131900</v>
      </c>
      <c r="J42" s="244">
        <v>106900</v>
      </c>
      <c r="K42" s="244">
        <v>106900</v>
      </c>
      <c r="L42" s="244">
        <v>0</v>
      </c>
      <c r="M42" s="244">
        <v>0</v>
      </c>
      <c r="N42" s="244">
        <v>25000</v>
      </c>
      <c r="O42" s="244">
        <v>0</v>
      </c>
      <c r="P42" s="244">
        <v>0</v>
      </c>
      <c r="Q42" s="244">
        <v>0</v>
      </c>
      <c r="R42" s="244">
        <v>0</v>
      </c>
      <c r="S42" s="244">
        <v>0</v>
      </c>
      <c r="T42" s="244">
        <v>25000</v>
      </c>
      <c r="U42" s="277">
        <f t="shared" si="0"/>
        <v>0.81046247156937079</v>
      </c>
      <c r="V42" s="226"/>
      <c r="W42" s="226"/>
      <c r="X42" s="226"/>
      <c r="Y42" s="272"/>
      <c r="Z42" s="273"/>
      <c r="AA42" s="226"/>
    </row>
    <row r="43" spans="1:27" ht="24.95" customHeight="1">
      <c r="A43" s="222" t="s">
        <v>51</v>
      </c>
      <c r="B43" s="253" t="str">
        <f>'04'!B43</f>
        <v xml:space="preserve">Võ Tấn Cường </v>
      </c>
      <c r="C43" s="244">
        <v>7135195</v>
      </c>
      <c r="D43" s="244">
        <v>162525</v>
      </c>
      <c r="E43" s="244">
        <v>6972670</v>
      </c>
      <c r="F43" s="244">
        <v>0</v>
      </c>
      <c r="G43" s="244">
        <v>0</v>
      </c>
      <c r="H43" s="244">
        <v>7135195</v>
      </c>
      <c r="I43" s="244">
        <v>1861761</v>
      </c>
      <c r="J43" s="244">
        <v>670858</v>
      </c>
      <c r="K43" s="244">
        <v>49000</v>
      </c>
      <c r="L43" s="244">
        <v>621858</v>
      </c>
      <c r="M43" s="244">
        <v>0</v>
      </c>
      <c r="N43" s="244">
        <v>1190903</v>
      </c>
      <c r="O43" s="244">
        <v>0</v>
      </c>
      <c r="P43" s="244">
        <v>0</v>
      </c>
      <c r="Q43" s="244">
        <v>5273434</v>
      </c>
      <c r="R43" s="244">
        <v>0</v>
      </c>
      <c r="S43" s="244">
        <v>0</v>
      </c>
      <c r="T43" s="244">
        <v>6464337</v>
      </c>
      <c r="U43" s="277">
        <f t="shared" si="0"/>
        <v>0.36033518802896825</v>
      </c>
      <c r="V43" s="224">
        <f t="shared" si="1"/>
        <v>7135195</v>
      </c>
      <c r="W43" s="224">
        <f t="shared" si="2"/>
        <v>7135195</v>
      </c>
      <c r="X43" s="224">
        <f t="shared" si="3"/>
        <v>0</v>
      </c>
      <c r="Y43" s="227"/>
      <c r="Z43" s="227"/>
      <c r="AA43" s="227"/>
    </row>
    <row r="44" spans="1:27" ht="24.95" customHeight="1">
      <c r="A44" s="222" t="s">
        <v>52</v>
      </c>
      <c r="B44" s="253" t="str">
        <f>'04'!B44</f>
        <v xml:space="preserve">Trần Thị Duyệt </v>
      </c>
      <c r="C44" s="244">
        <v>2834662</v>
      </c>
      <c r="D44" s="244">
        <v>797939</v>
      </c>
      <c r="E44" s="244">
        <v>2036723</v>
      </c>
      <c r="F44" s="244">
        <v>0</v>
      </c>
      <c r="G44" s="244">
        <v>0</v>
      </c>
      <c r="H44" s="244">
        <v>2834662</v>
      </c>
      <c r="I44" s="244">
        <v>2335251</v>
      </c>
      <c r="J44" s="244">
        <v>344928</v>
      </c>
      <c r="K44" s="244">
        <v>327396</v>
      </c>
      <c r="L44" s="244">
        <v>17532</v>
      </c>
      <c r="M44" s="244">
        <v>0</v>
      </c>
      <c r="N44" s="244">
        <v>1990323</v>
      </c>
      <c r="O44" s="244">
        <v>0</v>
      </c>
      <c r="P44" s="244">
        <v>0</v>
      </c>
      <c r="Q44" s="244">
        <v>499411</v>
      </c>
      <c r="R44" s="244">
        <v>0</v>
      </c>
      <c r="S44" s="244">
        <v>0</v>
      </c>
      <c r="T44" s="244">
        <v>2489734</v>
      </c>
      <c r="U44" s="277">
        <f t="shared" si="0"/>
        <v>0.14770489339261603</v>
      </c>
      <c r="V44" s="224">
        <f t="shared" si="1"/>
        <v>2834662</v>
      </c>
      <c r="W44" s="224">
        <f t="shared" si="2"/>
        <v>2834662</v>
      </c>
      <c r="X44" s="224">
        <f t="shared" si="3"/>
        <v>0</v>
      </c>
      <c r="Y44" s="227"/>
      <c r="Z44" s="227"/>
      <c r="AA44" s="227"/>
    </row>
    <row r="45" spans="1:27" s="300" customFormat="1" ht="24.95" customHeight="1">
      <c r="A45" s="312" t="s">
        <v>24</v>
      </c>
      <c r="B45" s="314" t="s">
        <v>338</v>
      </c>
      <c r="C45" s="308">
        <v>20358056</v>
      </c>
      <c r="D45" s="308">
        <v>16834544</v>
      </c>
      <c r="E45" s="308">
        <v>3523512</v>
      </c>
      <c r="F45" s="308">
        <v>215800</v>
      </c>
      <c r="G45" s="308">
        <v>0</v>
      </c>
      <c r="H45" s="308">
        <v>20142256</v>
      </c>
      <c r="I45" s="308">
        <v>16323873</v>
      </c>
      <c r="J45" s="308">
        <v>3807776</v>
      </c>
      <c r="K45" s="308">
        <v>3132313</v>
      </c>
      <c r="L45" s="308">
        <v>675463</v>
      </c>
      <c r="M45" s="308">
        <v>0</v>
      </c>
      <c r="N45" s="308">
        <v>12346097</v>
      </c>
      <c r="O45" s="308">
        <v>170000</v>
      </c>
      <c r="P45" s="308">
        <v>0</v>
      </c>
      <c r="Q45" s="308">
        <v>3818383</v>
      </c>
      <c r="R45" s="308">
        <v>0</v>
      </c>
      <c r="S45" s="308">
        <v>0</v>
      </c>
      <c r="T45" s="308">
        <v>16334480</v>
      </c>
      <c r="U45" s="320">
        <f t="shared" si="0"/>
        <v>0.23326425046311008</v>
      </c>
      <c r="V45" s="311">
        <f t="shared" si="1"/>
        <v>20142256</v>
      </c>
      <c r="W45" s="311">
        <f t="shared" si="2"/>
        <v>20142256</v>
      </c>
      <c r="X45" s="311">
        <f t="shared" si="3"/>
        <v>0</v>
      </c>
      <c r="Y45" s="309">
        <f>'[8]05'!$Y$10+'[8]05'!$AB$10</f>
        <v>1580425</v>
      </c>
      <c r="Z45" s="317">
        <f>Y45+Q45</f>
        <v>5398808</v>
      </c>
      <c r="AA45" s="311">
        <f>T45+Y45</f>
        <v>17914905</v>
      </c>
    </row>
    <row r="46" spans="1:27" s="1" customFormat="1" ht="24.95" customHeight="1">
      <c r="A46" s="225" t="s">
        <v>348</v>
      </c>
      <c r="B46" s="271" t="str">
        <f>'04'!B46</f>
        <v>Nguyễn Xuân Sang</v>
      </c>
      <c r="C46" s="244">
        <v>268694</v>
      </c>
      <c r="D46" s="244">
        <v>47000</v>
      </c>
      <c r="E46" s="244">
        <v>221694</v>
      </c>
      <c r="F46" s="244">
        <v>0</v>
      </c>
      <c r="G46" s="244">
        <v>0</v>
      </c>
      <c r="H46" s="244">
        <v>268694</v>
      </c>
      <c r="I46" s="244">
        <v>255694</v>
      </c>
      <c r="J46" s="244">
        <v>109294</v>
      </c>
      <c r="K46" s="244">
        <v>109294</v>
      </c>
      <c r="L46" s="244">
        <v>0</v>
      </c>
      <c r="M46" s="244">
        <v>0</v>
      </c>
      <c r="N46" s="244">
        <v>146400</v>
      </c>
      <c r="O46" s="244">
        <v>0</v>
      </c>
      <c r="P46" s="244">
        <v>0</v>
      </c>
      <c r="Q46" s="244">
        <v>13000</v>
      </c>
      <c r="R46" s="244">
        <v>0</v>
      </c>
      <c r="S46" s="244">
        <v>0</v>
      </c>
      <c r="T46" s="244">
        <v>159400</v>
      </c>
      <c r="U46" s="277">
        <f t="shared" si="0"/>
        <v>0.42744061260725713</v>
      </c>
      <c r="V46" s="226"/>
      <c r="W46" s="226"/>
      <c r="X46" s="226"/>
      <c r="Y46" s="272"/>
      <c r="Z46" s="273"/>
      <c r="AA46" s="226"/>
    </row>
    <row r="47" spans="1:27" ht="24.95" customHeight="1">
      <c r="A47" s="222" t="s">
        <v>349</v>
      </c>
      <c r="B47" s="253" t="str">
        <f>'04'!B47</f>
        <v>Lê Trọng Quang</v>
      </c>
      <c r="C47" s="244">
        <v>12998350</v>
      </c>
      <c r="D47" s="244">
        <v>12570007</v>
      </c>
      <c r="E47" s="244">
        <v>428343</v>
      </c>
      <c r="F47" s="244">
        <v>215800</v>
      </c>
      <c r="G47" s="244">
        <v>0</v>
      </c>
      <c r="H47" s="244">
        <v>12782550</v>
      </c>
      <c r="I47" s="244">
        <v>12114481</v>
      </c>
      <c r="J47" s="244">
        <v>2173559</v>
      </c>
      <c r="K47" s="244">
        <v>1942659</v>
      </c>
      <c r="L47" s="244">
        <v>230900</v>
      </c>
      <c r="M47" s="244">
        <v>0</v>
      </c>
      <c r="N47" s="244">
        <v>9790922</v>
      </c>
      <c r="O47" s="244">
        <v>150000</v>
      </c>
      <c r="P47" s="244">
        <v>0</v>
      </c>
      <c r="Q47" s="244">
        <v>668069</v>
      </c>
      <c r="R47" s="244">
        <v>0</v>
      </c>
      <c r="S47" s="244">
        <v>0</v>
      </c>
      <c r="T47" s="244">
        <v>10608991</v>
      </c>
      <c r="U47" s="277">
        <f t="shared" si="0"/>
        <v>0.17941825159493008</v>
      </c>
      <c r="V47" s="224">
        <f t="shared" si="1"/>
        <v>12782550</v>
      </c>
      <c r="W47" s="224">
        <f t="shared" si="2"/>
        <v>12782550</v>
      </c>
      <c r="X47" s="224">
        <f t="shared" si="3"/>
        <v>0</v>
      </c>
      <c r="Y47" s="227"/>
      <c r="Z47" s="227"/>
      <c r="AA47" s="227"/>
    </row>
    <row r="48" spans="1:27" ht="24.95" customHeight="1">
      <c r="A48" s="222" t="s">
        <v>350</v>
      </c>
      <c r="B48" s="253" t="str">
        <f>'04'!B48</f>
        <v>Nguyễn Duy Hải</v>
      </c>
      <c r="C48" s="244">
        <v>7091012</v>
      </c>
      <c r="D48" s="244">
        <v>4217537</v>
      </c>
      <c r="E48" s="244">
        <v>2873475</v>
      </c>
      <c r="F48" s="244">
        <v>0</v>
      </c>
      <c r="G48" s="244">
        <v>0</v>
      </c>
      <c r="H48" s="244">
        <v>7091012</v>
      </c>
      <c r="I48" s="244">
        <v>3953698</v>
      </c>
      <c r="J48" s="244">
        <v>1524923</v>
      </c>
      <c r="K48" s="244">
        <v>1080360</v>
      </c>
      <c r="L48" s="244">
        <v>444563</v>
      </c>
      <c r="M48" s="244">
        <v>0</v>
      </c>
      <c r="N48" s="244">
        <v>2408775</v>
      </c>
      <c r="O48" s="244">
        <v>20000</v>
      </c>
      <c r="P48" s="244">
        <v>0</v>
      </c>
      <c r="Q48" s="244">
        <v>3137314</v>
      </c>
      <c r="R48" s="244">
        <v>0</v>
      </c>
      <c r="S48" s="244">
        <v>0</v>
      </c>
      <c r="T48" s="244">
        <v>5566089</v>
      </c>
      <c r="U48" s="277">
        <f t="shared" si="0"/>
        <v>0.3856953667174377</v>
      </c>
      <c r="V48" s="224">
        <f t="shared" si="1"/>
        <v>7091012</v>
      </c>
      <c r="W48" s="224">
        <f t="shared" si="2"/>
        <v>7091012</v>
      </c>
      <c r="X48" s="224">
        <f t="shared" si="3"/>
        <v>0</v>
      </c>
      <c r="Y48" s="227"/>
      <c r="Z48" s="227"/>
      <c r="AA48" s="227"/>
    </row>
    <row r="49" spans="1:27" s="300" customFormat="1" ht="24.95" customHeight="1">
      <c r="A49" s="312" t="s">
        <v>25</v>
      </c>
      <c r="B49" s="314" t="s">
        <v>339</v>
      </c>
      <c r="C49" s="308">
        <v>11356884.339000002</v>
      </c>
      <c r="D49" s="308">
        <v>9593528.6100000013</v>
      </c>
      <c r="E49" s="308">
        <v>1763355.7289999998</v>
      </c>
      <c r="F49" s="308">
        <v>144439.34700000001</v>
      </c>
      <c r="G49" s="308">
        <v>0</v>
      </c>
      <c r="H49" s="308">
        <v>11212444.992000002</v>
      </c>
      <c r="I49" s="308">
        <v>6303488.2500000009</v>
      </c>
      <c r="J49" s="308">
        <v>1421776.4070000001</v>
      </c>
      <c r="K49" s="308">
        <v>1421776.4070000001</v>
      </c>
      <c r="L49" s="308">
        <v>0</v>
      </c>
      <c r="M49" s="308">
        <v>0</v>
      </c>
      <c r="N49" s="308">
        <v>4881711.8430000003</v>
      </c>
      <c r="O49" s="308">
        <v>0</v>
      </c>
      <c r="P49" s="308">
        <v>0</v>
      </c>
      <c r="Q49" s="308">
        <v>4908956.7419999996</v>
      </c>
      <c r="R49" s="308">
        <v>0</v>
      </c>
      <c r="S49" s="308">
        <v>0</v>
      </c>
      <c r="T49" s="308">
        <v>9790668.5850000009</v>
      </c>
      <c r="U49" s="320">
        <f t="shared" si="0"/>
        <v>0.22555390771133743</v>
      </c>
      <c r="V49" s="311">
        <f t="shared" si="1"/>
        <v>11212444.992000002</v>
      </c>
      <c r="W49" s="311">
        <f t="shared" si="2"/>
        <v>11212444.992000001</v>
      </c>
      <c r="X49" s="311">
        <f t="shared" si="3"/>
        <v>0</v>
      </c>
      <c r="Y49" s="307"/>
      <c r="Z49" s="307"/>
      <c r="AA49" s="307"/>
    </row>
    <row r="50" spans="1:27" s="1" customFormat="1" ht="24.95" customHeight="1">
      <c r="A50" s="225" t="s">
        <v>351</v>
      </c>
      <c r="B50" s="271" t="str">
        <f>'04'!B50</f>
        <v>Nguyễn Thọ Thanh</v>
      </c>
      <c r="C50" s="244">
        <v>926547.81400000001</v>
      </c>
      <c r="D50" s="244">
        <v>230767.09899999999</v>
      </c>
      <c r="E50" s="244">
        <v>695780.71499999997</v>
      </c>
      <c r="F50" s="244">
        <v>0</v>
      </c>
      <c r="G50" s="244">
        <v>0</v>
      </c>
      <c r="H50" s="244">
        <v>926547.81400000001</v>
      </c>
      <c r="I50" s="244">
        <v>910226.96200000006</v>
      </c>
      <c r="J50" s="244">
        <v>437044.27600000001</v>
      </c>
      <c r="K50" s="244">
        <v>437044.27600000001</v>
      </c>
      <c r="L50" s="244">
        <v>0</v>
      </c>
      <c r="M50" s="244">
        <v>0</v>
      </c>
      <c r="N50" s="244">
        <v>473182.68599999999</v>
      </c>
      <c r="O50" s="244">
        <v>0</v>
      </c>
      <c r="P50" s="244">
        <v>0</v>
      </c>
      <c r="Q50" s="244">
        <v>16320.852000000001</v>
      </c>
      <c r="R50" s="244">
        <v>0</v>
      </c>
      <c r="S50" s="244">
        <v>0</v>
      </c>
      <c r="T50" s="244">
        <v>489503.538</v>
      </c>
      <c r="U50" s="277">
        <f t="shared" si="0"/>
        <v>0.48014868186249132</v>
      </c>
      <c r="V50" s="226"/>
      <c r="W50" s="226"/>
      <c r="X50" s="226"/>
      <c r="Y50" s="229"/>
      <c r="Z50" s="229"/>
      <c r="AA50" s="229"/>
    </row>
    <row r="51" spans="1:27" ht="24.95" customHeight="1">
      <c r="A51" s="222" t="s">
        <v>352</v>
      </c>
      <c r="B51" s="253" t="str">
        <f>'04'!B51</f>
        <v>Vũ Văn Trường</v>
      </c>
      <c r="C51" s="244">
        <v>1424168.402</v>
      </c>
      <c r="D51" s="244">
        <v>1090582.7679999999</v>
      </c>
      <c r="E51" s="244">
        <v>333585.63400000002</v>
      </c>
      <c r="F51" s="244">
        <v>144439.34700000001</v>
      </c>
      <c r="G51" s="244">
        <v>0</v>
      </c>
      <c r="H51" s="244">
        <v>1279729.0549999999</v>
      </c>
      <c r="I51" s="244">
        <v>949042.94400000013</v>
      </c>
      <c r="J51" s="244">
        <v>153751.52100000001</v>
      </c>
      <c r="K51" s="244">
        <v>153751.52100000001</v>
      </c>
      <c r="L51" s="244">
        <v>0</v>
      </c>
      <c r="M51" s="244">
        <v>0</v>
      </c>
      <c r="N51" s="244">
        <v>795291.42300000007</v>
      </c>
      <c r="O51" s="244">
        <v>0</v>
      </c>
      <c r="P51" s="244">
        <v>0</v>
      </c>
      <c r="Q51" s="244">
        <v>330686.11100000003</v>
      </c>
      <c r="R51" s="244">
        <v>0</v>
      </c>
      <c r="S51" s="244">
        <v>0</v>
      </c>
      <c r="T51" s="244">
        <v>1125977.534</v>
      </c>
      <c r="U51" s="277">
        <f t="shared" si="0"/>
        <v>0.16200691651736254</v>
      </c>
      <c r="V51" s="224">
        <f t="shared" si="1"/>
        <v>1279729.0549999999</v>
      </c>
      <c r="W51" s="224">
        <f t="shared" si="2"/>
        <v>1279729.0550000002</v>
      </c>
      <c r="X51" s="224">
        <f t="shared" si="3"/>
        <v>0</v>
      </c>
      <c r="Y51" s="227"/>
      <c r="Z51" s="227"/>
      <c r="AA51" s="227"/>
    </row>
    <row r="52" spans="1:27" ht="24.95" customHeight="1">
      <c r="A52" s="222" t="s">
        <v>353</v>
      </c>
      <c r="B52" s="253" t="str">
        <f>'04'!B52</f>
        <v>Cao Tiến Mai</v>
      </c>
      <c r="C52" s="244">
        <v>9006168.1230000015</v>
      </c>
      <c r="D52" s="244">
        <v>8272178.7430000007</v>
      </c>
      <c r="E52" s="244">
        <v>733989.38</v>
      </c>
      <c r="F52" s="244">
        <v>0</v>
      </c>
      <c r="G52" s="244">
        <v>0</v>
      </c>
      <c r="H52" s="244">
        <v>9006168.1230000015</v>
      </c>
      <c r="I52" s="244">
        <v>4444218.3440000005</v>
      </c>
      <c r="J52" s="244">
        <v>830980.61</v>
      </c>
      <c r="K52" s="244">
        <v>830980.61</v>
      </c>
      <c r="L52" s="244">
        <v>0</v>
      </c>
      <c r="M52" s="244">
        <v>0</v>
      </c>
      <c r="N52" s="244">
        <v>3613237.7340000002</v>
      </c>
      <c r="O52" s="244">
        <v>0</v>
      </c>
      <c r="P52" s="244">
        <v>0</v>
      </c>
      <c r="Q52" s="244">
        <v>4561949.7789999992</v>
      </c>
      <c r="R52" s="244">
        <v>0</v>
      </c>
      <c r="S52" s="244">
        <v>0</v>
      </c>
      <c r="T52" s="244">
        <v>8175187.5129999993</v>
      </c>
      <c r="U52" s="277">
        <f t="shared" si="0"/>
        <v>0.18698014941634916</v>
      </c>
      <c r="V52" s="224">
        <f t="shared" si="1"/>
        <v>9006168.1230000015</v>
      </c>
      <c r="W52" s="224">
        <f t="shared" si="2"/>
        <v>9006168.1229999997</v>
      </c>
      <c r="X52" s="224">
        <f t="shared" si="3"/>
        <v>0</v>
      </c>
      <c r="Y52" s="227"/>
      <c r="Z52" s="227"/>
      <c r="AA52" s="227"/>
    </row>
    <row r="53" spans="1:27" s="300" customFormat="1" ht="24.95" customHeight="1">
      <c r="A53" s="312" t="s">
        <v>26</v>
      </c>
      <c r="B53" s="314" t="s">
        <v>340</v>
      </c>
      <c r="C53" s="308">
        <v>16950372</v>
      </c>
      <c r="D53" s="308">
        <v>14957931</v>
      </c>
      <c r="E53" s="308">
        <v>1992441</v>
      </c>
      <c r="F53" s="308">
        <v>30000</v>
      </c>
      <c r="G53" s="308">
        <v>0</v>
      </c>
      <c r="H53" s="308">
        <v>16920372</v>
      </c>
      <c r="I53" s="308">
        <v>16317711</v>
      </c>
      <c r="J53" s="308">
        <v>1973764</v>
      </c>
      <c r="K53" s="308">
        <v>1973764</v>
      </c>
      <c r="L53" s="308">
        <v>0</v>
      </c>
      <c r="M53" s="308">
        <v>0</v>
      </c>
      <c r="N53" s="308">
        <v>14343947</v>
      </c>
      <c r="O53" s="308">
        <v>0</v>
      </c>
      <c r="P53" s="308">
        <v>0</v>
      </c>
      <c r="Q53" s="308">
        <v>602661</v>
      </c>
      <c r="R53" s="308">
        <v>0</v>
      </c>
      <c r="S53" s="308">
        <v>0</v>
      </c>
      <c r="T53" s="308">
        <v>14946608</v>
      </c>
      <c r="U53" s="320">
        <f t="shared" si="0"/>
        <v>0.12095838687178612</v>
      </c>
      <c r="V53" s="311">
        <f t="shared" si="1"/>
        <v>16920372</v>
      </c>
      <c r="W53" s="311">
        <f t="shared" si="2"/>
        <v>16920372</v>
      </c>
      <c r="X53" s="311">
        <f t="shared" si="3"/>
        <v>0</v>
      </c>
      <c r="Y53" s="309">
        <f>'[9]05'!$Y$10+'[9]05'!$AB$10</f>
        <v>423139</v>
      </c>
      <c r="Z53" s="317">
        <f>Y53+Q53</f>
        <v>1025800</v>
      </c>
      <c r="AA53" s="311">
        <f>T53+Y53</f>
        <v>15369747</v>
      </c>
    </row>
    <row r="54" spans="1:27" s="1" customFormat="1" ht="24.95" customHeight="1">
      <c r="A54" s="225" t="s">
        <v>354</v>
      </c>
      <c r="B54" s="271" t="str">
        <f>'04'!B54</f>
        <v>Nông Văn Cường</v>
      </c>
      <c r="C54" s="244">
        <v>276358</v>
      </c>
      <c r="D54" s="244">
        <v>0</v>
      </c>
      <c r="E54" s="244">
        <v>276358</v>
      </c>
      <c r="F54" s="244">
        <v>30000</v>
      </c>
      <c r="G54" s="244">
        <v>0</v>
      </c>
      <c r="H54" s="244">
        <v>246358</v>
      </c>
      <c r="I54" s="244">
        <v>246358</v>
      </c>
      <c r="J54" s="244">
        <v>96358</v>
      </c>
      <c r="K54" s="244">
        <v>96358</v>
      </c>
      <c r="L54" s="244">
        <v>0</v>
      </c>
      <c r="M54" s="244">
        <v>0</v>
      </c>
      <c r="N54" s="244">
        <v>150000</v>
      </c>
      <c r="O54" s="244">
        <v>0</v>
      </c>
      <c r="P54" s="244">
        <v>0</v>
      </c>
      <c r="Q54" s="244">
        <v>0</v>
      </c>
      <c r="R54" s="244">
        <v>0</v>
      </c>
      <c r="S54" s="244">
        <v>0</v>
      </c>
      <c r="T54" s="244">
        <v>150000</v>
      </c>
      <c r="U54" s="277">
        <f t="shared" si="0"/>
        <v>0.39112998157153411</v>
      </c>
      <c r="V54" s="226"/>
      <c r="W54" s="226"/>
      <c r="X54" s="226"/>
      <c r="Y54" s="272"/>
      <c r="Z54" s="273"/>
      <c r="AA54" s="226"/>
    </row>
    <row r="55" spans="1:27" ht="24.95" customHeight="1">
      <c r="A55" s="222" t="s">
        <v>355</v>
      </c>
      <c r="B55" s="253" t="str">
        <f>'04'!B55</f>
        <v>Trần Văn Hường</v>
      </c>
      <c r="C55" s="244">
        <v>16674014</v>
      </c>
      <c r="D55" s="244">
        <v>14957931</v>
      </c>
      <c r="E55" s="244">
        <v>1716083</v>
      </c>
      <c r="F55" s="244">
        <v>0</v>
      </c>
      <c r="G55" s="244">
        <v>0</v>
      </c>
      <c r="H55" s="244">
        <v>16674014</v>
      </c>
      <c r="I55" s="244">
        <v>16071353</v>
      </c>
      <c r="J55" s="244">
        <v>1877406</v>
      </c>
      <c r="K55" s="244">
        <v>1877406</v>
      </c>
      <c r="L55" s="244">
        <v>0</v>
      </c>
      <c r="M55" s="244">
        <v>0</v>
      </c>
      <c r="N55" s="244">
        <v>14193947</v>
      </c>
      <c r="O55" s="244">
        <v>0</v>
      </c>
      <c r="P55" s="244">
        <v>0</v>
      </c>
      <c r="Q55" s="244">
        <v>602661</v>
      </c>
      <c r="R55" s="244">
        <v>0</v>
      </c>
      <c r="S55" s="244">
        <v>0</v>
      </c>
      <c r="T55" s="244">
        <v>14796608</v>
      </c>
      <c r="U55" s="277">
        <f t="shared" si="0"/>
        <v>0.11681692263246286</v>
      </c>
      <c r="V55" s="224">
        <f t="shared" si="1"/>
        <v>16674014</v>
      </c>
      <c r="W55" s="224">
        <f t="shared" si="2"/>
        <v>16674014</v>
      </c>
      <c r="X55" s="224">
        <f t="shared" si="3"/>
        <v>0</v>
      </c>
      <c r="Y55" s="227"/>
      <c r="Z55" s="227"/>
      <c r="AA55" s="227"/>
    </row>
    <row r="56" spans="1:27" s="300" customFormat="1" ht="24.95" customHeight="1">
      <c r="A56" s="312" t="s">
        <v>27</v>
      </c>
      <c r="B56" s="314" t="s">
        <v>341</v>
      </c>
      <c r="C56" s="308">
        <v>397392</v>
      </c>
      <c r="D56" s="308">
        <v>38477</v>
      </c>
      <c r="E56" s="308">
        <v>358915</v>
      </c>
      <c r="F56" s="308">
        <v>0</v>
      </c>
      <c r="G56" s="308">
        <v>0</v>
      </c>
      <c r="H56" s="308">
        <v>397392</v>
      </c>
      <c r="I56" s="308">
        <v>397392</v>
      </c>
      <c r="J56" s="308">
        <v>380847</v>
      </c>
      <c r="K56" s="308">
        <v>118747</v>
      </c>
      <c r="L56" s="308">
        <v>262100</v>
      </c>
      <c r="M56" s="308">
        <v>0</v>
      </c>
      <c r="N56" s="308">
        <v>16545</v>
      </c>
      <c r="O56" s="308">
        <v>0</v>
      </c>
      <c r="P56" s="308">
        <v>0</v>
      </c>
      <c r="Q56" s="308">
        <v>0</v>
      </c>
      <c r="R56" s="308">
        <v>0</v>
      </c>
      <c r="S56" s="308">
        <v>0</v>
      </c>
      <c r="T56" s="308">
        <v>16545</v>
      </c>
      <c r="U56" s="320">
        <f t="shared" si="0"/>
        <v>0.95836604662398839</v>
      </c>
      <c r="V56" s="311">
        <f t="shared" si="1"/>
        <v>397392</v>
      </c>
      <c r="W56" s="311">
        <f t="shared" si="2"/>
        <v>397392</v>
      </c>
      <c r="X56" s="311">
        <f t="shared" si="3"/>
        <v>0</v>
      </c>
      <c r="Y56" s="307">
        <f>'[10]05'!$Y$10</f>
        <v>0</v>
      </c>
      <c r="Z56" s="307"/>
      <c r="AA56" s="307"/>
    </row>
    <row r="57" spans="1:27" s="1" customFormat="1" ht="24.95" customHeight="1">
      <c r="A57" s="225" t="s">
        <v>356</v>
      </c>
      <c r="B57" s="271" t="str">
        <f>'04'!B57</f>
        <v>Châu Văn Sơn</v>
      </c>
      <c r="C57" s="244">
        <v>21305</v>
      </c>
      <c r="D57" s="244">
        <v>0</v>
      </c>
      <c r="E57" s="244">
        <v>21305</v>
      </c>
      <c r="F57" s="244">
        <v>0</v>
      </c>
      <c r="G57" s="244">
        <v>0</v>
      </c>
      <c r="H57" s="244">
        <v>21305</v>
      </c>
      <c r="I57" s="244">
        <v>21305</v>
      </c>
      <c r="J57" s="244">
        <v>21305</v>
      </c>
      <c r="K57" s="244">
        <v>21305</v>
      </c>
      <c r="L57" s="244">
        <v>0</v>
      </c>
      <c r="M57" s="244">
        <v>0</v>
      </c>
      <c r="N57" s="244">
        <v>0</v>
      </c>
      <c r="O57" s="244">
        <v>0</v>
      </c>
      <c r="P57" s="244">
        <v>0</v>
      </c>
      <c r="Q57" s="244">
        <v>0</v>
      </c>
      <c r="R57" s="244">
        <v>0</v>
      </c>
      <c r="S57" s="244">
        <v>0</v>
      </c>
      <c r="T57" s="244">
        <v>0</v>
      </c>
      <c r="U57" s="277">
        <f t="shared" si="0"/>
        <v>1</v>
      </c>
      <c r="V57" s="226"/>
      <c r="W57" s="226"/>
      <c r="X57" s="226"/>
      <c r="Y57" s="229"/>
      <c r="Z57" s="229"/>
      <c r="AA57" s="229"/>
    </row>
    <row r="58" spans="1:27" ht="24.95" customHeight="1">
      <c r="A58" s="222" t="s">
        <v>357</v>
      </c>
      <c r="B58" s="253" t="str">
        <f>'04'!B58</f>
        <v>Phạm Văn Trường</v>
      </c>
      <c r="C58" s="244">
        <v>376087</v>
      </c>
      <c r="D58" s="244">
        <v>38477</v>
      </c>
      <c r="E58" s="244">
        <v>337610</v>
      </c>
      <c r="F58" s="244">
        <v>0</v>
      </c>
      <c r="G58" s="244">
        <v>0</v>
      </c>
      <c r="H58" s="244">
        <v>376087</v>
      </c>
      <c r="I58" s="244">
        <v>376087</v>
      </c>
      <c r="J58" s="244">
        <v>359542</v>
      </c>
      <c r="K58" s="244">
        <v>97442</v>
      </c>
      <c r="L58" s="244">
        <v>262100</v>
      </c>
      <c r="M58" s="244">
        <v>0</v>
      </c>
      <c r="N58" s="244">
        <v>16545</v>
      </c>
      <c r="O58" s="244">
        <v>0</v>
      </c>
      <c r="P58" s="244">
        <v>0</v>
      </c>
      <c r="Q58" s="244">
        <v>0</v>
      </c>
      <c r="R58" s="244">
        <v>0</v>
      </c>
      <c r="S58" s="244">
        <v>0</v>
      </c>
      <c r="T58" s="244">
        <v>16545</v>
      </c>
      <c r="U58" s="277">
        <f t="shared" si="0"/>
        <v>0.95600751953670293</v>
      </c>
      <c r="V58" s="224">
        <f t="shared" si="1"/>
        <v>376087</v>
      </c>
      <c r="W58" s="224">
        <f t="shared" si="2"/>
        <v>376087</v>
      </c>
      <c r="X58" s="224">
        <f t="shared" si="3"/>
        <v>0</v>
      </c>
      <c r="Y58" s="227"/>
      <c r="Z58" s="227"/>
      <c r="AA58" s="227"/>
    </row>
    <row r="59" spans="1:27" s="300" customFormat="1" ht="24.95" customHeight="1">
      <c r="A59" s="312" t="s">
        <v>29</v>
      </c>
      <c r="B59" s="314" t="s">
        <v>342</v>
      </c>
      <c r="C59" s="308">
        <v>502696</v>
      </c>
      <c r="D59" s="308">
        <v>221702</v>
      </c>
      <c r="E59" s="308">
        <v>280994</v>
      </c>
      <c r="F59" s="308">
        <v>0</v>
      </c>
      <c r="G59" s="308">
        <v>0</v>
      </c>
      <c r="H59" s="308">
        <v>502696</v>
      </c>
      <c r="I59" s="308">
        <v>183819</v>
      </c>
      <c r="J59" s="308">
        <v>159819</v>
      </c>
      <c r="K59" s="308">
        <v>85819</v>
      </c>
      <c r="L59" s="308">
        <v>74000</v>
      </c>
      <c r="M59" s="308">
        <v>0</v>
      </c>
      <c r="N59" s="308">
        <v>24000</v>
      </c>
      <c r="O59" s="308">
        <v>0</v>
      </c>
      <c r="P59" s="308">
        <v>0</v>
      </c>
      <c r="Q59" s="308">
        <v>318877</v>
      </c>
      <c r="R59" s="308">
        <v>0</v>
      </c>
      <c r="S59" s="308">
        <v>0</v>
      </c>
      <c r="T59" s="308">
        <v>342877</v>
      </c>
      <c r="U59" s="320">
        <f t="shared" si="0"/>
        <v>0.86943678292233117</v>
      </c>
      <c r="V59" s="311">
        <f t="shared" si="1"/>
        <v>502696</v>
      </c>
      <c r="W59" s="311">
        <f t="shared" si="2"/>
        <v>502696</v>
      </c>
      <c r="X59" s="311">
        <f t="shared" si="3"/>
        <v>0</v>
      </c>
      <c r="Y59" s="307"/>
      <c r="Z59" s="307"/>
      <c r="AA59" s="307"/>
    </row>
    <row r="60" spans="1:27" s="1" customFormat="1" ht="24.95" customHeight="1">
      <c r="A60" s="225" t="s">
        <v>358</v>
      </c>
      <c r="B60" s="271" t="str">
        <f>'04'!B60</f>
        <v>Trần Văn Dũng</v>
      </c>
      <c r="C60" s="244">
        <v>8300</v>
      </c>
      <c r="D60" s="244">
        <v>0</v>
      </c>
      <c r="E60" s="244">
        <v>8300</v>
      </c>
      <c r="F60" s="244">
        <v>0</v>
      </c>
      <c r="G60" s="244">
        <v>0</v>
      </c>
      <c r="H60" s="244">
        <v>8300</v>
      </c>
      <c r="I60" s="244">
        <v>8300</v>
      </c>
      <c r="J60" s="244">
        <v>8300</v>
      </c>
      <c r="K60" s="244">
        <v>8300</v>
      </c>
      <c r="L60" s="244">
        <v>0</v>
      </c>
      <c r="M60" s="244">
        <v>0</v>
      </c>
      <c r="N60" s="244">
        <v>0</v>
      </c>
      <c r="O60" s="244">
        <v>0</v>
      </c>
      <c r="P60" s="244">
        <v>0</v>
      </c>
      <c r="Q60" s="244">
        <v>0</v>
      </c>
      <c r="R60" s="244">
        <v>0</v>
      </c>
      <c r="S60" s="244">
        <v>0</v>
      </c>
      <c r="T60" s="244">
        <v>0</v>
      </c>
      <c r="U60" s="277">
        <f t="shared" si="0"/>
        <v>1</v>
      </c>
      <c r="V60" s="226"/>
      <c r="W60" s="226"/>
      <c r="X60" s="226"/>
      <c r="Y60" s="229"/>
      <c r="Z60" s="229"/>
      <c r="AA60" s="229"/>
    </row>
    <row r="61" spans="1:27" ht="24.95" customHeight="1">
      <c r="A61" s="222" t="s">
        <v>359</v>
      </c>
      <c r="B61" s="253" t="str">
        <f>'04'!B61</f>
        <v>Trịnh Quang Hưng</v>
      </c>
      <c r="C61" s="244">
        <v>494396</v>
      </c>
      <c r="D61" s="244">
        <v>221702</v>
      </c>
      <c r="E61" s="244">
        <v>272694</v>
      </c>
      <c r="F61" s="244">
        <v>0</v>
      </c>
      <c r="G61" s="244">
        <v>0</v>
      </c>
      <c r="H61" s="244">
        <v>494396</v>
      </c>
      <c r="I61" s="244">
        <v>175519</v>
      </c>
      <c r="J61" s="244">
        <v>151519</v>
      </c>
      <c r="K61" s="244">
        <v>77519</v>
      </c>
      <c r="L61" s="244">
        <v>74000</v>
      </c>
      <c r="M61" s="244">
        <v>0</v>
      </c>
      <c r="N61" s="244">
        <v>24000</v>
      </c>
      <c r="O61" s="244">
        <v>0</v>
      </c>
      <c r="P61" s="244">
        <v>0</v>
      </c>
      <c r="Q61" s="244">
        <v>318877</v>
      </c>
      <c r="R61" s="244">
        <v>0</v>
      </c>
      <c r="S61" s="244">
        <v>0</v>
      </c>
      <c r="T61" s="244">
        <v>342877</v>
      </c>
      <c r="U61" s="277">
        <f t="shared" si="0"/>
        <v>0.86326266671984231</v>
      </c>
      <c r="V61" s="224">
        <f t="shared" si="1"/>
        <v>494396</v>
      </c>
      <c r="W61" s="224">
        <f t="shared" si="2"/>
        <v>494396</v>
      </c>
      <c r="X61" s="224">
        <f t="shared" si="3"/>
        <v>0</v>
      </c>
      <c r="Y61" s="227"/>
      <c r="Z61" s="227"/>
      <c r="AA61" s="227"/>
    </row>
    <row r="62" spans="1:27" ht="21.75" customHeight="1">
      <c r="A62" s="409" t="str">
        <f>TT!C4</f>
        <v>Kon Tum, ngày      tháng     năm 2023</v>
      </c>
      <c r="B62" s="410"/>
      <c r="C62" s="410"/>
      <c r="D62" s="410"/>
      <c r="E62" s="410"/>
      <c r="F62" s="93"/>
      <c r="G62" s="93"/>
      <c r="H62" s="93"/>
      <c r="I62" s="1"/>
      <c r="J62" s="1"/>
      <c r="K62" s="1"/>
      <c r="L62" s="1"/>
      <c r="M62" s="1"/>
      <c r="N62" s="417" t="str">
        <f>TT!C4</f>
        <v>Kon Tum, ngày      tháng     năm 2023</v>
      </c>
      <c r="O62" s="418"/>
      <c r="P62" s="418"/>
      <c r="Q62" s="418"/>
      <c r="R62" s="418"/>
      <c r="S62" s="418"/>
      <c r="T62" s="418"/>
      <c r="U62" s="418"/>
      <c r="Y62" s="227"/>
      <c r="Z62" s="227"/>
      <c r="AA62" s="227"/>
    </row>
    <row r="63" spans="1:27" ht="16.5">
      <c r="A63" s="391" t="str">
        <f>TT!A6</f>
        <v>NGƯỜI LẬP BIỂU</v>
      </c>
      <c r="B63" s="404"/>
      <c r="C63" s="404"/>
      <c r="D63" s="404"/>
      <c r="E63" s="404"/>
      <c r="F63" s="107"/>
      <c r="G63" s="107"/>
      <c r="H63" s="107"/>
      <c r="I63" s="20"/>
      <c r="J63" s="20"/>
      <c r="K63" s="20"/>
      <c r="L63" s="20"/>
      <c r="M63" s="20"/>
      <c r="N63" s="391" t="str">
        <f>TT!C5</f>
        <v>CỤC TRƯỞNG</v>
      </c>
      <c r="O63" s="391"/>
      <c r="P63" s="391"/>
      <c r="Q63" s="391"/>
      <c r="R63" s="391"/>
      <c r="S63" s="391"/>
      <c r="T63" s="391"/>
      <c r="U63" s="391"/>
      <c r="Y63" s="227"/>
      <c r="Z63" s="227"/>
      <c r="AA63" s="227"/>
    </row>
    <row r="64" spans="1:27" ht="16.5">
      <c r="A64" s="232"/>
      <c r="B64" s="233"/>
      <c r="C64" s="233"/>
      <c r="D64" s="233"/>
      <c r="E64" s="233"/>
      <c r="F64" s="107"/>
      <c r="G64" s="107"/>
      <c r="H64" s="107"/>
      <c r="I64" s="20"/>
      <c r="J64" s="20"/>
      <c r="K64" s="20"/>
      <c r="L64" s="20"/>
      <c r="M64" s="20"/>
      <c r="N64" s="234"/>
      <c r="O64" s="234"/>
      <c r="P64" s="234"/>
      <c r="Q64" s="234"/>
      <c r="R64" s="234"/>
      <c r="S64" s="234"/>
      <c r="T64" s="234"/>
      <c r="U64" s="234"/>
      <c r="Y64" s="227"/>
      <c r="Z64" s="227"/>
      <c r="AA64" s="227"/>
    </row>
    <row r="65" spans="1:27" ht="16.5">
      <c r="A65" s="232"/>
      <c r="B65" s="233"/>
      <c r="C65" s="233"/>
      <c r="D65" s="233"/>
      <c r="E65" s="233"/>
      <c r="F65" s="107"/>
      <c r="G65" s="107"/>
      <c r="H65" s="107"/>
      <c r="I65" s="20"/>
      <c r="J65" s="20"/>
      <c r="K65" s="20"/>
      <c r="L65" s="20"/>
      <c r="M65" s="20"/>
      <c r="N65" s="234"/>
      <c r="O65" s="234"/>
      <c r="P65" s="234"/>
      <c r="Q65" s="234"/>
      <c r="R65" s="234"/>
      <c r="S65" s="234"/>
      <c r="T65" s="234"/>
      <c r="U65" s="234"/>
      <c r="Y65" s="227"/>
      <c r="Z65" s="227"/>
      <c r="AA65" s="227"/>
    </row>
    <row r="66" spans="1:27" ht="16.5">
      <c r="A66" s="232"/>
      <c r="B66" s="233"/>
      <c r="C66" s="233"/>
      <c r="D66" s="233"/>
      <c r="E66" s="233"/>
      <c r="F66" s="107"/>
      <c r="G66" s="107"/>
      <c r="H66" s="107"/>
      <c r="I66" s="20"/>
      <c r="J66" s="20"/>
      <c r="K66" s="20"/>
      <c r="L66" s="20"/>
      <c r="M66" s="20"/>
      <c r="N66" s="234"/>
      <c r="O66" s="234"/>
      <c r="P66" s="234"/>
      <c r="Q66" s="234"/>
      <c r="R66" s="234"/>
      <c r="S66" s="234"/>
      <c r="T66" s="234"/>
      <c r="U66" s="234"/>
      <c r="Y66" s="227"/>
      <c r="Z66" s="227"/>
      <c r="AA66" s="227"/>
    </row>
    <row r="67" spans="1:27" ht="16.5">
      <c r="A67" s="232"/>
      <c r="B67" s="233"/>
      <c r="C67" s="233"/>
      <c r="D67" s="233"/>
      <c r="E67" s="233"/>
      <c r="F67" s="107"/>
      <c r="G67" s="107"/>
      <c r="H67" s="107"/>
      <c r="I67" s="20"/>
      <c r="J67" s="20"/>
      <c r="K67" s="20"/>
      <c r="L67" s="20"/>
      <c r="M67" s="20"/>
      <c r="N67" s="234"/>
      <c r="O67" s="234"/>
      <c r="P67" s="234"/>
      <c r="Q67" s="234"/>
      <c r="R67" s="234"/>
      <c r="S67" s="234"/>
      <c r="T67" s="234"/>
      <c r="U67" s="234"/>
      <c r="Y67" s="227"/>
      <c r="Z67" s="227"/>
      <c r="AA67" s="227"/>
    </row>
    <row r="68" spans="1:27" ht="16.5">
      <c r="A68" s="232"/>
      <c r="B68" s="233"/>
      <c r="C68" s="233"/>
      <c r="D68" s="233"/>
      <c r="E68" s="233"/>
      <c r="F68" s="107"/>
      <c r="G68" s="107"/>
      <c r="H68" s="107"/>
      <c r="I68" s="20"/>
      <c r="J68" s="20"/>
      <c r="K68" s="20"/>
      <c r="L68" s="20"/>
      <c r="M68" s="20"/>
      <c r="N68" s="234"/>
      <c r="O68" s="234"/>
      <c r="P68" s="234"/>
      <c r="Q68" s="234"/>
      <c r="R68" s="234"/>
      <c r="S68" s="234"/>
      <c r="T68" s="234"/>
      <c r="U68" s="234"/>
      <c r="Y68" s="227"/>
      <c r="Z68" s="227"/>
      <c r="AA68" s="227"/>
    </row>
    <row r="69" spans="1:27" ht="16.5">
      <c r="A69" s="170"/>
      <c r="B69" s="170"/>
      <c r="C69" s="170"/>
      <c r="D69" s="170"/>
      <c r="E69" s="170"/>
      <c r="F69" s="1"/>
      <c r="G69" s="1"/>
      <c r="H69" s="1"/>
      <c r="I69" s="20"/>
      <c r="J69" s="20"/>
      <c r="K69" s="20"/>
      <c r="L69" s="20"/>
      <c r="M69" s="20"/>
      <c r="N69" s="20"/>
      <c r="O69" s="20"/>
      <c r="P69" s="1"/>
      <c r="Q69" s="171"/>
      <c r="R69" s="1"/>
      <c r="S69" s="20"/>
      <c r="T69" s="1"/>
      <c r="U69" s="1"/>
    </row>
    <row r="70" spans="1:27" ht="15.75" customHeight="1">
      <c r="A70" s="511" t="str">
        <f>TT!C6</f>
        <v>PHẠM ANH VŨ</v>
      </c>
      <c r="B70" s="511"/>
      <c r="C70" s="511"/>
      <c r="D70" s="511"/>
      <c r="E70" s="511"/>
      <c r="N70" s="511" t="str">
        <f>TT!C3</f>
        <v>CAO MINH HOÀNG TÙNG</v>
      </c>
      <c r="O70" s="511"/>
      <c r="P70" s="511"/>
      <c r="Q70" s="511"/>
      <c r="R70" s="511"/>
      <c r="S70" s="511"/>
      <c r="T70" s="511"/>
      <c r="U70" s="511"/>
    </row>
    <row r="71" spans="1:27" hidden="1"/>
  </sheetData>
  <sheetProtection selectLockedCells="1"/>
  <mergeCells count="34">
    <mergeCell ref="P1:U1"/>
    <mergeCell ref="A70:E70"/>
    <mergeCell ref="N70:U70"/>
    <mergeCell ref="A8:B8"/>
    <mergeCell ref="A9:B9"/>
    <mergeCell ref="A62:E62"/>
    <mergeCell ref="N62:U62"/>
    <mergeCell ref="A63:E63"/>
    <mergeCell ref="N63:U63"/>
    <mergeCell ref="G3:G7"/>
    <mergeCell ref="H3:H7"/>
    <mergeCell ref="I3:S3"/>
    <mergeCell ref="I4:I7"/>
    <mergeCell ref="J4:P4"/>
    <mergeCell ref="Q4:Q7"/>
    <mergeCell ref="P2:U2"/>
    <mergeCell ref="U3:U7"/>
    <mergeCell ref="R4:R7"/>
    <mergeCell ref="S4:S7"/>
    <mergeCell ref="T3:T7"/>
    <mergeCell ref="P5:P7"/>
    <mergeCell ref="E1:O1"/>
    <mergeCell ref="N5:N7"/>
    <mergeCell ref="O5:O7"/>
    <mergeCell ref="K5:M6"/>
    <mergeCell ref="A3:A7"/>
    <mergeCell ref="B3:B7"/>
    <mergeCell ref="C3:C7"/>
    <mergeCell ref="D3:E3"/>
    <mergeCell ref="F3:F7"/>
    <mergeCell ref="D4:D7"/>
    <mergeCell ref="E4:E7"/>
    <mergeCell ref="J5:J7"/>
    <mergeCell ref="A1:D1"/>
  </mergeCells>
  <pageMargins left="0.38" right="0.3" top="0.39" bottom="0.42" header="0.31496062992126" footer="0.31496062992126"/>
  <pageSetup paperSize="9" scale="70" orientation="landscape" r:id="rId1"/>
  <ignoredErrors>
    <ignoredError sqref="C8" numberStoredAsText="1"/>
    <ignoredError sqref="B28 U28 B45:B61 B42:B44 U47:U48 U50:U52 U54 U57 U60:U61 B22:B27 B35 B37:B41 U33 B12:B18 U10 U19:U20 B33:B34 B36 U34 U36 B11 U11 U12:U18 B21 U21 U22:U27 B29 U29 B30:B32 U30:U32 U35 U37 U38:U40 U43:U44 U42 U41 U9" unlockedFormula="1"/>
    <ignoredError sqref="U45 U49 U53 U55 U56 U58 U59 U46"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V23"/>
  <sheetViews>
    <sheetView view="pageBreakPreview" zoomScaleSheetLayoutView="100" workbookViewId="0">
      <selection activeCell="F1" sqref="F1:P1"/>
    </sheetView>
  </sheetViews>
  <sheetFormatPr defaultColWidth="9" defaultRowHeight="15.75"/>
  <cols>
    <col min="1" max="1" width="3.5" style="57" customWidth="1"/>
    <col min="2" max="2" width="15.875" style="57" customWidth="1"/>
    <col min="3" max="3" width="6.875" style="57" customWidth="1"/>
    <col min="4" max="4" width="5.5" style="57" customWidth="1"/>
    <col min="5" max="5" width="9.375" style="57" customWidth="1"/>
    <col min="6" max="6" width="5" style="57" customWidth="1"/>
    <col min="7" max="7" width="4.5" style="57" customWidth="1"/>
    <col min="8" max="8" width="5.875" style="57" customWidth="1"/>
    <col min="9" max="9" width="5.375" style="57" customWidth="1"/>
    <col min="10" max="10" width="6.375" style="57" customWidth="1"/>
    <col min="11" max="11" width="6.5" style="57" customWidth="1"/>
    <col min="12" max="13" width="6.25" style="75" customWidth="1"/>
    <col min="14" max="14" width="7.125" style="75" customWidth="1"/>
    <col min="15" max="16" width="5.375" style="75" customWidth="1"/>
    <col min="17" max="17" width="5.875" style="75" customWidth="1"/>
    <col min="18" max="18" width="7.125" style="75" customWidth="1"/>
    <col min="19" max="19" width="5.875" style="75" customWidth="1"/>
    <col min="20" max="20" width="5.625" style="75" customWidth="1"/>
    <col min="21" max="21" width="5.875" style="75" customWidth="1"/>
    <col min="22" max="22" width="7" style="75" customWidth="1"/>
    <col min="23" max="16384" width="9" style="57"/>
  </cols>
  <sheetData>
    <row r="1" spans="1:22" ht="66.75" customHeight="1">
      <c r="A1" s="502" t="s">
        <v>154</v>
      </c>
      <c r="B1" s="502"/>
      <c r="C1" s="502"/>
      <c r="D1" s="502"/>
      <c r="E1" s="502"/>
      <c r="F1" s="504" t="s">
        <v>125</v>
      </c>
      <c r="G1" s="504"/>
      <c r="H1" s="504"/>
      <c r="I1" s="504"/>
      <c r="J1" s="504"/>
      <c r="K1" s="504"/>
      <c r="L1" s="504"/>
      <c r="M1" s="504"/>
      <c r="N1" s="504"/>
      <c r="O1" s="504"/>
      <c r="P1" s="504"/>
      <c r="Q1" s="502" t="s">
        <v>150</v>
      </c>
      <c r="R1" s="502"/>
      <c r="S1" s="502"/>
      <c r="T1" s="502"/>
      <c r="U1" s="502"/>
      <c r="V1" s="502"/>
    </row>
    <row r="2" spans="1:22" s="67" customFormat="1" ht="18.75" customHeight="1">
      <c r="A2" s="57"/>
      <c r="B2" s="62"/>
      <c r="C2" s="62"/>
      <c r="D2" s="62"/>
      <c r="E2" s="57"/>
      <c r="F2" s="57"/>
      <c r="G2" s="57"/>
      <c r="H2" s="57"/>
      <c r="I2" s="57"/>
      <c r="J2" s="57"/>
      <c r="K2" s="63"/>
      <c r="L2" s="66"/>
      <c r="M2" s="65">
        <f>COUNTBLANK(E9:V22)</f>
        <v>252</v>
      </c>
      <c r="N2" s="76">
        <f>COUNTA(E11:V11)</f>
        <v>0</v>
      </c>
      <c r="O2" s="65">
        <f>M2+N2</f>
        <v>252</v>
      </c>
      <c r="P2" s="65"/>
      <c r="Q2" s="76"/>
      <c r="R2" s="514" t="s">
        <v>123</v>
      </c>
      <c r="S2" s="514"/>
      <c r="T2" s="514"/>
      <c r="U2" s="514"/>
      <c r="V2" s="514"/>
    </row>
    <row r="3" spans="1:22" s="67" customFormat="1" ht="15.75" customHeight="1">
      <c r="A3" s="501" t="s">
        <v>21</v>
      </c>
      <c r="B3" s="501"/>
      <c r="C3" s="495" t="s">
        <v>155</v>
      </c>
      <c r="D3" s="494" t="s">
        <v>134</v>
      </c>
      <c r="E3" s="508" t="s">
        <v>75</v>
      </c>
      <c r="F3" s="509"/>
      <c r="G3" s="516" t="s">
        <v>36</v>
      </c>
      <c r="H3" s="494" t="s">
        <v>82</v>
      </c>
      <c r="I3" s="515" t="s">
        <v>37</v>
      </c>
      <c r="J3" s="515"/>
      <c r="K3" s="515"/>
      <c r="L3" s="515"/>
      <c r="M3" s="515"/>
      <c r="N3" s="515"/>
      <c r="O3" s="515"/>
      <c r="P3" s="515"/>
      <c r="Q3" s="515"/>
      <c r="R3" s="515"/>
      <c r="S3" s="515"/>
      <c r="T3" s="515"/>
      <c r="U3" s="505" t="s">
        <v>103</v>
      </c>
      <c r="V3" s="494" t="s">
        <v>108</v>
      </c>
    </row>
    <row r="4" spans="1:22" s="67" customFormat="1" ht="15.75" customHeight="1">
      <c r="A4" s="501"/>
      <c r="B4" s="501"/>
      <c r="C4" s="496"/>
      <c r="D4" s="494"/>
      <c r="E4" s="490" t="s">
        <v>137</v>
      </c>
      <c r="F4" s="490" t="s">
        <v>62</v>
      </c>
      <c r="G4" s="517"/>
      <c r="H4" s="494"/>
      <c r="I4" s="494" t="s">
        <v>37</v>
      </c>
      <c r="J4" s="494" t="s">
        <v>38</v>
      </c>
      <c r="K4" s="494"/>
      <c r="L4" s="494"/>
      <c r="M4" s="494"/>
      <c r="N4" s="494"/>
      <c r="O4" s="494"/>
      <c r="P4" s="494"/>
      <c r="Q4" s="494"/>
      <c r="R4" s="490" t="s">
        <v>139</v>
      </c>
      <c r="S4" s="490" t="s">
        <v>148</v>
      </c>
      <c r="T4" s="490" t="s">
        <v>81</v>
      </c>
      <c r="U4" s="505"/>
      <c r="V4" s="494"/>
    </row>
    <row r="5" spans="1:22" s="67" customFormat="1" ht="15.75" customHeight="1">
      <c r="A5" s="501"/>
      <c r="B5" s="501"/>
      <c r="C5" s="496"/>
      <c r="D5" s="494"/>
      <c r="E5" s="491"/>
      <c r="F5" s="491"/>
      <c r="G5" s="517"/>
      <c r="H5" s="494"/>
      <c r="I5" s="494"/>
      <c r="J5" s="494" t="s">
        <v>61</v>
      </c>
      <c r="K5" s="494" t="s">
        <v>75</v>
      </c>
      <c r="L5" s="494"/>
      <c r="M5" s="494"/>
      <c r="N5" s="494"/>
      <c r="O5" s="494"/>
      <c r="P5" s="494"/>
      <c r="Q5" s="494"/>
      <c r="R5" s="491"/>
      <c r="S5" s="491"/>
      <c r="T5" s="491"/>
      <c r="U5" s="505"/>
      <c r="V5" s="494"/>
    </row>
    <row r="6" spans="1:22" s="67" customFormat="1" ht="15.75" customHeight="1">
      <c r="A6" s="501"/>
      <c r="B6" s="501"/>
      <c r="C6" s="496"/>
      <c r="D6" s="494"/>
      <c r="E6" s="491"/>
      <c r="F6" s="491"/>
      <c r="G6" s="517"/>
      <c r="H6" s="494"/>
      <c r="I6" s="494"/>
      <c r="J6" s="494"/>
      <c r="K6" s="494" t="s">
        <v>96</v>
      </c>
      <c r="L6" s="494" t="s">
        <v>75</v>
      </c>
      <c r="M6" s="494"/>
      <c r="N6" s="494"/>
      <c r="O6" s="494" t="s">
        <v>42</v>
      </c>
      <c r="P6" s="490" t="s">
        <v>147</v>
      </c>
      <c r="Q6" s="494" t="s">
        <v>46</v>
      </c>
      <c r="R6" s="491"/>
      <c r="S6" s="491"/>
      <c r="T6" s="491"/>
      <c r="U6" s="505"/>
      <c r="V6" s="494"/>
    </row>
    <row r="7" spans="1:22" ht="51" customHeight="1">
      <c r="A7" s="501"/>
      <c r="B7" s="501"/>
      <c r="C7" s="497"/>
      <c r="D7" s="494"/>
      <c r="E7" s="492"/>
      <c r="F7" s="492"/>
      <c r="G7" s="518"/>
      <c r="H7" s="494"/>
      <c r="I7" s="494"/>
      <c r="J7" s="494"/>
      <c r="K7" s="494"/>
      <c r="L7" s="58" t="s">
        <v>39</v>
      </c>
      <c r="M7" s="58" t="s">
        <v>40</v>
      </c>
      <c r="N7" s="58" t="s">
        <v>156</v>
      </c>
      <c r="O7" s="494"/>
      <c r="P7" s="492"/>
      <c r="Q7" s="494"/>
      <c r="R7" s="492"/>
      <c r="S7" s="492"/>
      <c r="T7" s="492"/>
      <c r="U7" s="505"/>
      <c r="V7" s="494"/>
    </row>
    <row r="8" spans="1:22">
      <c r="A8" s="519" t="s">
        <v>3</v>
      </c>
      <c r="B8" s="519"/>
      <c r="C8" s="58" t="s">
        <v>13</v>
      </c>
      <c r="D8" s="58" t="s">
        <v>14</v>
      </c>
      <c r="E8" s="58" t="s">
        <v>19</v>
      </c>
      <c r="F8" s="58" t="s">
        <v>22</v>
      </c>
      <c r="G8" s="58" t="s">
        <v>23</v>
      </c>
      <c r="H8" s="58" t="s">
        <v>24</v>
      </c>
      <c r="I8" s="58" t="s">
        <v>25</v>
      </c>
      <c r="J8" s="58" t="s">
        <v>26</v>
      </c>
      <c r="K8" s="58" t="s">
        <v>27</v>
      </c>
      <c r="L8" s="58" t="s">
        <v>29</v>
      </c>
      <c r="M8" s="58" t="s">
        <v>30</v>
      </c>
      <c r="N8" s="58" t="s">
        <v>104</v>
      </c>
      <c r="O8" s="58" t="s">
        <v>101</v>
      </c>
      <c r="P8" s="58" t="s">
        <v>105</v>
      </c>
      <c r="Q8" s="58" t="s">
        <v>106</v>
      </c>
      <c r="R8" s="58" t="s">
        <v>107</v>
      </c>
      <c r="S8" s="58" t="s">
        <v>118</v>
      </c>
      <c r="T8" s="58" t="s">
        <v>131</v>
      </c>
      <c r="U8" s="58" t="s">
        <v>133</v>
      </c>
      <c r="V8" s="58" t="s">
        <v>149</v>
      </c>
    </row>
    <row r="9" spans="1:22">
      <c r="A9" s="519" t="s">
        <v>10</v>
      </c>
      <c r="B9" s="519"/>
      <c r="C9" s="53"/>
      <c r="D9" s="53"/>
      <c r="E9" s="53"/>
      <c r="F9" s="53"/>
      <c r="G9" s="53"/>
      <c r="H9" s="53"/>
      <c r="I9" s="53"/>
      <c r="J9" s="53"/>
      <c r="K9" s="53"/>
      <c r="L9" s="53"/>
      <c r="M9" s="53"/>
      <c r="N9" s="53"/>
      <c r="O9" s="53"/>
      <c r="P9" s="53"/>
      <c r="Q9" s="53"/>
      <c r="R9" s="53"/>
      <c r="S9" s="53"/>
      <c r="T9" s="53"/>
      <c r="U9" s="53"/>
      <c r="V9" s="53"/>
    </row>
    <row r="10" spans="1:22">
      <c r="A10" s="77" t="s">
        <v>0</v>
      </c>
      <c r="B10" s="78" t="s">
        <v>28</v>
      </c>
      <c r="C10" s="53"/>
      <c r="D10" s="53"/>
      <c r="E10" s="53"/>
      <c r="F10" s="53"/>
      <c r="G10" s="53"/>
      <c r="H10" s="53"/>
      <c r="I10" s="53"/>
      <c r="J10" s="53"/>
      <c r="K10" s="53"/>
      <c r="L10" s="53"/>
      <c r="M10" s="53"/>
      <c r="N10" s="53"/>
      <c r="O10" s="53"/>
      <c r="P10" s="53"/>
      <c r="Q10" s="53"/>
      <c r="R10" s="53"/>
      <c r="S10" s="53"/>
      <c r="T10" s="53"/>
      <c r="U10" s="53"/>
      <c r="V10" s="53"/>
    </row>
    <row r="11" spans="1:22">
      <c r="A11" s="55" t="s">
        <v>13</v>
      </c>
      <c r="B11" s="56" t="s">
        <v>6</v>
      </c>
      <c r="C11" s="53"/>
      <c r="D11" s="53"/>
      <c r="E11" s="53"/>
      <c r="F11" s="53"/>
      <c r="G11" s="53"/>
      <c r="H11" s="53"/>
      <c r="I11" s="53"/>
      <c r="J11" s="53"/>
      <c r="K11" s="53"/>
      <c r="L11" s="53"/>
      <c r="M11" s="53"/>
      <c r="N11" s="53"/>
      <c r="O11" s="53"/>
      <c r="P11" s="53"/>
      <c r="Q11" s="53"/>
      <c r="R11" s="53"/>
      <c r="S11" s="53"/>
      <c r="T11" s="53"/>
      <c r="U11" s="53"/>
      <c r="V11" s="53"/>
    </row>
    <row r="12" spans="1:22">
      <c r="A12" s="55" t="s">
        <v>14</v>
      </c>
      <c r="B12" s="56" t="s">
        <v>6</v>
      </c>
      <c r="C12" s="53"/>
      <c r="D12" s="53"/>
      <c r="E12" s="53"/>
      <c r="F12" s="53"/>
      <c r="G12" s="53"/>
      <c r="H12" s="53"/>
      <c r="I12" s="53"/>
      <c r="J12" s="53"/>
      <c r="K12" s="53"/>
      <c r="L12" s="53"/>
      <c r="M12" s="53"/>
      <c r="N12" s="53"/>
      <c r="O12" s="53"/>
      <c r="P12" s="53"/>
      <c r="Q12" s="53"/>
      <c r="R12" s="53"/>
      <c r="S12" s="53"/>
      <c r="T12" s="53"/>
      <c r="U12" s="53"/>
      <c r="V12" s="53"/>
    </row>
    <row r="13" spans="1:22">
      <c r="A13" s="55" t="s">
        <v>9</v>
      </c>
      <c r="B13" s="56" t="s">
        <v>11</v>
      </c>
      <c r="C13" s="53"/>
      <c r="D13" s="53"/>
      <c r="E13" s="53"/>
      <c r="F13" s="53"/>
      <c r="G13" s="53"/>
      <c r="H13" s="53"/>
      <c r="I13" s="53"/>
      <c r="J13" s="53"/>
      <c r="K13" s="53"/>
      <c r="L13" s="53"/>
      <c r="M13" s="53"/>
      <c r="N13" s="53"/>
      <c r="O13" s="53"/>
      <c r="P13" s="53"/>
      <c r="Q13" s="53"/>
      <c r="R13" s="53"/>
      <c r="S13" s="53"/>
      <c r="T13" s="53"/>
      <c r="U13" s="53"/>
      <c r="V13" s="53"/>
    </row>
    <row r="14" spans="1:22">
      <c r="A14" s="77" t="s">
        <v>1</v>
      </c>
      <c r="B14" s="78" t="s">
        <v>8</v>
      </c>
      <c r="C14" s="53"/>
      <c r="D14" s="53"/>
      <c r="E14" s="53"/>
      <c r="F14" s="53"/>
      <c r="G14" s="53"/>
      <c r="H14" s="53"/>
      <c r="I14" s="53"/>
      <c r="J14" s="53"/>
      <c r="K14" s="53"/>
      <c r="L14" s="53"/>
      <c r="M14" s="53"/>
      <c r="N14" s="53"/>
      <c r="O14" s="53"/>
      <c r="P14" s="53"/>
      <c r="Q14" s="53"/>
      <c r="R14" s="53"/>
      <c r="S14" s="53"/>
      <c r="T14" s="53"/>
      <c r="U14" s="53"/>
      <c r="V14" s="53"/>
    </row>
    <row r="15" spans="1:22">
      <c r="A15" s="77" t="s">
        <v>13</v>
      </c>
      <c r="B15" s="78" t="s">
        <v>5</v>
      </c>
      <c r="C15" s="53"/>
      <c r="D15" s="53"/>
      <c r="E15" s="53"/>
      <c r="F15" s="53"/>
      <c r="G15" s="53"/>
      <c r="H15" s="53"/>
      <c r="I15" s="53"/>
      <c r="J15" s="53"/>
      <c r="K15" s="53"/>
      <c r="L15" s="53"/>
      <c r="M15" s="53"/>
      <c r="N15" s="53"/>
      <c r="O15" s="53"/>
      <c r="P15" s="53"/>
      <c r="Q15" s="53"/>
      <c r="R15" s="53"/>
      <c r="S15" s="53"/>
      <c r="T15" s="53"/>
      <c r="U15" s="53"/>
      <c r="V15" s="53"/>
    </row>
    <row r="16" spans="1:22">
      <c r="A16" s="55" t="s">
        <v>15</v>
      </c>
      <c r="B16" s="56" t="s">
        <v>6</v>
      </c>
      <c r="C16" s="53"/>
      <c r="D16" s="53"/>
      <c r="E16" s="53"/>
      <c r="F16" s="53"/>
      <c r="G16" s="53"/>
      <c r="H16" s="53"/>
      <c r="I16" s="53"/>
      <c r="J16" s="53"/>
      <c r="K16" s="53"/>
      <c r="L16" s="53"/>
      <c r="M16" s="53"/>
      <c r="N16" s="53"/>
      <c r="O16" s="53"/>
      <c r="P16" s="53"/>
      <c r="Q16" s="53"/>
      <c r="R16" s="53"/>
      <c r="S16" s="53"/>
      <c r="T16" s="53"/>
      <c r="U16" s="53"/>
      <c r="V16" s="53"/>
    </row>
    <row r="17" spans="1:22">
      <c r="A17" s="55" t="s">
        <v>16</v>
      </c>
      <c r="B17" s="56" t="s">
        <v>7</v>
      </c>
      <c r="C17" s="53"/>
      <c r="D17" s="53"/>
      <c r="E17" s="53"/>
      <c r="F17" s="53"/>
      <c r="G17" s="53"/>
      <c r="H17" s="53"/>
      <c r="I17" s="53"/>
      <c r="J17" s="53"/>
      <c r="K17" s="53"/>
      <c r="L17" s="53"/>
      <c r="M17" s="53"/>
      <c r="N17" s="53"/>
      <c r="O17" s="53"/>
      <c r="P17" s="53"/>
      <c r="Q17" s="53"/>
      <c r="R17" s="53"/>
      <c r="S17" s="53"/>
      <c r="T17" s="53"/>
      <c r="U17" s="53"/>
      <c r="V17" s="53"/>
    </row>
    <row r="18" spans="1:22">
      <c r="A18" s="55" t="s">
        <v>9</v>
      </c>
      <c r="B18" s="56" t="s">
        <v>11</v>
      </c>
      <c r="C18" s="53"/>
      <c r="D18" s="53"/>
      <c r="E18" s="53"/>
      <c r="F18" s="53"/>
      <c r="G18" s="53"/>
      <c r="H18" s="53"/>
      <c r="I18" s="53"/>
      <c r="J18" s="53"/>
      <c r="K18" s="53"/>
      <c r="L18" s="53"/>
      <c r="M18" s="53"/>
      <c r="N18" s="53"/>
      <c r="O18" s="53"/>
      <c r="P18" s="53"/>
      <c r="Q18" s="53"/>
      <c r="R18" s="53"/>
      <c r="S18" s="53"/>
      <c r="T18" s="53"/>
      <c r="U18" s="53"/>
      <c r="V18" s="53"/>
    </row>
    <row r="19" spans="1:22">
      <c r="A19" s="77" t="s">
        <v>14</v>
      </c>
      <c r="B19" s="78" t="s">
        <v>59</v>
      </c>
      <c r="C19" s="53"/>
      <c r="D19" s="53"/>
      <c r="E19" s="53"/>
      <c r="F19" s="53"/>
      <c r="G19" s="53"/>
      <c r="H19" s="53"/>
      <c r="I19" s="53"/>
      <c r="J19" s="53"/>
      <c r="K19" s="53"/>
      <c r="L19" s="53"/>
      <c r="M19" s="53"/>
      <c r="N19" s="53"/>
      <c r="O19" s="53"/>
      <c r="P19" s="53"/>
      <c r="Q19" s="53"/>
      <c r="R19" s="53"/>
      <c r="S19" s="53"/>
      <c r="T19" s="53"/>
      <c r="U19" s="53"/>
      <c r="V19" s="53"/>
    </row>
    <row r="20" spans="1:22">
      <c r="A20" s="55" t="s">
        <v>17</v>
      </c>
      <c r="B20" s="56" t="s">
        <v>6</v>
      </c>
      <c r="C20" s="53"/>
      <c r="D20" s="53"/>
      <c r="E20" s="53"/>
      <c r="F20" s="53"/>
      <c r="G20" s="53"/>
      <c r="H20" s="53"/>
      <c r="I20" s="53"/>
      <c r="J20" s="53"/>
      <c r="K20" s="53"/>
      <c r="L20" s="53"/>
      <c r="M20" s="53"/>
      <c r="N20" s="53"/>
      <c r="O20" s="53"/>
      <c r="P20" s="53"/>
      <c r="Q20" s="53"/>
      <c r="R20" s="53"/>
      <c r="S20" s="53"/>
      <c r="T20" s="53"/>
      <c r="U20" s="53"/>
      <c r="V20" s="53"/>
    </row>
    <row r="21" spans="1:22">
      <c r="A21" s="55" t="s">
        <v>18</v>
      </c>
      <c r="B21" s="79" t="s">
        <v>7</v>
      </c>
      <c r="C21" s="53"/>
      <c r="D21" s="53"/>
      <c r="E21" s="53"/>
      <c r="F21" s="53"/>
      <c r="G21" s="53"/>
      <c r="H21" s="53"/>
      <c r="I21" s="53"/>
      <c r="J21" s="53"/>
      <c r="K21" s="53"/>
      <c r="L21" s="53"/>
      <c r="M21" s="53"/>
      <c r="N21" s="53"/>
      <c r="O21" s="53"/>
      <c r="P21" s="53"/>
      <c r="Q21" s="53"/>
      <c r="R21" s="53"/>
      <c r="S21" s="53"/>
      <c r="T21" s="53"/>
      <c r="U21" s="53"/>
      <c r="V21" s="53"/>
    </row>
    <row r="22" spans="1:22">
      <c r="A22" s="55" t="s">
        <v>9</v>
      </c>
      <c r="B22" s="56" t="s">
        <v>11</v>
      </c>
      <c r="C22" s="53"/>
      <c r="D22" s="53"/>
      <c r="E22" s="53"/>
      <c r="F22" s="53"/>
      <c r="G22" s="53"/>
      <c r="H22" s="53"/>
      <c r="I22" s="53"/>
      <c r="J22" s="53"/>
      <c r="K22" s="53"/>
      <c r="L22" s="53"/>
      <c r="M22" s="53"/>
      <c r="N22" s="53"/>
      <c r="O22" s="53"/>
      <c r="P22" s="53"/>
      <c r="Q22" s="53"/>
      <c r="R22" s="53"/>
      <c r="S22" s="53"/>
      <c r="T22" s="53"/>
      <c r="U22" s="53"/>
      <c r="V22" s="53"/>
    </row>
    <row r="23" spans="1:22" ht="51" customHeight="1">
      <c r="A23" s="488" t="s">
        <v>119</v>
      </c>
      <c r="B23" s="488"/>
      <c r="C23" s="488"/>
      <c r="D23" s="488"/>
      <c r="E23" s="488"/>
      <c r="F23" s="488"/>
      <c r="G23" s="488"/>
      <c r="H23" s="488"/>
      <c r="I23" s="488"/>
      <c r="L23" s="57"/>
      <c r="M23" s="57"/>
      <c r="N23" s="57"/>
      <c r="O23" s="493" t="s">
        <v>127</v>
      </c>
      <c r="P23" s="493"/>
      <c r="Q23" s="493"/>
      <c r="R23" s="493"/>
      <c r="S23" s="493"/>
      <c r="T23" s="493"/>
      <c r="U23" s="493"/>
      <c r="V23" s="493"/>
    </row>
  </sheetData>
  <mergeCells count="31">
    <mergeCell ref="A23:I23"/>
    <mergeCell ref="O23:V23"/>
    <mergeCell ref="H3:H7"/>
    <mergeCell ref="A3:B7"/>
    <mergeCell ref="G3:G7"/>
    <mergeCell ref="K6:K7"/>
    <mergeCell ref="T4:T7"/>
    <mergeCell ref="S4:S7"/>
    <mergeCell ref="J5:J7"/>
    <mergeCell ref="Q6:Q7"/>
    <mergeCell ref="A9:B9"/>
    <mergeCell ref="J4:Q4"/>
    <mergeCell ref="A8:B8"/>
    <mergeCell ref="C3:C7"/>
    <mergeCell ref="K5:Q5"/>
    <mergeCell ref="A1:E1"/>
    <mergeCell ref="F1:P1"/>
    <mergeCell ref="Q1:V1"/>
    <mergeCell ref="R2:V2"/>
    <mergeCell ref="R4:R7"/>
    <mergeCell ref="I3:T3"/>
    <mergeCell ref="D3:D7"/>
    <mergeCell ref="U3:U7"/>
    <mergeCell ref="F4:F7"/>
    <mergeCell ref="L6:N6"/>
    <mergeCell ref="V3:V7"/>
    <mergeCell ref="E4:E7"/>
    <mergeCell ref="I4:I7"/>
    <mergeCell ref="O6:O7"/>
    <mergeCell ref="P6:P7"/>
    <mergeCell ref="E3:F3"/>
  </mergeCells>
  <phoneticPr fontId="8" type="noConversion"/>
  <pageMargins left="0.19685039370078741" right="0" top="0.19685039370078741" bottom="0" header="0.19685039370078741" footer="0.19685039370078741"/>
  <pageSetup paperSize="9" scale="94"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P29"/>
  <sheetViews>
    <sheetView view="pageBreakPreview" topLeftCell="A4" zoomScaleSheetLayoutView="100" workbookViewId="0">
      <selection activeCell="F9" sqref="F9"/>
    </sheetView>
  </sheetViews>
  <sheetFormatPr defaultColWidth="9" defaultRowHeight="15.75"/>
  <cols>
    <col min="1" max="1" width="4.375" style="1" customWidth="1"/>
    <col min="2" max="2" width="34.375" style="1" customWidth="1"/>
    <col min="3" max="8" width="10.875" style="1" customWidth="1"/>
    <col min="9" max="9" width="17.875" style="1" customWidth="1"/>
    <col min="10" max="10" width="18" style="1" customWidth="1"/>
    <col min="11" max="16384" width="9" style="1"/>
  </cols>
  <sheetData>
    <row r="1" spans="1:16" s="3" customFormat="1" ht="69.75" customHeight="1">
      <c r="A1" s="422" t="s">
        <v>322</v>
      </c>
      <c r="B1" s="422"/>
      <c r="C1" s="486" t="s">
        <v>364</v>
      </c>
      <c r="D1" s="486"/>
      <c r="E1" s="486"/>
      <c r="F1" s="486"/>
      <c r="G1" s="486"/>
      <c r="H1" s="486"/>
      <c r="I1" s="529" t="str">
        <f>TT!C2</f>
        <v>Đơn vị  báo cáo: CỤC THADS TỈNH KON TUM
Đơn vị nhận báo cáo: BAN PHÁP CHẾ HĐND TỈNH</v>
      </c>
      <c r="J1" s="529"/>
      <c r="K1" s="91"/>
      <c r="P1" s="1"/>
    </row>
    <row r="2" spans="1:16" ht="17.25" customHeight="1">
      <c r="B2" s="21"/>
      <c r="D2" s="31"/>
      <c r="E2" s="36">
        <f>COUNTBLANK(C9:J21)</f>
        <v>0</v>
      </c>
      <c r="F2" s="31"/>
      <c r="I2" s="520" t="s">
        <v>302</v>
      </c>
      <c r="J2" s="520"/>
    </row>
    <row r="3" spans="1:16" ht="20.25" customHeight="1">
      <c r="A3" s="521" t="s">
        <v>136</v>
      </c>
      <c r="B3" s="521" t="s">
        <v>157</v>
      </c>
      <c r="C3" s="524" t="s">
        <v>174</v>
      </c>
      <c r="D3" s="524"/>
      <c r="E3" s="524" t="s">
        <v>175</v>
      </c>
      <c r="F3" s="524"/>
      <c r="G3" s="525" t="s">
        <v>176</v>
      </c>
      <c r="H3" s="525"/>
      <c r="I3" s="525" t="s">
        <v>177</v>
      </c>
      <c r="J3" s="525"/>
    </row>
    <row r="4" spans="1:16" ht="9" customHeight="1">
      <c r="A4" s="522"/>
      <c r="B4" s="522"/>
      <c r="C4" s="532" t="s">
        <v>178</v>
      </c>
      <c r="D4" s="532" t="s">
        <v>179</v>
      </c>
      <c r="E4" s="532" t="s">
        <v>178</v>
      </c>
      <c r="F4" s="532" t="s">
        <v>179</v>
      </c>
      <c r="G4" s="526" t="s">
        <v>178</v>
      </c>
      <c r="H4" s="526" t="s">
        <v>179</v>
      </c>
      <c r="I4" s="526" t="s">
        <v>178</v>
      </c>
      <c r="J4" s="526" t="s">
        <v>179</v>
      </c>
    </row>
    <row r="5" spans="1:16" ht="9" customHeight="1">
      <c r="A5" s="522"/>
      <c r="B5" s="522"/>
      <c r="C5" s="533"/>
      <c r="D5" s="533"/>
      <c r="E5" s="533"/>
      <c r="F5" s="533"/>
      <c r="G5" s="527"/>
      <c r="H5" s="527"/>
      <c r="I5" s="527"/>
      <c r="J5" s="527"/>
    </row>
    <row r="6" spans="1:16" ht="9" customHeight="1">
      <c r="A6" s="522"/>
      <c r="B6" s="522"/>
      <c r="C6" s="533"/>
      <c r="D6" s="533"/>
      <c r="E6" s="533"/>
      <c r="F6" s="533"/>
      <c r="G6" s="527"/>
      <c r="H6" s="527"/>
      <c r="I6" s="527"/>
      <c r="J6" s="527"/>
    </row>
    <row r="7" spans="1:16" ht="9" customHeight="1">
      <c r="A7" s="523"/>
      <c r="B7" s="523"/>
      <c r="C7" s="534"/>
      <c r="D7" s="534"/>
      <c r="E7" s="534"/>
      <c r="F7" s="534"/>
      <c r="G7" s="528"/>
      <c r="H7" s="528"/>
      <c r="I7" s="528"/>
      <c r="J7" s="528"/>
    </row>
    <row r="8" spans="1:16">
      <c r="A8" s="535" t="s">
        <v>3</v>
      </c>
      <c r="B8" s="536"/>
      <c r="C8" s="223">
        <v>1</v>
      </c>
      <c r="D8" s="223">
        <v>2</v>
      </c>
      <c r="E8" s="223">
        <v>3</v>
      </c>
      <c r="F8" s="223">
        <v>4</v>
      </c>
      <c r="G8" s="223">
        <v>5</v>
      </c>
      <c r="H8" s="223">
        <v>6</v>
      </c>
      <c r="I8" s="223">
        <v>7</v>
      </c>
      <c r="J8" s="223">
        <v>8</v>
      </c>
    </row>
    <row r="9" spans="1:16" s="129" customFormat="1">
      <c r="A9" s="537" t="s">
        <v>12</v>
      </c>
      <c r="B9" s="537"/>
      <c r="C9" s="338">
        <v>0</v>
      </c>
      <c r="D9" s="338">
        <v>0</v>
      </c>
      <c r="E9" s="338">
        <v>0</v>
      </c>
      <c r="F9" s="338">
        <v>0</v>
      </c>
      <c r="G9" s="338">
        <v>0</v>
      </c>
      <c r="H9" s="338">
        <v>0</v>
      </c>
      <c r="I9" s="338">
        <v>0</v>
      </c>
      <c r="J9" s="338">
        <v>0</v>
      </c>
    </row>
    <row r="10" spans="1:16" s="129" customFormat="1">
      <c r="A10" s="183" t="s">
        <v>0</v>
      </c>
      <c r="B10" s="184" t="s">
        <v>28</v>
      </c>
      <c r="C10" s="245">
        <v>0</v>
      </c>
      <c r="D10" s="245">
        <v>0</v>
      </c>
      <c r="E10" s="245">
        <v>0</v>
      </c>
      <c r="F10" s="245">
        <v>0</v>
      </c>
      <c r="G10" s="245">
        <v>0</v>
      </c>
      <c r="H10" s="245">
        <v>0</v>
      </c>
      <c r="I10" s="245">
        <v>0</v>
      </c>
      <c r="J10" s="245">
        <v>0</v>
      </c>
    </row>
    <row r="11" spans="1:16" s="129" customFormat="1">
      <c r="A11" s="339" t="s">
        <v>1</v>
      </c>
      <c r="B11" s="340" t="s">
        <v>332</v>
      </c>
      <c r="C11" s="338">
        <v>0</v>
      </c>
      <c r="D11" s="338">
        <v>0</v>
      </c>
      <c r="E11" s="338">
        <v>0</v>
      </c>
      <c r="F11" s="338">
        <v>0</v>
      </c>
      <c r="G11" s="338">
        <v>0</v>
      </c>
      <c r="H11" s="338">
        <v>0</v>
      </c>
      <c r="I11" s="338">
        <v>0</v>
      </c>
      <c r="J11" s="338">
        <v>0</v>
      </c>
    </row>
    <row r="12" spans="1:16" s="129" customFormat="1">
      <c r="A12" s="185" t="s">
        <v>13</v>
      </c>
      <c r="B12" s="186" t="s">
        <v>365</v>
      </c>
      <c r="C12" s="245">
        <v>0</v>
      </c>
      <c r="D12" s="245">
        <v>0</v>
      </c>
      <c r="E12" s="245">
        <v>0</v>
      </c>
      <c r="F12" s="245">
        <v>0</v>
      </c>
      <c r="G12" s="245">
        <v>0</v>
      </c>
      <c r="H12" s="245">
        <v>0</v>
      </c>
      <c r="I12" s="245">
        <v>0</v>
      </c>
      <c r="J12" s="245">
        <v>0</v>
      </c>
    </row>
    <row r="13" spans="1:16" s="129" customFormat="1">
      <c r="A13" s="185" t="s">
        <v>14</v>
      </c>
      <c r="B13" s="186" t="s">
        <v>366</v>
      </c>
      <c r="C13" s="245">
        <v>0</v>
      </c>
      <c r="D13" s="245">
        <v>0</v>
      </c>
      <c r="E13" s="245">
        <v>0</v>
      </c>
      <c r="F13" s="245">
        <v>0</v>
      </c>
      <c r="G13" s="245">
        <v>0</v>
      </c>
      <c r="H13" s="245">
        <v>0</v>
      </c>
      <c r="I13" s="245">
        <v>0</v>
      </c>
      <c r="J13" s="245">
        <v>0</v>
      </c>
      <c r="N13" s="187"/>
    </row>
    <row r="14" spans="1:16" s="129" customFormat="1">
      <c r="A14" s="185" t="s">
        <v>19</v>
      </c>
      <c r="B14" s="186" t="s">
        <v>367</v>
      </c>
      <c r="C14" s="245">
        <v>0</v>
      </c>
      <c r="D14" s="245">
        <v>0</v>
      </c>
      <c r="E14" s="245">
        <v>0</v>
      </c>
      <c r="F14" s="245">
        <v>0</v>
      </c>
      <c r="G14" s="245">
        <v>0</v>
      </c>
      <c r="H14" s="245">
        <v>0</v>
      </c>
      <c r="I14" s="245">
        <v>0</v>
      </c>
      <c r="J14" s="245">
        <v>0</v>
      </c>
      <c r="N14" s="187"/>
    </row>
    <row r="15" spans="1:16" s="129" customFormat="1">
      <c r="A15" s="185" t="s">
        <v>22</v>
      </c>
      <c r="B15" s="186" t="s">
        <v>368</v>
      </c>
      <c r="C15" s="245">
        <v>0</v>
      </c>
      <c r="D15" s="245">
        <v>0</v>
      </c>
      <c r="E15" s="245">
        <v>0</v>
      </c>
      <c r="F15" s="245">
        <v>0</v>
      </c>
      <c r="G15" s="245">
        <v>0</v>
      </c>
      <c r="H15" s="245">
        <v>0</v>
      </c>
      <c r="I15" s="245">
        <v>0</v>
      </c>
      <c r="J15" s="245">
        <v>0</v>
      </c>
      <c r="N15" s="187"/>
    </row>
    <row r="16" spans="1:16" s="129" customFormat="1">
      <c r="A16" s="185" t="s">
        <v>23</v>
      </c>
      <c r="B16" s="186" t="s">
        <v>369</v>
      </c>
      <c r="C16" s="245">
        <v>0</v>
      </c>
      <c r="D16" s="245">
        <v>0</v>
      </c>
      <c r="E16" s="245">
        <v>0</v>
      </c>
      <c r="F16" s="245">
        <v>0</v>
      </c>
      <c r="G16" s="245">
        <v>0</v>
      </c>
      <c r="H16" s="245">
        <v>0</v>
      </c>
      <c r="I16" s="245">
        <v>0</v>
      </c>
      <c r="J16" s="245">
        <v>0</v>
      </c>
      <c r="N16" s="187"/>
    </row>
    <row r="17" spans="1:14" s="129" customFormat="1">
      <c r="A17" s="185" t="s">
        <v>24</v>
      </c>
      <c r="B17" s="186" t="s">
        <v>370</v>
      </c>
      <c r="C17" s="245">
        <v>0</v>
      </c>
      <c r="D17" s="245">
        <v>0</v>
      </c>
      <c r="E17" s="245">
        <v>0</v>
      </c>
      <c r="F17" s="245">
        <v>0</v>
      </c>
      <c r="G17" s="245">
        <v>0</v>
      </c>
      <c r="H17" s="245">
        <v>0</v>
      </c>
      <c r="I17" s="245">
        <v>0</v>
      </c>
      <c r="J17" s="245">
        <v>0</v>
      </c>
      <c r="N17" s="187"/>
    </row>
    <row r="18" spans="1:14" s="129" customFormat="1">
      <c r="A18" s="185" t="s">
        <v>25</v>
      </c>
      <c r="B18" s="186" t="s">
        <v>371</v>
      </c>
      <c r="C18" s="245">
        <v>0</v>
      </c>
      <c r="D18" s="245">
        <v>0</v>
      </c>
      <c r="E18" s="245">
        <v>0</v>
      </c>
      <c r="F18" s="245">
        <v>0</v>
      </c>
      <c r="G18" s="245">
        <v>0</v>
      </c>
      <c r="H18" s="245">
        <v>0</v>
      </c>
      <c r="I18" s="245">
        <v>0</v>
      </c>
      <c r="J18" s="245">
        <v>0</v>
      </c>
      <c r="N18" s="187"/>
    </row>
    <row r="19" spans="1:14" s="129" customFormat="1">
      <c r="A19" s="185" t="s">
        <v>26</v>
      </c>
      <c r="B19" s="186" t="s">
        <v>372</v>
      </c>
      <c r="C19" s="245">
        <v>0</v>
      </c>
      <c r="D19" s="245">
        <v>0</v>
      </c>
      <c r="E19" s="245">
        <v>0</v>
      </c>
      <c r="F19" s="245">
        <v>0</v>
      </c>
      <c r="G19" s="245">
        <v>0</v>
      </c>
      <c r="H19" s="245">
        <v>0</v>
      </c>
      <c r="I19" s="245">
        <v>0</v>
      </c>
      <c r="J19" s="245">
        <v>0</v>
      </c>
      <c r="N19" s="187"/>
    </row>
    <row r="20" spans="1:14" s="129" customFormat="1">
      <c r="A20" s="185" t="s">
        <v>27</v>
      </c>
      <c r="B20" s="186" t="s">
        <v>373</v>
      </c>
      <c r="C20" s="245">
        <v>0</v>
      </c>
      <c r="D20" s="245">
        <v>0</v>
      </c>
      <c r="E20" s="245">
        <v>0</v>
      </c>
      <c r="F20" s="245">
        <v>0</v>
      </c>
      <c r="G20" s="245">
        <v>0</v>
      </c>
      <c r="H20" s="245">
        <v>0</v>
      </c>
      <c r="I20" s="245">
        <v>0</v>
      </c>
      <c r="J20" s="245">
        <v>0</v>
      </c>
      <c r="N20" s="187"/>
    </row>
    <row r="21" spans="1:14" s="129" customFormat="1">
      <c r="A21" s="185" t="s">
        <v>29</v>
      </c>
      <c r="B21" s="186" t="s">
        <v>374</v>
      </c>
      <c r="C21" s="245">
        <v>0</v>
      </c>
      <c r="D21" s="245">
        <v>0</v>
      </c>
      <c r="E21" s="245">
        <v>0</v>
      </c>
      <c r="F21" s="245">
        <v>0</v>
      </c>
      <c r="G21" s="245">
        <v>0</v>
      </c>
      <c r="H21" s="245">
        <v>0</v>
      </c>
      <c r="I21" s="245">
        <v>0</v>
      </c>
      <c r="J21" s="245">
        <v>0</v>
      </c>
    </row>
    <row r="22" spans="1:14" s="129" customFormat="1" ht="4.5" customHeight="1">
      <c r="A22" s="257"/>
      <c r="B22" s="255"/>
      <c r="C22" s="256"/>
      <c r="D22" s="256"/>
      <c r="E22" s="256"/>
      <c r="F22" s="256"/>
      <c r="G22" s="256"/>
      <c r="H22" s="256"/>
      <c r="I22" s="256"/>
      <c r="J22" s="256"/>
    </row>
    <row r="23" spans="1:14" s="92" customFormat="1" ht="13.5" customHeight="1">
      <c r="A23" s="1"/>
      <c r="B23" s="538" t="str">
        <f>TT!C7</f>
        <v>Kon Tum, ngày      tháng     năm 2023</v>
      </c>
      <c r="C23" s="538"/>
      <c r="D23" s="107"/>
      <c r="E23" s="181"/>
      <c r="F23" s="107"/>
      <c r="G23" s="538" t="str">
        <f>TT!C4</f>
        <v>Kon Tum, ngày      tháng     năm 2023</v>
      </c>
      <c r="H23" s="538"/>
      <c r="I23" s="538"/>
      <c r="J23" s="538"/>
      <c r="K23" s="1"/>
    </row>
    <row r="24" spans="1:14" ht="18" customHeight="1">
      <c r="B24" s="530" t="str">
        <f>TT!A6</f>
        <v>NGƯỜI LẬP BIỂU</v>
      </c>
      <c r="C24" s="530"/>
      <c r="D24" s="170"/>
      <c r="E24" s="170"/>
      <c r="F24" s="170"/>
      <c r="G24" s="530" t="str">
        <f>TT!C5</f>
        <v>CỤC TRƯỞNG</v>
      </c>
      <c r="H24" s="530"/>
      <c r="I24" s="530"/>
      <c r="J24" s="530"/>
    </row>
    <row r="25" spans="1:14" ht="18" customHeight="1">
      <c r="B25" s="254"/>
      <c r="C25" s="254"/>
      <c r="D25" s="170"/>
      <c r="E25" s="170"/>
      <c r="F25" s="170"/>
      <c r="G25" s="254"/>
      <c r="H25" s="254"/>
      <c r="I25" s="254"/>
      <c r="J25" s="254"/>
    </row>
    <row r="26" spans="1:14" ht="16.5">
      <c r="B26" s="182"/>
      <c r="C26" s="182"/>
      <c r="D26" s="170"/>
      <c r="E26" s="170"/>
      <c r="F26" s="170"/>
      <c r="G26" s="182"/>
      <c r="H26" s="182"/>
      <c r="I26" s="182"/>
      <c r="J26" s="182"/>
    </row>
    <row r="27" spans="1:14" ht="16.5">
      <c r="B27" s="182"/>
      <c r="C27" s="182"/>
      <c r="D27" s="170"/>
      <c r="E27" s="170"/>
      <c r="F27" s="170"/>
      <c r="G27" s="182"/>
      <c r="H27" s="182"/>
      <c r="I27" s="182"/>
      <c r="J27" s="182"/>
    </row>
    <row r="28" spans="1:14" ht="16.5">
      <c r="B28" s="182"/>
      <c r="C28" s="182"/>
      <c r="D28" s="170"/>
      <c r="E28" s="170"/>
      <c r="F28" s="170"/>
      <c r="G28" s="182"/>
      <c r="H28" s="182"/>
      <c r="I28" s="182"/>
      <c r="J28" s="182"/>
    </row>
    <row r="29" spans="1:14" ht="16.5">
      <c r="B29" s="531" t="str">
        <f>TT!C6</f>
        <v>PHẠM ANH VŨ</v>
      </c>
      <c r="C29" s="531"/>
      <c r="D29" s="170"/>
      <c r="E29" s="170"/>
      <c r="F29" s="170"/>
      <c r="G29" s="531" t="str">
        <f>TT!C3</f>
        <v>CAO MINH HOÀNG TÙNG</v>
      </c>
      <c r="H29" s="531"/>
      <c r="I29" s="531"/>
      <c r="J29" s="531"/>
    </row>
  </sheetData>
  <sheetProtection selectLockedCells="1"/>
  <mergeCells count="26">
    <mergeCell ref="B24:C24"/>
    <mergeCell ref="B29:C29"/>
    <mergeCell ref="G24:J24"/>
    <mergeCell ref="G29:J29"/>
    <mergeCell ref="C4:C7"/>
    <mergeCell ref="D4:D7"/>
    <mergeCell ref="E4:E7"/>
    <mergeCell ref="F4:F7"/>
    <mergeCell ref="G4:G7"/>
    <mergeCell ref="H4:H7"/>
    <mergeCell ref="A8:B8"/>
    <mergeCell ref="A9:B9"/>
    <mergeCell ref="G23:J23"/>
    <mergeCell ref="B23:C23"/>
    <mergeCell ref="C1:H1"/>
    <mergeCell ref="I2:J2"/>
    <mergeCell ref="A3:A7"/>
    <mergeCell ref="B3:B7"/>
    <mergeCell ref="C3:D3"/>
    <mergeCell ref="E3:F3"/>
    <mergeCell ref="G3:H3"/>
    <mergeCell ref="I3:J3"/>
    <mergeCell ref="I4:I7"/>
    <mergeCell ref="J4:J7"/>
    <mergeCell ref="A1:B1"/>
    <mergeCell ref="I1:J1"/>
  </mergeCells>
  <pageMargins left="0.38" right="0.31496062992125984" top="0.39" bottom="0.42" header="0.31496062992125984" footer="0.31496062992125984"/>
  <pageSetup paperSize="9"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J29"/>
  <sheetViews>
    <sheetView view="pageBreakPreview" zoomScaleNormal="100" zoomScaleSheetLayoutView="100" workbookViewId="0">
      <selection activeCell="H4" sqref="H4:H7"/>
    </sheetView>
  </sheetViews>
  <sheetFormatPr defaultColWidth="9" defaultRowHeight="15.75"/>
  <cols>
    <col min="1" max="1" width="4.375" style="1" customWidth="1"/>
    <col min="2" max="2" width="28.875" style="1" customWidth="1"/>
    <col min="3" max="5" width="11.75" style="1" customWidth="1"/>
    <col min="6" max="6" width="9.75" style="1" customWidth="1"/>
    <col min="7" max="7" width="11.75" style="1" customWidth="1"/>
    <col min="8" max="8" width="9.875" style="1" customWidth="1"/>
    <col min="9" max="10" width="21.25" style="1" customWidth="1"/>
    <col min="11" max="16384" width="9" style="1"/>
  </cols>
  <sheetData>
    <row r="1" spans="1:10" ht="69" customHeight="1">
      <c r="A1" s="422" t="s">
        <v>323</v>
      </c>
      <c r="B1" s="422"/>
      <c r="C1" s="486" t="s">
        <v>413</v>
      </c>
      <c r="D1" s="486"/>
      <c r="E1" s="486"/>
      <c r="F1" s="486"/>
      <c r="G1" s="486"/>
      <c r="H1" s="486"/>
      <c r="I1" s="541" t="str">
        <f>TT!C2</f>
        <v>Đơn vị  báo cáo: CỤC THADS TỈNH KON TUM
Đơn vị nhận báo cáo: BAN PHÁP CHẾ HĐND TỈNH</v>
      </c>
      <c r="J1" s="541"/>
    </row>
    <row r="2" spans="1:10">
      <c r="B2" s="21"/>
      <c r="C2" s="94"/>
      <c r="D2" s="191"/>
      <c r="E2" s="192"/>
      <c r="F2" s="192"/>
      <c r="G2" s="3"/>
      <c r="H2" s="95"/>
      <c r="I2" s="423" t="s">
        <v>120</v>
      </c>
      <c r="J2" s="423"/>
    </row>
    <row r="3" spans="1:10">
      <c r="A3" s="526" t="s">
        <v>136</v>
      </c>
      <c r="B3" s="526" t="s">
        <v>157</v>
      </c>
      <c r="C3" s="526" t="s">
        <v>180</v>
      </c>
      <c r="D3" s="525" t="s">
        <v>4</v>
      </c>
      <c r="E3" s="525"/>
      <c r="F3" s="525" t="s">
        <v>181</v>
      </c>
      <c r="G3" s="525" t="s">
        <v>4</v>
      </c>
      <c r="H3" s="525"/>
      <c r="I3" s="525"/>
      <c r="J3" s="525"/>
    </row>
    <row r="4" spans="1:10">
      <c r="A4" s="527"/>
      <c r="B4" s="527"/>
      <c r="C4" s="527"/>
      <c r="D4" s="525" t="s">
        <v>182</v>
      </c>
      <c r="E4" s="525" t="s">
        <v>183</v>
      </c>
      <c r="F4" s="525"/>
      <c r="G4" s="525" t="s">
        <v>184</v>
      </c>
      <c r="H4" s="525" t="s">
        <v>185</v>
      </c>
      <c r="I4" s="525" t="s">
        <v>186</v>
      </c>
      <c r="J4" s="525" t="s">
        <v>187</v>
      </c>
    </row>
    <row r="5" spans="1:10">
      <c r="A5" s="527"/>
      <c r="B5" s="527"/>
      <c r="C5" s="527"/>
      <c r="D5" s="525"/>
      <c r="E5" s="525"/>
      <c r="F5" s="525"/>
      <c r="G5" s="525"/>
      <c r="H5" s="525"/>
      <c r="I5" s="525"/>
      <c r="J5" s="525"/>
    </row>
    <row r="6" spans="1:10">
      <c r="A6" s="527"/>
      <c r="B6" s="527"/>
      <c r="C6" s="527"/>
      <c r="D6" s="525"/>
      <c r="E6" s="525"/>
      <c r="F6" s="525"/>
      <c r="G6" s="525"/>
      <c r="H6" s="525"/>
      <c r="I6" s="525"/>
      <c r="J6" s="525"/>
    </row>
    <row r="7" spans="1:10">
      <c r="A7" s="528"/>
      <c r="B7" s="528"/>
      <c r="C7" s="527"/>
      <c r="D7" s="525"/>
      <c r="E7" s="525"/>
      <c r="F7" s="525"/>
      <c r="G7" s="525"/>
      <c r="H7" s="525"/>
      <c r="I7" s="525"/>
      <c r="J7" s="525"/>
    </row>
    <row r="8" spans="1:10">
      <c r="A8" s="462" t="s">
        <v>3</v>
      </c>
      <c r="B8" s="463"/>
      <c r="C8" s="96">
        <v>1</v>
      </c>
      <c r="D8" s="246">
        <v>2</v>
      </c>
      <c r="E8" s="246">
        <v>3</v>
      </c>
      <c r="F8" s="246">
        <v>4</v>
      </c>
      <c r="G8" s="246">
        <v>5</v>
      </c>
      <c r="H8" s="246">
        <v>6</v>
      </c>
      <c r="I8" s="246">
        <v>7</v>
      </c>
      <c r="J8" s="246">
        <v>8</v>
      </c>
    </row>
    <row r="9" spans="1:10">
      <c r="A9" s="539" t="s">
        <v>10</v>
      </c>
      <c r="B9" s="540"/>
      <c r="C9" s="352">
        <v>38</v>
      </c>
      <c r="D9" s="352">
        <v>29</v>
      </c>
      <c r="E9" s="352">
        <v>9</v>
      </c>
      <c r="F9" s="352">
        <v>38</v>
      </c>
      <c r="G9" s="352">
        <v>1</v>
      </c>
      <c r="H9" s="352">
        <v>29</v>
      </c>
      <c r="I9" s="352">
        <v>2</v>
      </c>
      <c r="J9" s="352">
        <v>6</v>
      </c>
    </row>
    <row r="10" spans="1:10">
      <c r="A10" s="354" t="s">
        <v>0</v>
      </c>
      <c r="B10" s="355" t="s">
        <v>28</v>
      </c>
      <c r="C10" s="352">
        <v>15</v>
      </c>
      <c r="D10" s="353">
        <v>15</v>
      </c>
      <c r="E10" s="353">
        <v>0</v>
      </c>
      <c r="F10" s="352">
        <v>15</v>
      </c>
      <c r="G10" s="353">
        <v>0</v>
      </c>
      <c r="H10" s="353">
        <v>15</v>
      </c>
      <c r="I10" s="353">
        <v>0</v>
      </c>
      <c r="J10" s="353">
        <v>0</v>
      </c>
    </row>
    <row r="11" spans="1:10">
      <c r="A11" s="356" t="s">
        <v>1</v>
      </c>
      <c r="B11" s="357" t="s">
        <v>8</v>
      </c>
      <c r="C11" s="352">
        <v>23</v>
      </c>
      <c r="D11" s="352">
        <v>14</v>
      </c>
      <c r="E11" s="352">
        <v>9</v>
      </c>
      <c r="F11" s="352">
        <v>23</v>
      </c>
      <c r="G11" s="352">
        <v>1</v>
      </c>
      <c r="H11" s="352">
        <v>14</v>
      </c>
      <c r="I11" s="352">
        <v>2</v>
      </c>
      <c r="J11" s="352">
        <v>6</v>
      </c>
    </row>
    <row r="12" spans="1:10">
      <c r="A12" s="358">
        <v>1</v>
      </c>
      <c r="B12" s="359" t="s">
        <v>383</v>
      </c>
      <c r="C12" s="352">
        <v>0</v>
      </c>
      <c r="D12" s="353">
        <v>0</v>
      </c>
      <c r="E12" s="353">
        <v>0</v>
      </c>
      <c r="F12" s="352">
        <v>0</v>
      </c>
      <c r="G12" s="353">
        <v>0</v>
      </c>
      <c r="H12" s="353">
        <v>0</v>
      </c>
      <c r="I12" s="353">
        <v>0</v>
      </c>
      <c r="J12" s="353">
        <v>0</v>
      </c>
    </row>
    <row r="13" spans="1:10">
      <c r="A13" s="358">
        <v>2</v>
      </c>
      <c r="B13" s="359" t="s">
        <v>384</v>
      </c>
      <c r="C13" s="352">
        <v>0</v>
      </c>
      <c r="D13" s="353">
        <v>0</v>
      </c>
      <c r="E13" s="353">
        <v>0</v>
      </c>
      <c r="F13" s="352">
        <v>0</v>
      </c>
      <c r="G13" s="353">
        <v>0</v>
      </c>
      <c r="H13" s="353">
        <v>0</v>
      </c>
      <c r="I13" s="353">
        <v>0</v>
      </c>
      <c r="J13" s="353">
        <v>0</v>
      </c>
    </row>
    <row r="14" spans="1:10">
      <c r="A14" s="358">
        <v>3</v>
      </c>
      <c r="B14" s="359" t="s">
        <v>385</v>
      </c>
      <c r="C14" s="352">
        <v>6</v>
      </c>
      <c r="D14" s="353">
        <v>0</v>
      </c>
      <c r="E14" s="353">
        <v>6</v>
      </c>
      <c r="F14" s="352">
        <v>6</v>
      </c>
      <c r="G14" s="353">
        <v>0</v>
      </c>
      <c r="H14" s="353">
        <v>4</v>
      </c>
      <c r="I14" s="353">
        <v>0</v>
      </c>
      <c r="J14" s="353">
        <v>2</v>
      </c>
    </row>
    <row r="15" spans="1:10">
      <c r="A15" s="358">
        <v>4</v>
      </c>
      <c r="B15" s="359" t="s">
        <v>386</v>
      </c>
      <c r="C15" s="352">
        <v>0</v>
      </c>
      <c r="D15" s="353">
        <v>0</v>
      </c>
      <c r="E15" s="353">
        <v>0</v>
      </c>
      <c r="F15" s="352">
        <v>0</v>
      </c>
      <c r="G15" s="353">
        <v>0</v>
      </c>
      <c r="H15" s="353">
        <v>0</v>
      </c>
      <c r="I15" s="353">
        <v>0</v>
      </c>
      <c r="J15" s="353">
        <v>0</v>
      </c>
    </row>
    <row r="16" spans="1:10">
      <c r="A16" s="358">
        <v>5</v>
      </c>
      <c r="B16" s="359" t="s">
        <v>387</v>
      </c>
      <c r="C16" s="352">
        <v>4</v>
      </c>
      <c r="D16" s="353">
        <v>4</v>
      </c>
      <c r="E16" s="353">
        <v>0</v>
      </c>
      <c r="F16" s="352">
        <v>4</v>
      </c>
      <c r="G16" s="353">
        <v>1</v>
      </c>
      <c r="H16" s="353">
        <v>3</v>
      </c>
      <c r="I16" s="353">
        <v>0</v>
      </c>
      <c r="J16" s="353">
        <v>0</v>
      </c>
    </row>
    <row r="17" spans="1:10">
      <c r="A17" s="358">
        <v>6</v>
      </c>
      <c r="B17" s="359" t="s">
        <v>388</v>
      </c>
      <c r="C17" s="352">
        <v>9</v>
      </c>
      <c r="D17" s="353">
        <v>6</v>
      </c>
      <c r="E17" s="353">
        <v>3</v>
      </c>
      <c r="F17" s="352">
        <v>9</v>
      </c>
      <c r="G17" s="353">
        <v>0</v>
      </c>
      <c r="H17" s="353">
        <v>5</v>
      </c>
      <c r="I17" s="353">
        <v>0</v>
      </c>
      <c r="J17" s="353">
        <v>4</v>
      </c>
    </row>
    <row r="18" spans="1:10">
      <c r="A18" s="358">
        <v>7</v>
      </c>
      <c r="B18" s="359" t="s">
        <v>389</v>
      </c>
      <c r="C18" s="352">
        <v>2</v>
      </c>
      <c r="D18" s="353">
        <v>2</v>
      </c>
      <c r="E18" s="353">
        <v>0</v>
      </c>
      <c r="F18" s="352">
        <v>2</v>
      </c>
      <c r="G18" s="353">
        <v>0</v>
      </c>
      <c r="H18" s="353">
        <v>2</v>
      </c>
      <c r="I18" s="353">
        <v>0</v>
      </c>
      <c r="J18" s="353">
        <v>0</v>
      </c>
    </row>
    <row r="19" spans="1:10">
      <c r="A19" s="358">
        <v>8</v>
      </c>
      <c r="B19" s="359" t="s">
        <v>390</v>
      </c>
      <c r="C19" s="352">
        <v>0</v>
      </c>
      <c r="D19" s="353">
        <v>0</v>
      </c>
      <c r="E19" s="353">
        <v>0</v>
      </c>
      <c r="F19" s="352">
        <v>0</v>
      </c>
      <c r="G19" s="353">
        <v>0</v>
      </c>
      <c r="H19" s="353">
        <v>0</v>
      </c>
      <c r="I19" s="353">
        <v>0</v>
      </c>
      <c r="J19" s="353">
        <v>0</v>
      </c>
    </row>
    <row r="20" spans="1:10">
      <c r="A20" s="358">
        <v>9</v>
      </c>
      <c r="B20" s="359" t="s">
        <v>391</v>
      </c>
      <c r="C20" s="352">
        <v>2</v>
      </c>
      <c r="D20" s="353">
        <v>2</v>
      </c>
      <c r="E20" s="353">
        <v>0</v>
      </c>
      <c r="F20" s="352">
        <v>2</v>
      </c>
      <c r="G20" s="353">
        <v>0</v>
      </c>
      <c r="H20" s="353">
        <v>0</v>
      </c>
      <c r="I20" s="353">
        <v>2</v>
      </c>
      <c r="J20" s="353">
        <v>0</v>
      </c>
    </row>
    <row r="21" spans="1:10">
      <c r="A21" s="358">
        <v>10</v>
      </c>
      <c r="B21" s="359" t="s">
        <v>392</v>
      </c>
      <c r="C21" s="352">
        <v>0</v>
      </c>
      <c r="D21" s="353">
        <v>0</v>
      </c>
      <c r="E21" s="353">
        <v>0</v>
      </c>
      <c r="F21" s="352">
        <v>0</v>
      </c>
      <c r="G21" s="353">
        <v>0</v>
      </c>
      <c r="H21" s="353">
        <v>0</v>
      </c>
      <c r="I21" s="353">
        <v>0</v>
      </c>
      <c r="J21" s="353">
        <v>0</v>
      </c>
    </row>
    <row r="22" spans="1:10" ht="6.75" customHeight="1">
      <c r="A22" s="260"/>
      <c r="B22" s="258"/>
      <c r="C22" s="259"/>
      <c r="D22" s="259"/>
      <c r="E22" s="259"/>
      <c r="F22" s="259"/>
      <c r="G22" s="259"/>
      <c r="H22" s="259"/>
      <c r="I22" s="259"/>
      <c r="J22" s="259"/>
    </row>
    <row r="23" spans="1:10" ht="16.5">
      <c r="B23" s="538" t="str">
        <f>TT!C7</f>
        <v>Kon Tum, ngày      tháng     năm 2023</v>
      </c>
      <c r="C23" s="538"/>
      <c r="D23" s="538"/>
      <c r="E23" s="181"/>
      <c r="F23" s="107"/>
      <c r="G23" s="538" t="str">
        <f>B23</f>
        <v>Kon Tum, ngày      tháng     năm 2023</v>
      </c>
      <c r="H23" s="538"/>
      <c r="I23" s="538"/>
      <c r="J23" s="538"/>
    </row>
    <row r="24" spans="1:10" ht="16.5">
      <c r="B24" s="530" t="str">
        <f>TT!A6</f>
        <v>NGƯỜI LẬP BIỂU</v>
      </c>
      <c r="C24" s="530"/>
      <c r="D24" s="530"/>
      <c r="E24" s="170"/>
      <c r="F24" s="170"/>
      <c r="G24" s="530" t="str">
        <f>TT!C5</f>
        <v>CỤC TRƯỞNG</v>
      </c>
      <c r="H24" s="530"/>
      <c r="I24" s="530"/>
      <c r="J24" s="530"/>
    </row>
    <row r="25" spans="1:10" ht="16.5">
      <c r="B25" s="182"/>
      <c r="C25" s="182"/>
      <c r="D25" s="170"/>
      <c r="E25" s="170"/>
      <c r="F25" s="170"/>
      <c r="G25" s="182"/>
      <c r="H25" s="182"/>
      <c r="I25" s="182"/>
      <c r="J25" s="182"/>
    </row>
    <row r="26" spans="1:10" ht="16.5">
      <c r="B26" s="182"/>
      <c r="C26" s="182"/>
      <c r="D26" s="170"/>
      <c r="E26" s="170"/>
      <c r="F26" s="170"/>
      <c r="G26" s="182"/>
      <c r="H26" s="182"/>
      <c r="I26" s="182"/>
      <c r="J26" s="182"/>
    </row>
    <row r="27" spans="1:10" ht="16.5">
      <c r="B27" s="182"/>
      <c r="C27" s="182"/>
      <c r="D27" s="170"/>
      <c r="E27" s="170"/>
      <c r="F27" s="170"/>
      <c r="G27" s="182"/>
      <c r="H27" s="182"/>
      <c r="I27" s="182"/>
      <c r="J27" s="182"/>
    </row>
    <row r="28" spans="1:10" ht="16.5">
      <c r="B28" s="182"/>
      <c r="C28" s="182"/>
      <c r="D28" s="170"/>
      <c r="E28" s="170"/>
      <c r="F28" s="170"/>
      <c r="G28" s="182"/>
      <c r="H28" s="182"/>
      <c r="I28" s="182"/>
      <c r="J28" s="182"/>
    </row>
    <row r="29" spans="1:10" ht="16.5">
      <c r="B29" s="531" t="str">
        <f>TT!C6</f>
        <v>PHẠM ANH VŨ</v>
      </c>
      <c r="C29" s="531"/>
      <c r="D29" s="531"/>
      <c r="E29" s="170"/>
      <c r="F29" s="170"/>
      <c r="G29" s="531" t="str">
        <f>TT!C3</f>
        <v>CAO MINH HOÀNG TÙNG</v>
      </c>
      <c r="H29" s="531"/>
      <c r="I29" s="531"/>
      <c r="J29" s="531"/>
    </row>
  </sheetData>
  <sheetProtection selectLockedCells="1"/>
  <mergeCells count="24">
    <mergeCell ref="A1:B1"/>
    <mergeCell ref="J4:J7"/>
    <mergeCell ref="G29:J29"/>
    <mergeCell ref="B29:D29"/>
    <mergeCell ref="A8:B8"/>
    <mergeCell ref="B24:D24"/>
    <mergeCell ref="G24:J24"/>
    <mergeCell ref="A9:B9"/>
    <mergeCell ref="B23:D23"/>
    <mergeCell ref="G23:J23"/>
    <mergeCell ref="I2:J2"/>
    <mergeCell ref="A3:A7"/>
    <mergeCell ref="B3:B7"/>
    <mergeCell ref="C3:C7"/>
    <mergeCell ref="C1:H1"/>
    <mergeCell ref="I1:J1"/>
    <mergeCell ref="D3:E3"/>
    <mergeCell ref="F3:F7"/>
    <mergeCell ref="G3:J3"/>
    <mergeCell ref="D4:D7"/>
    <mergeCell ref="E4:E7"/>
    <mergeCell ref="G4:G7"/>
    <mergeCell ref="H4:H7"/>
    <mergeCell ref="I4:I7"/>
  </mergeCells>
  <pageMargins left="0.38" right="0.28000000000000003" top="0.42" bottom="0.4"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W54"/>
  <sheetViews>
    <sheetView view="pageBreakPreview" zoomScaleNormal="100" zoomScaleSheetLayoutView="100" workbookViewId="0">
      <selection activeCell="N7" sqref="N7"/>
    </sheetView>
  </sheetViews>
  <sheetFormatPr defaultColWidth="9" defaultRowHeight="15.75"/>
  <cols>
    <col min="1" max="1" width="5" style="1" customWidth="1"/>
    <col min="2" max="2" width="24.125" style="1" customWidth="1"/>
    <col min="3" max="3" width="5.625" style="1" customWidth="1"/>
    <col min="4" max="5" width="5.375" style="1" customWidth="1"/>
    <col min="6" max="6" width="6" style="1" customWidth="1"/>
    <col min="7" max="7" width="5.375" style="1" customWidth="1"/>
    <col min="8" max="8" width="6.125" style="1" customWidth="1"/>
    <col min="9" max="10" width="5.75" style="1" customWidth="1"/>
    <col min="11" max="11" width="6.375" style="1" customWidth="1"/>
    <col min="12" max="12" width="6.875" style="1" customWidth="1"/>
    <col min="13" max="13" width="5.25" style="1" customWidth="1"/>
    <col min="14" max="14" width="5.375" style="1" customWidth="1"/>
    <col min="15" max="15" width="5.125" style="1" customWidth="1"/>
    <col min="16" max="16" width="4.25" style="1" customWidth="1"/>
    <col min="17" max="17" width="6.625" style="1" customWidth="1"/>
    <col min="18" max="19" width="4.75" style="1" customWidth="1"/>
    <col min="20" max="20" width="4.875" style="1" customWidth="1"/>
    <col min="21" max="21" width="5.875" style="1" customWidth="1"/>
    <col min="22" max="22" width="4.625" style="1" customWidth="1"/>
    <col min="23" max="23" width="6.375" style="1" customWidth="1"/>
    <col min="24" max="16384" width="9" style="1"/>
  </cols>
  <sheetData>
    <row r="1" spans="1:23" ht="64.5" customHeight="1">
      <c r="A1" s="422" t="s">
        <v>324</v>
      </c>
      <c r="B1" s="422"/>
      <c r="C1" s="422"/>
      <c r="D1" s="422"/>
      <c r="E1" s="422"/>
      <c r="F1" s="486" t="s">
        <v>414</v>
      </c>
      <c r="G1" s="486"/>
      <c r="H1" s="486"/>
      <c r="I1" s="486"/>
      <c r="J1" s="486"/>
      <c r="K1" s="486"/>
      <c r="L1" s="486"/>
      <c r="M1" s="486"/>
      <c r="N1" s="486"/>
      <c r="O1" s="486"/>
      <c r="P1" s="486"/>
      <c r="Q1" s="486"/>
      <c r="R1" s="559" t="str">
        <f>TT!C2</f>
        <v>Đơn vị  báo cáo: CỤC THADS TỈNH KON TUM
Đơn vị nhận báo cáo: BAN PHÁP CHẾ HĐND TỈNH</v>
      </c>
      <c r="S1" s="559"/>
      <c r="T1" s="559"/>
      <c r="U1" s="559"/>
      <c r="V1" s="559"/>
      <c r="W1" s="559"/>
    </row>
    <row r="2" spans="1:23" ht="16.5">
      <c r="A2" s="97"/>
      <c r="B2" s="97"/>
      <c r="C2" s="97"/>
      <c r="D2" s="97"/>
      <c r="E2" s="98"/>
      <c r="F2" s="98"/>
      <c r="G2" s="99"/>
      <c r="H2" s="99"/>
      <c r="I2" s="99"/>
      <c r="J2" s="99"/>
      <c r="K2" s="99"/>
      <c r="L2" s="100"/>
      <c r="M2" s="100"/>
      <c r="N2" s="101"/>
      <c r="O2" s="99"/>
      <c r="P2" s="99"/>
      <c r="Q2" s="98"/>
      <c r="R2" s="560" t="s">
        <v>188</v>
      </c>
      <c r="S2" s="560"/>
      <c r="T2" s="560"/>
      <c r="U2" s="560"/>
      <c r="V2" s="560"/>
      <c r="W2" s="560"/>
    </row>
    <row r="3" spans="1:23" ht="24" customHeight="1">
      <c r="A3" s="549" t="s">
        <v>136</v>
      </c>
      <c r="B3" s="554" t="s">
        <v>21</v>
      </c>
      <c r="C3" s="549" t="s">
        <v>189</v>
      </c>
      <c r="D3" s="549" t="s">
        <v>190</v>
      </c>
      <c r="E3" s="546" t="s">
        <v>304</v>
      </c>
      <c r="F3" s="547"/>
      <c r="G3" s="547"/>
      <c r="H3" s="547"/>
      <c r="I3" s="547"/>
      <c r="J3" s="547"/>
      <c r="K3" s="547"/>
      <c r="L3" s="547"/>
      <c r="M3" s="547"/>
      <c r="N3" s="547"/>
      <c r="O3" s="547"/>
      <c r="P3" s="547"/>
      <c r="Q3" s="548"/>
      <c r="R3" s="545" t="s">
        <v>191</v>
      </c>
      <c r="S3" s="545"/>
      <c r="T3" s="545"/>
      <c r="U3" s="545"/>
      <c r="V3" s="545"/>
      <c r="W3" s="545"/>
    </row>
    <row r="4" spans="1:23">
      <c r="A4" s="555"/>
      <c r="B4" s="557"/>
      <c r="C4" s="555"/>
      <c r="D4" s="555"/>
      <c r="E4" s="545" t="s">
        <v>192</v>
      </c>
      <c r="F4" s="545"/>
      <c r="G4" s="545"/>
      <c r="H4" s="546" t="s">
        <v>193</v>
      </c>
      <c r="I4" s="547"/>
      <c r="J4" s="547"/>
      <c r="K4" s="547"/>
      <c r="L4" s="547"/>
      <c r="M4" s="547"/>
      <c r="N4" s="547"/>
      <c r="O4" s="547"/>
      <c r="P4" s="547"/>
      <c r="Q4" s="548"/>
      <c r="R4" s="545" t="s">
        <v>10</v>
      </c>
      <c r="S4" s="545" t="s">
        <v>4</v>
      </c>
      <c r="T4" s="545"/>
      <c r="U4" s="545"/>
      <c r="V4" s="545"/>
      <c r="W4" s="545"/>
    </row>
    <row r="5" spans="1:23">
      <c r="A5" s="555"/>
      <c r="B5" s="557"/>
      <c r="C5" s="555"/>
      <c r="D5" s="555"/>
      <c r="E5" s="545"/>
      <c r="F5" s="545"/>
      <c r="G5" s="545"/>
      <c r="H5" s="550" t="s">
        <v>289</v>
      </c>
      <c r="I5" s="552" t="s">
        <v>4</v>
      </c>
      <c r="J5" s="553"/>
      <c r="K5" s="553"/>
      <c r="L5" s="553"/>
      <c r="M5" s="553"/>
      <c r="N5" s="553"/>
      <c r="O5" s="553"/>
      <c r="P5" s="554"/>
      <c r="Q5" s="549" t="s">
        <v>194</v>
      </c>
      <c r="R5" s="545"/>
      <c r="S5" s="545" t="s">
        <v>303</v>
      </c>
      <c r="T5" s="545" t="s">
        <v>195</v>
      </c>
      <c r="U5" s="545" t="s">
        <v>196</v>
      </c>
      <c r="V5" s="545" t="s">
        <v>197</v>
      </c>
      <c r="W5" s="545" t="s">
        <v>198</v>
      </c>
    </row>
    <row r="6" spans="1:23" ht="26.25" customHeight="1">
      <c r="A6" s="555"/>
      <c r="B6" s="557"/>
      <c r="C6" s="555"/>
      <c r="D6" s="555"/>
      <c r="E6" s="545" t="s">
        <v>10</v>
      </c>
      <c r="F6" s="545" t="s">
        <v>4</v>
      </c>
      <c r="G6" s="545"/>
      <c r="H6" s="551"/>
      <c r="I6" s="545" t="s">
        <v>199</v>
      </c>
      <c r="J6" s="545"/>
      <c r="K6" s="545"/>
      <c r="L6" s="545" t="s">
        <v>200</v>
      </c>
      <c r="M6" s="545"/>
      <c r="N6" s="545"/>
      <c r="O6" s="545" t="s">
        <v>201</v>
      </c>
      <c r="P6" s="545" t="s">
        <v>202</v>
      </c>
      <c r="Q6" s="555"/>
      <c r="R6" s="545"/>
      <c r="S6" s="561"/>
      <c r="T6" s="545"/>
      <c r="U6" s="545"/>
      <c r="V6" s="545"/>
      <c r="W6" s="545"/>
    </row>
    <row r="7" spans="1:23" ht="102.75" customHeight="1">
      <c r="A7" s="556"/>
      <c r="B7" s="558"/>
      <c r="C7" s="555"/>
      <c r="D7" s="555"/>
      <c r="E7" s="549"/>
      <c r="F7" s="289" t="s">
        <v>203</v>
      </c>
      <c r="G7" s="289" t="s">
        <v>204</v>
      </c>
      <c r="H7" s="551"/>
      <c r="I7" s="289" t="s">
        <v>205</v>
      </c>
      <c r="J7" s="289" t="s">
        <v>206</v>
      </c>
      <c r="K7" s="289" t="s">
        <v>207</v>
      </c>
      <c r="L7" s="289" t="s">
        <v>208</v>
      </c>
      <c r="M7" s="289" t="s">
        <v>209</v>
      </c>
      <c r="N7" s="289" t="s">
        <v>210</v>
      </c>
      <c r="O7" s="549"/>
      <c r="P7" s="549"/>
      <c r="Q7" s="555"/>
      <c r="R7" s="549"/>
      <c r="S7" s="562"/>
      <c r="T7" s="549"/>
      <c r="U7" s="549"/>
      <c r="V7" s="549"/>
      <c r="W7" s="549"/>
    </row>
    <row r="8" spans="1:23">
      <c r="A8" s="285"/>
      <c r="B8" s="286" t="s">
        <v>211</v>
      </c>
      <c r="C8" s="287">
        <v>1</v>
      </c>
      <c r="D8" s="288">
        <v>2</v>
      </c>
      <c r="E8" s="287">
        <v>3</v>
      </c>
      <c r="F8" s="288">
        <v>4</v>
      </c>
      <c r="G8" s="287">
        <v>5</v>
      </c>
      <c r="H8" s="288">
        <v>6</v>
      </c>
      <c r="I8" s="287">
        <v>7</v>
      </c>
      <c r="J8" s="288">
        <v>8</v>
      </c>
      <c r="K8" s="287">
        <v>9</v>
      </c>
      <c r="L8" s="288">
        <v>10</v>
      </c>
      <c r="M8" s="287">
        <v>11</v>
      </c>
      <c r="N8" s="288">
        <v>12</v>
      </c>
      <c r="O8" s="287">
        <v>13</v>
      </c>
      <c r="P8" s="288">
        <v>14</v>
      </c>
      <c r="Q8" s="287">
        <v>15</v>
      </c>
      <c r="R8" s="288">
        <v>16</v>
      </c>
      <c r="S8" s="287">
        <v>17</v>
      </c>
      <c r="T8" s="288">
        <v>18</v>
      </c>
      <c r="U8" s="287">
        <v>19</v>
      </c>
      <c r="V8" s="288">
        <v>20</v>
      </c>
      <c r="W8" s="287">
        <v>21</v>
      </c>
    </row>
    <row r="9" spans="1:23">
      <c r="A9" s="278" t="s">
        <v>0</v>
      </c>
      <c r="B9" s="279" t="s">
        <v>212</v>
      </c>
      <c r="C9" s="280">
        <v>8</v>
      </c>
      <c r="D9" s="280">
        <v>0</v>
      </c>
      <c r="E9" s="351">
        <v>8</v>
      </c>
      <c r="F9" s="280">
        <v>0</v>
      </c>
      <c r="G9" s="280">
        <v>8</v>
      </c>
      <c r="H9" s="351">
        <v>8</v>
      </c>
      <c r="I9" s="280">
        <v>0</v>
      </c>
      <c r="J9" s="280">
        <v>0</v>
      </c>
      <c r="K9" s="280">
        <v>0</v>
      </c>
      <c r="L9" s="280">
        <v>0</v>
      </c>
      <c r="M9" s="280">
        <v>0</v>
      </c>
      <c r="N9" s="280">
        <v>1</v>
      </c>
      <c r="O9" s="280">
        <v>0</v>
      </c>
      <c r="P9" s="280">
        <v>7</v>
      </c>
      <c r="Q9" s="280">
        <v>0</v>
      </c>
      <c r="R9" s="351">
        <v>8</v>
      </c>
      <c r="S9" s="280">
        <v>4</v>
      </c>
      <c r="T9" s="280">
        <v>0</v>
      </c>
      <c r="U9" s="280">
        <v>0</v>
      </c>
      <c r="V9" s="280">
        <v>3</v>
      </c>
      <c r="W9" s="280">
        <v>1</v>
      </c>
    </row>
    <row r="10" spans="1:23">
      <c r="A10" s="278" t="s">
        <v>1</v>
      </c>
      <c r="B10" s="279" t="s">
        <v>213</v>
      </c>
      <c r="C10" s="280">
        <v>1</v>
      </c>
      <c r="D10" s="280">
        <v>0</v>
      </c>
      <c r="E10" s="351">
        <v>1</v>
      </c>
      <c r="F10" s="280">
        <v>0</v>
      </c>
      <c r="G10" s="280">
        <v>1</v>
      </c>
      <c r="H10" s="351">
        <v>1</v>
      </c>
      <c r="I10" s="280">
        <v>0</v>
      </c>
      <c r="J10" s="280">
        <v>0</v>
      </c>
      <c r="K10" s="280">
        <v>0</v>
      </c>
      <c r="L10" s="280">
        <v>0</v>
      </c>
      <c r="M10" s="280">
        <v>0</v>
      </c>
      <c r="N10" s="280">
        <v>0</v>
      </c>
      <c r="O10" s="280">
        <v>0</v>
      </c>
      <c r="P10" s="280">
        <v>1</v>
      </c>
      <c r="Q10" s="280">
        <v>0</v>
      </c>
      <c r="R10" s="351">
        <v>1</v>
      </c>
      <c r="S10" s="280">
        <v>0</v>
      </c>
      <c r="T10" s="280">
        <v>0</v>
      </c>
      <c r="U10" s="280">
        <v>0</v>
      </c>
      <c r="V10" s="280">
        <v>0</v>
      </c>
      <c r="W10" s="280">
        <v>1</v>
      </c>
    </row>
    <row r="11" spans="1:23" s="300" customFormat="1">
      <c r="A11" s="346">
        <v>1</v>
      </c>
      <c r="B11" s="347" t="s">
        <v>214</v>
      </c>
      <c r="C11" s="348"/>
      <c r="D11" s="348"/>
      <c r="E11" s="348"/>
      <c r="F11" s="348"/>
      <c r="G11" s="348"/>
      <c r="H11" s="348"/>
      <c r="I11" s="348"/>
      <c r="J11" s="348"/>
      <c r="K11" s="348"/>
      <c r="L11" s="348"/>
      <c r="M11" s="348"/>
      <c r="N11" s="348"/>
      <c r="O11" s="348"/>
      <c r="P11" s="348"/>
      <c r="Q11" s="348"/>
      <c r="R11" s="348"/>
      <c r="S11" s="348"/>
      <c r="T11" s="348"/>
      <c r="U11" s="348"/>
      <c r="V11" s="348"/>
      <c r="W11" s="348"/>
    </row>
    <row r="12" spans="1:23" ht="16.5" customHeight="1">
      <c r="A12" s="281" t="s">
        <v>15</v>
      </c>
      <c r="B12" s="282" t="s">
        <v>215</v>
      </c>
      <c r="C12" s="283">
        <v>3</v>
      </c>
      <c r="D12" s="283"/>
      <c r="E12" s="351">
        <v>3</v>
      </c>
      <c r="F12" s="283">
        <v>0</v>
      </c>
      <c r="G12" s="283">
        <v>3</v>
      </c>
      <c r="H12" s="351">
        <v>3</v>
      </c>
      <c r="I12" s="283"/>
      <c r="J12" s="283"/>
      <c r="K12" s="283"/>
      <c r="L12" s="283"/>
      <c r="M12" s="283"/>
      <c r="N12" s="283"/>
      <c r="O12" s="283"/>
      <c r="P12" s="283">
        <v>3</v>
      </c>
      <c r="Q12" s="283">
        <v>0</v>
      </c>
      <c r="R12" s="351">
        <v>3</v>
      </c>
      <c r="S12" s="283">
        <v>1</v>
      </c>
      <c r="T12" s="283"/>
      <c r="U12" s="283"/>
      <c r="V12" s="283">
        <v>1</v>
      </c>
      <c r="W12" s="283">
        <v>1</v>
      </c>
    </row>
    <row r="13" spans="1:23" ht="14.25" customHeight="1">
      <c r="A13" s="281" t="s">
        <v>16</v>
      </c>
      <c r="B13" s="282" t="s">
        <v>216</v>
      </c>
      <c r="C13" s="283">
        <v>1</v>
      </c>
      <c r="D13" s="283"/>
      <c r="E13" s="351">
        <v>1</v>
      </c>
      <c r="F13" s="283">
        <v>0</v>
      </c>
      <c r="G13" s="283">
        <v>1</v>
      </c>
      <c r="H13" s="351">
        <v>1</v>
      </c>
      <c r="I13" s="283"/>
      <c r="J13" s="283"/>
      <c r="K13" s="283"/>
      <c r="L13" s="283"/>
      <c r="M13" s="283"/>
      <c r="N13" s="283"/>
      <c r="O13" s="283"/>
      <c r="P13" s="283">
        <v>1</v>
      </c>
      <c r="Q13" s="283">
        <v>0</v>
      </c>
      <c r="R13" s="351">
        <v>1</v>
      </c>
      <c r="S13" s="283"/>
      <c r="T13" s="283"/>
      <c r="U13" s="283"/>
      <c r="V13" s="283"/>
      <c r="W13" s="283">
        <v>1</v>
      </c>
    </row>
    <row r="14" spans="1:23" s="300" customFormat="1">
      <c r="A14" s="349">
        <v>2</v>
      </c>
      <c r="B14" s="347" t="s">
        <v>8</v>
      </c>
      <c r="C14" s="348"/>
      <c r="D14" s="348"/>
      <c r="E14" s="348"/>
      <c r="F14" s="348"/>
      <c r="G14" s="348"/>
      <c r="H14" s="348"/>
      <c r="I14" s="348"/>
      <c r="J14" s="348"/>
      <c r="K14" s="348"/>
      <c r="L14" s="348"/>
      <c r="M14" s="348"/>
      <c r="N14" s="348"/>
      <c r="O14" s="348"/>
      <c r="P14" s="348"/>
      <c r="Q14" s="348"/>
      <c r="R14" s="348"/>
      <c r="S14" s="348"/>
      <c r="T14" s="348"/>
      <c r="U14" s="348"/>
      <c r="V14" s="348"/>
      <c r="W14" s="348"/>
    </row>
    <row r="15" spans="1:23">
      <c r="A15" s="281">
        <v>2.1</v>
      </c>
      <c r="B15" s="282" t="s">
        <v>215</v>
      </c>
      <c r="C15" s="280">
        <v>5</v>
      </c>
      <c r="D15" s="280">
        <v>0</v>
      </c>
      <c r="E15" s="351">
        <v>5</v>
      </c>
      <c r="F15" s="280">
        <v>0</v>
      </c>
      <c r="G15" s="280">
        <v>5</v>
      </c>
      <c r="H15" s="351">
        <v>5</v>
      </c>
      <c r="I15" s="280">
        <v>0</v>
      </c>
      <c r="J15" s="280">
        <v>0</v>
      </c>
      <c r="K15" s="280">
        <v>0</v>
      </c>
      <c r="L15" s="280">
        <v>0</v>
      </c>
      <c r="M15" s="280">
        <v>0</v>
      </c>
      <c r="N15" s="280">
        <v>1</v>
      </c>
      <c r="O15" s="280">
        <v>0</v>
      </c>
      <c r="P15" s="280">
        <v>4</v>
      </c>
      <c r="Q15" s="280">
        <v>0</v>
      </c>
      <c r="R15" s="351">
        <v>5</v>
      </c>
      <c r="S15" s="280">
        <v>3</v>
      </c>
      <c r="T15" s="280">
        <v>0</v>
      </c>
      <c r="U15" s="280">
        <v>0</v>
      </c>
      <c r="V15" s="280">
        <v>2</v>
      </c>
      <c r="W15" s="280">
        <v>0</v>
      </c>
    </row>
    <row r="16" spans="1:23">
      <c r="A16" s="281">
        <v>2.2000000000000002</v>
      </c>
      <c r="B16" s="282" t="s">
        <v>216</v>
      </c>
      <c r="C16" s="280">
        <v>0</v>
      </c>
      <c r="D16" s="280">
        <v>0</v>
      </c>
      <c r="E16" s="351">
        <v>0</v>
      </c>
      <c r="F16" s="280">
        <v>0</v>
      </c>
      <c r="G16" s="280">
        <v>0</v>
      </c>
      <c r="H16" s="351">
        <v>0</v>
      </c>
      <c r="I16" s="280">
        <v>0</v>
      </c>
      <c r="J16" s="280">
        <v>0</v>
      </c>
      <c r="K16" s="280">
        <v>0</v>
      </c>
      <c r="L16" s="280">
        <v>0</v>
      </c>
      <c r="M16" s="280">
        <v>0</v>
      </c>
      <c r="N16" s="280">
        <v>0</v>
      </c>
      <c r="O16" s="280">
        <v>0</v>
      </c>
      <c r="P16" s="280">
        <v>0</v>
      </c>
      <c r="Q16" s="280">
        <v>0</v>
      </c>
      <c r="R16" s="351">
        <v>0</v>
      </c>
      <c r="S16" s="280">
        <v>0</v>
      </c>
      <c r="T16" s="280">
        <v>0</v>
      </c>
      <c r="U16" s="280">
        <v>0</v>
      </c>
      <c r="V16" s="280">
        <v>0</v>
      </c>
      <c r="W16" s="280">
        <v>0</v>
      </c>
    </row>
    <row r="17" spans="1:23" s="300" customFormat="1">
      <c r="A17" s="350" t="s">
        <v>217</v>
      </c>
      <c r="B17" s="347" t="s">
        <v>393</v>
      </c>
      <c r="C17" s="348"/>
      <c r="D17" s="348"/>
      <c r="E17" s="348"/>
      <c r="F17" s="348"/>
      <c r="G17" s="348"/>
      <c r="H17" s="348"/>
      <c r="I17" s="348"/>
      <c r="J17" s="348"/>
      <c r="K17" s="348"/>
      <c r="L17" s="348"/>
      <c r="M17" s="348"/>
      <c r="N17" s="348"/>
      <c r="O17" s="348"/>
      <c r="P17" s="348"/>
      <c r="Q17" s="348"/>
      <c r="R17" s="348"/>
      <c r="S17" s="348"/>
      <c r="T17" s="348"/>
      <c r="U17" s="348"/>
      <c r="V17" s="348"/>
      <c r="W17" s="348"/>
    </row>
    <row r="18" spans="1:23" ht="15.75" customHeight="1">
      <c r="A18" s="284" t="s">
        <v>218</v>
      </c>
      <c r="B18" s="282" t="s">
        <v>215</v>
      </c>
      <c r="C18" s="283"/>
      <c r="D18" s="283"/>
      <c r="E18" s="351">
        <v>0</v>
      </c>
      <c r="F18" s="283"/>
      <c r="G18" s="283"/>
      <c r="H18" s="351">
        <v>0</v>
      </c>
      <c r="I18" s="283"/>
      <c r="J18" s="283"/>
      <c r="K18" s="283"/>
      <c r="L18" s="283"/>
      <c r="M18" s="283"/>
      <c r="N18" s="283"/>
      <c r="O18" s="283"/>
      <c r="P18" s="283"/>
      <c r="Q18" s="283"/>
      <c r="R18" s="351">
        <v>0</v>
      </c>
      <c r="S18" s="283"/>
      <c r="T18" s="283"/>
      <c r="U18" s="283"/>
      <c r="V18" s="283"/>
      <c r="W18" s="283"/>
    </row>
    <row r="19" spans="1:23">
      <c r="A19" s="284" t="s">
        <v>219</v>
      </c>
      <c r="B19" s="282" t="s">
        <v>216</v>
      </c>
      <c r="C19" s="283"/>
      <c r="D19" s="283"/>
      <c r="E19" s="351">
        <v>0</v>
      </c>
      <c r="F19" s="283"/>
      <c r="G19" s="283"/>
      <c r="H19" s="351">
        <v>0</v>
      </c>
      <c r="I19" s="283"/>
      <c r="J19" s="283"/>
      <c r="K19" s="283"/>
      <c r="L19" s="283"/>
      <c r="M19" s="283"/>
      <c r="N19" s="283"/>
      <c r="O19" s="283"/>
      <c r="P19" s="283"/>
      <c r="Q19" s="283"/>
      <c r="R19" s="351">
        <v>0</v>
      </c>
      <c r="S19" s="283"/>
      <c r="T19" s="283"/>
      <c r="U19" s="283"/>
      <c r="V19" s="283"/>
      <c r="W19" s="283"/>
    </row>
    <row r="20" spans="1:23" s="300" customFormat="1">
      <c r="A20" s="350" t="s">
        <v>220</v>
      </c>
      <c r="B20" s="347" t="s">
        <v>394</v>
      </c>
      <c r="C20" s="348"/>
      <c r="D20" s="348"/>
      <c r="E20" s="348"/>
      <c r="F20" s="348"/>
      <c r="G20" s="348"/>
      <c r="H20" s="348"/>
      <c r="I20" s="348"/>
      <c r="J20" s="348"/>
      <c r="K20" s="348"/>
      <c r="L20" s="348"/>
      <c r="M20" s="348"/>
      <c r="N20" s="348"/>
      <c r="O20" s="348"/>
      <c r="P20" s="348"/>
      <c r="Q20" s="348"/>
      <c r="R20" s="348"/>
      <c r="S20" s="348"/>
      <c r="T20" s="348"/>
      <c r="U20" s="348"/>
      <c r="V20" s="348"/>
      <c r="W20" s="348"/>
    </row>
    <row r="21" spans="1:23">
      <c r="A21" s="284" t="s">
        <v>218</v>
      </c>
      <c r="B21" s="282" t="s">
        <v>215</v>
      </c>
      <c r="C21" s="283"/>
      <c r="D21" s="283"/>
      <c r="E21" s="351">
        <v>0</v>
      </c>
      <c r="F21" s="283"/>
      <c r="G21" s="283"/>
      <c r="H21" s="351">
        <v>0</v>
      </c>
      <c r="I21" s="283"/>
      <c r="J21" s="283"/>
      <c r="K21" s="283"/>
      <c r="L21" s="283"/>
      <c r="M21" s="283"/>
      <c r="N21" s="283"/>
      <c r="O21" s="283"/>
      <c r="P21" s="283"/>
      <c r="Q21" s="283"/>
      <c r="R21" s="351">
        <v>0</v>
      </c>
      <c r="S21" s="283"/>
      <c r="T21" s="283"/>
      <c r="U21" s="283"/>
      <c r="V21" s="283"/>
      <c r="W21" s="283"/>
    </row>
    <row r="22" spans="1:23">
      <c r="A22" s="284" t="s">
        <v>219</v>
      </c>
      <c r="B22" s="282" t="s">
        <v>216</v>
      </c>
      <c r="C22" s="283"/>
      <c r="D22" s="283"/>
      <c r="E22" s="351">
        <v>0</v>
      </c>
      <c r="F22" s="283"/>
      <c r="G22" s="283"/>
      <c r="H22" s="351">
        <v>0</v>
      </c>
      <c r="I22" s="283"/>
      <c r="J22" s="283"/>
      <c r="K22" s="283"/>
      <c r="L22" s="283"/>
      <c r="M22" s="283"/>
      <c r="N22" s="283"/>
      <c r="O22" s="283"/>
      <c r="P22" s="283"/>
      <c r="Q22" s="283"/>
      <c r="R22" s="351">
        <v>0</v>
      </c>
      <c r="S22" s="283"/>
      <c r="T22" s="283"/>
      <c r="U22" s="283"/>
      <c r="V22" s="283"/>
      <c r="W22" s="283"/>
    </row>
    <row r="23" spans="1:23" s="300" customFormat="1">
      <c r="A23" s="350" t="s">
        <v>395</v>
      </c>
      <c r="B23" s="347" t="s">
        <v>396</v>
      </c>
      <c r="C23" s="348"/>
      <c r="D23" s="348"/>
      <c r="E23" s="348"/>
      <c r="F23" s="348"/>
      <c r="G23" s="348"/>
      <c r="H23" s="348"/>
      <c r="I23" s="348"/>
      <c r="J23" s="348"/>
      <c r="K23" s="348"/>
      <c r="L23" s="348"/>
      <c r="M23" s="348"/>
      <c r="N23" s="348"/>
      <c r="O23" s="348"/>
      <c r="P23" s="348"/>
      <c r="Q23" s="348"/>
      <c r="R23" s="348"/>
      <c r="S23" s="348"/>
      <c r="T23" s="348"/>
      <c r="U23" s="348"/>
      <c r="V23" s="348"/>
      <c r="W23" s="348"/>
    </row>
    <row r="24" spans="1:23" ht="15" customHeight="1">
      <c r="A24" s="284" t="s">
        <v>218</v>
      </c>
      <c r="B24" s="282" t="s">
        <v>215</v>
      </c>
      <c r="C24" s="283">
        <v>1</v>
      </c>
      <c r="D24" s="283"/>
      <c r="E24" s="351">
        <v>1</v>
      </c>
      <c r="F24" s="283"/>
      <c r="G24" s="283">
        <v>1</v>
      </c>
      <c r="H24" s="351">
        <v>1</v>
      </c>
      <c r="I24" s="283"/>
      <c r="J24" s="283"/>
      <c r="K24" s="283"/>
      <c r="L24" s="283"/>
      <c r="M24" s="283"/>
      <c r="N24" s="283"/>
      <c r="O24" s="283"/>
      <c r="P24" s="283">
        <v>1</v>
      </c>
      <c r="Q24" s="283"/>
      <c r="R24" s="351">
        <v>1</v>
      </c>
      <c r="S24" s="283"/>
      <c r="T24" s="283"/>
      <c r="U24" s="283"/>
      <c r="V24" s="283">
        <v>1</v>
      </c>
      <c r="W24" s="283"/>
    </row>
    <row r="25" spans="1:23" ht="15" customHeight="1">
      <c r="A25" s="284" t="s">
        <v>219</v>
      </c>
      <c r="B25" s="282" t="s">
        <v>216</v>
      </c>
      <c r="C25" s="283"/>
      <c r="D25" s="283"/>
      <c r="E25" s="351">
        <v>0</v>
      </c>
      <c r="F25" s="283"/>
      <c r="G25" s="283"/>
      <c r="H25" s="351">
        <v>0</v>
      </c>
      <c r="I25" s="283"/>
      <c r="J25" s="283"/>
      <c r="K25" s="283"/>
      <c r="L25" s="283"/>
      <c r="M25" s="283"/>
      <c r="N25" s="283"/>
      <c r="O25" s="283"/>
      <c r="P25" s="283"/>
      <c r="Q25" s="283"/>
      <c r="R25" s="351">
        <v>0</v>
      </c>
      <c r="S25" s="283"/>
      <c r="T25" s="283"/>
      <c r="U25" s="283"/>
      <c r="V25" s="283"/>
      <c r="W25" s="283"/>
    </row>
    <row r="26" spans="1:23" s="300" customFormat="1">
      <c r="A26" s="350" t="s">
        <v>397</v>
      </c>
      <c r="B26" s="347" t="s">
        <v>386</v>
      </c>
      <c r="C26" s="348"/>
      <c r="D26" s="348"/>
      <c r="E26" s="348"/>
      <c r="F26" s="348"/>
      <c r="G26" s="348"/>
      <c r="H26" s="348"/>
      <c r="I26" s="348"/>
      <c r="J26" s="348"/>
      <c r="K26" s="348"/>
      <c r="L26" s="348"/>
      <c r="M26" s="348"/>
      <c r="N26" s="348"/>
      <c r="O26" s="348"/>
      <c r="P26" s="348"/>
      <c r="Q26" s="348"/>
      <c r="R26" s="348"/>
      <c r="S26" s="348"/>
      <c r="T26" s="348"/>
      <c r="U26" s="348"/>
      <c r="V26" s="348"/>
      <c r="W26" s="348"/>
    </row>
    <row r="27" spans="1:23" ht="15" customHeight="1">
      <c r="A27" s="284" t="s">
        <v>218</v>
      </c>
      <c r="B27" s="282" t="s">
        <v>215</v>
      </c>
      <c r="C27" s="283">
        <v>2</v>
      </c>
      <c r="D27" s="283"/>
      <c r="E27" s="351">
        <v>2</v>
      </c>
      <c r="F27" s="283"/>
      <c r="G27" s="283">
        <v>2</v>
      </c>
      <c r="H27" s="351">
        <v>2</v>
      </c>
      <c r="I27" s="283"/>
      <c r="J27" s="283"/>
      <c r="K27" s="283"/>
      <c r="L27" s="283"/>
      <c r="M27" s="283"/>
      <c r="N27" s="283">
        <v>1</v>
      </c>
      <c r="O27" s="283"/>
      <c r="P27" s="283">
        <v>1</v>
      </c>
      <c r="Q27" s="283"/>
      <c r="R27" s="351">
        <v>2</v>
      </c>
      <c r="S27" s="283">
        <v>1</v>
      </c>
      <c r="T27" s="283"/>
      <c r="U27" s="283"/>
      <c r="V27" s="283">
        <v>1</v>
      </c>
      <c r="W27" s="283"/>
    </row>
    <row r="28" spans="1:23">
      <c r="A28" s="284" t="s">
        <v>219</v>
      </c>
      <c r="B28" s="282" t="s">
        <v>216</v>
      </c>
      <c r="C28" s="283"/>
      <c r="D28" s="283"/>
      <c r="E28" s="351">
        <v>0</v>
      </c>
      <c r="F28" s="283"/>
      <c r="G28" s="283"/>
      <c r="H28" s="351">
        <v>0</v>
      </c>
      <c r="I28" s="283"/>
      <c r="J28" s="283"/>
      <c r="K28" s="283"/>
      <c r="L28" s="283"/>
      <c r="M28" s="283"/>
      <c r="N28" s="283"/>
      <c r="O28" s="283"/>
      <c r="P28" s="283"/>
      <c r="Q28" s="283"/>
      <c r="R28" s="351">
        <v>0</v>
      </c>
      <c r="S28" s="283"/>
      <c r="T28" s="283"/>
      <c r="U28" s="283"/>
      <c r="V28" s="283"/>
      <c r="W28" s="283"/>
    </row>
    <row r="29" spans="1:23" s="300" customFormat="1">
      <c r="A29" s="350" t="s">
        <v>398</v>
      </c>
      <c r="B29" s="347" t="s">
        <v>399</v>
      </c>
      <c r="C29" s="348"/>
      <c r="D29" s="348"/>
      <c r="E29" s="348"/>
      <c r="F29" s="348"/>
      <c r="G29" s="348"/>
      <c r="H29" s="348"/>
      <c r="I29" s="348"/>
      <c r="J29" s="348"/>
      <c r="K29" s="348"/>
      <c r="L29" s="348"/>
      <c r="M29" s="348"/>
      <c r="N29" s="348"/>
      <c r="O29" s="348"/>
      <c r="P29" s="348"/>
      <c r="Q29" s="348"/>
      <c r="R29" s="348"/>
      <c r="S29" s="348"/>
      <c r="T29" s="348"/>
      <c r="U29" s="348"/>
      <c r="V29" s="348"/>
      <c r="W29" s="348"/>
    </row>
    <row r="30" spans="1:23">
      <c r="A30" s="284" t="s">
        <v>218</v>
      </c>
      <c r="B30" s="282" t="s">
        <v>215</v>
      </c>
      <c r="C30" s="283"/>
      <c r="D30" s="283"/>
      <c r="E30" s="351">
        <v>0</v>
      </c>
      <c r="F30" s="283"/>
      <c r="G30" s="283"/>
      <c r="H30" s="351">
        <v>0</v>
      </c>
      <c r="I30" s="283"/>
      <c r="J30" s="283"/>
      <c r="K30" s="283"/>
      <c r="L30" s="283"/>
      <c r="M30" s="283"/>
      <c r="N30" s="283"/>
      <c r="O30" s="283"/>
      <c r="P30" s="283"/>
      <c r="Q30" s="283"/>
      <c r="R30" s="351">
        <v>0</v>
      </c>
      <c r="S30" s="283"/>
      <c r="T30" s="283"/>
      <c r="U30" s="283"/>
      <c r="V30" s="283"/>
      <c r="W30" s="283"/>
    </row>
    <row r="31" spans="1:23" ht="18" customHeight="1">
      <c r="A31" s="284" t="s">
        <v>219</v>
      </c>
      <c r="B31" s="282" t="s">
        <v>216</v>
      </c>
      <c r="C31" s="283"/>
      <c r="D31" s="283"/>
      <c r="E31" s="351">
        <v>0</v>
      </c>
      <c r="F31" s="283"/>
      <c r="G31" s="283"/>
      <c r="H31" s="351">
        <v>0</v>
      </c>
      <c r="I31" s="283"/>
      <c r="J31" s="283"/>
      <c r="K31" s="283"/>
      <c r="L31" s="283"/>
      <c r="M31" s="283"/>
      <c r="N31" s="283"/>
      <c r="O31" s="283"/>
      <c r="P31" s="283"/>
      <c r="Q31" s="283"/>
      <c r="R31" s="351">
        <v>0</v>
      </c>
      <c r="S31" s="283"/>
      <c r="T31" s="283"/>
      <c r="U31" s="283"/>
      <c r="V31" s="283"/>
      <c r="W31" s="283"/>
    </row>
    <row r="32" spans="1:23" s="300" customFormat="1">
      <c r="A32" s="350" t="s">
        <v>400</v>
      </c>
      <c r="B32" s="347" t="s">
        <v>388</v>
      </c>
      <c r="C32" s="348"/>
      <c r="D32" s="348"/>
      <c r="E32" s="348"/>
      <c r="F32" s="348"/>
      <c r="G32" s="348"/>
      <c r="H32" s="348"/>
      <c r="I32" s="348"/>
      <c r="J32" s="348"/>
      <c r="K32" s="348"/>
      <c r="L32" s="348"/>
      <c r="M32" s="348"/>
      <c r="N32" s="348"/>
      <c r="O32" s="348"/>
      <c r="P32" s="348"/>
      <c r="Q32" s="348"/>
      <c r="R32" s="348"/>
      <c r="S32" s="348"/>
      <c r="T32" s="348"/>
      <c r="U32" s="348"/>
      <c r="V32" s="348"/>
      <c r="W32" s="348"/>
    </row>
    <row r="33" spans="1:23" ht="15" customHeight="1">
      <c r="A33" s="284" t="s">
        <v>218</v>
      </c>
      <c r="B33" s="282" t="s">
        <v>215</v>
      </c>
      <c r="C33" s="283"/>
      <c r="D33" s="283"/>
      <c r="E33" s="351">
        <v>0</v>
      </c>
      <c r="F33" s="283"/>
      <c r="G33" s="283"/>
      <c r="H33" s="351">
        <v>0</v>
      </c>
      <c r="I33" s="283"/>
      <c r="J33" s="283"/>
      <c r="K33" s="283"/>
      <c r="L33" s="283"/>
      <c r="M33" s="283"/>
      <c r="N33" s="283"/>
      <c r="O33" s="283"/>
      <c r="P33" s="283"/>
      <c r="Q33" s="283"/>
      <c r="R33" s="351">
        <v>0</v>
      </c>
      <c r="S33" s="283"/>
      <c r="T33" s="283"/>
      <c r="U33" s="283"/>
      <c r="V33" s="283"/>
      <c r="W33" s="283"/>
    </row>
    <row r="34" spans="1:23">
      <c r="A34" s="284" t="s">
        <v>219</v>
      </c>
      <c r="B34" s="282" t="s">
        <v>216</v>
      </c>
      <c r="C34" s="283"/>
      <c r="D34" s="283"/>
      <c r="E34" s="351">
        <v>0</v>
      </c>
      <c r="F34" s="283"/>
      <c r="G34" s="283"/>
      <c r="H34" s="351">
        <v>0</v>
      </c>
      <c r="I34" s="283"/>
      <c r="J34" s="283"/>
      <c r="K34" s="283"/>
      <c r="L34" s="283"/>
      <c r="M34" s="283"/>
      <c r="N34" s="283"/>
      <c r="O34" s="283"/>
      <c r="P34" s="283"/>
      <c r="Q34" s="283"/>
      <c r="R34" s="351">
        <v>0</v>
      </c>
      <c r="S34" s="283"/>
      <c r="T34" s="283"/>
      <c r="U34" s="283"/>
      <c r="V34" s="283"/>
      <c r="W34" s="283"/>
    </row>
    <row r="35" spans="1:23" s="300" customFormat="1">
      <c r="A35" s="350" t="s">
        <v>401</v>
      </c>
      <c r="B35" s="347" t="s">
        <v>389</v>
      </c>
      <c r="C35" s="348"/>
      <c r="D35" s="348"/>
      <c r="E35" s="348"/>
      <c r="F35" s="348"/>
      <c r="G35" s="348"/>
      <c r="H35" s="348"/>
      <c r="I35" s="348"/>
      <c r="J35" s="348"/>
      <c r="K35" s="348"/>
      <c r="L35" s="348"/>
      <c r="M35" s="348"/>
      <c r="N35" s="348"/>
      <c r="O35" s="348"/>
      <c r="P35" s="348"/>
      <c r="Q35" s="348"/>
      <c r="R35" s="348"/>
      <c r="S35" s="348"/>
      <c r="T35" s="348"/>
      <c r="U35" s="348"/>
      <c r="V35" s="348"/>
      <c r="W35" s="348"/>
    </row>
    <row r="36" spans="1:23" ht="14.25" customHeight="1">
      <c r="A36" s="284" t="s">
        <v>218</v>
      </c>
      <c r="B36" s="282" t="s">
        <v>215</v>
      </c>
      <c r="C36" s="283">
        <v>2</v>
      </c>
      <c r="D36" s="283"/>
      <c r="E36" s="351">
        <v>2</v>
      </c>
      <c r="F36" s="283"/>
      <c r="G36" s="283">
        <v>2</v>
      </c>
      <c r="H36" s="351">
        <v>2</v>
      </c>
      <c r="I36" s="283"/>
      <c r="J36" s="283"/>
      <c r="K36" s="283"/>
      <c r="L36" s="283"/>
      <c r="M36" s="283"/>
      <c r="N36" s="283"/>
      <c r="O36" s="283"/>
      <c r="P36" s="283">
        <v>2</v>
      </c>
      <c r="Q36" s="283"/>
      <c r="R36" s="351">
        <v>2</v>
      </c>
      <c r="S36" s="283">
        <v>2</v>
      </c>
      <c r="T36" s="283"/>
      <c r="U36" s="283"/>
      <c r="V36" s="283"/>
      <c r="W36" s="283"/>
    </row>
    <row r="37" spans="1:23">
      <c r="A37" s="284" t="s">
        <v>219</v>
      </c>
      <c r="B37" s="282" t="s">
        <v>216</v>
      </c>
      <c r="C37" s="283"/>
      <c r="D37" s="283"/>
      <c r="E37" s="351">
        <v>0</v>
      </c>
      <c r="F37" s="283"/>
      <c r="G37" s="283"/>
      <c r="H37" s="351">
        <v>0</v>
      </c>
      <c r="I37" s="283"/>
      <c r="J37" s="283"/>
      <c r="K37" s="283"/>
      <c r="L37" s="283"/>
      <c r="M37" s="283"/>
      <c r="N37" s="283"/>
      <c r="O37" s="283"/>
      <c r="P37" s="283"/>
      <c r="Q37" s="283"/>
      <c r="R37" s="351">
        <v>0</v>
      </c>
      <c r="S37" s="283"/>
      <c r="T37" s="283"/>
      <c r="U37" s="283"/>
      <c r="V37" s="283"/>
      <c r="W37" s="283"/>
    </row>
    <row r="38" spans="1:23" s="300" customFormat="1">
      <c r="A38" s="350" t="s">
        <v>402</v>
      </c>
      <c r="B38" s="347" t="s">
        <v>390</v>
      </c>
      <c r="C38" s="348"/>
      <c r="D38" s="348"/>
      <c r="E38" s="348"/>
      <c r="F38" s="348"/>
      <c r="G38" s="348"/>
      <c r="H38" s="348"/>
      <c r="I38" s="348"/>
      <c r="J38" s="348"/>
      <c r="K38" s="348"/>
      <c r="L38" s="348"/>
      <c r="M38" s="348"/>
      <c r="N38" s="348"/>
      <c r="O38" s="348"/>
      <c r="P38" s="348"/>
      <c r="Q38" s="348"/>
      <c r="R38" s="348"/>
      <c r="S38" s="348"/>
      <c r="T38" s="348"/>
      <c r="U38" s="348"/>
      <c r="V38" s="348"/>
      <c r="W38" s="348"/>
    </row>
    <row r="39" spans="1:23">
      <c r="A39" s="284" t="s">
        <v>218</v>
      </c>
      <c r="B39" s="282" t="s">
        <v>215</v>
      </c>
      <c r="C39" s="283"/>
      <c r="D39" s="283"/>
      <c r="E39" s="351">
        <v>0</v>
      </c>
      <c r="F39" s="283"/>
      <c r="G39" s="283"/>
      <c r="H39" s="351">
        <v>0</v>
      </c>
      <c r="I39" s="283"/>
      <c r="J39" s="283"/>
      <c r="K39" s="283"/>
      <c r="L39" s="283"/>
      <c r="M39" s="283"/>
      <c r="N39" s="283"/>
      <c r="O39" s="283"/>
      <c r="P39" s="283"/>
      <c r="Q39" s="283"/>
      <c r="R39" s="351">
        <v>0</v>
      </c>
      <c r="S39" s="283"/>
      <c r="T39" s="283"/>
      <c r="U39" s="283"/>
      <c r="V39" s="283"/>
      <c r="W39" s="283"/>
    </row>
    <row r="40" spans="1:23">
      <c r="A40" s="284" t="s">
        <v>219</v>
      </c>
      <c r="B40" s="282" t="s">
        <v>216</v>
      </c>
      <c r="C40" s="283"/>
      <c r="D40" s="283"/>
      <c r="E40" s="351">
        <v>0</v>
      </c>
      <c r="F40" s="283"/>
      <c r="G40" s="283"/>
      <c r="H40" s="351">
        <v>0</v>
      </c>
      <c r="I40" s="283"/>
      <c r="J40" s="283"/>
      <c r="K40" s="283"/>
      <c r="L40" s="283"/>
      <c r="M40" s="283"/>
      <c r="N40" s="283"/>
      <c r="O40" s="283"/>
      <c r="P40" s="283"/>
      <c r="Q40" s="283"/>
      <c r="R40" s="351">
        <v>0</v>
      </c>
      <c r="S40" s="283"/>
      <c r="T40" s="283"/>
      <c r="U40" s="283"/>
      <c r="V40" s="283"/>
      <c r="W40" s="283"/>
    </row>
    <row r="41" spans="1:23" s="300" customFormat="1">
      <c r="A41" s="350" t="s">
        <v>403</v>
      </c>
      <c r="B41" s="347" t="s">
        <v>391</v>
      </c>
      <c r="C41" s="348"/>
      <c r="D41" s="348"/>
      <c r="E41" s="348"/>
      <c r="F41" s="348"/>
      <c r="G41" s="348"/>
      <c r="H41" s="348"/>
      <c r="I41" s="348"/>
      <c r="J41" s="348"/>
      <c r="K41" s="348"/>
      <c r="L41" s="348"/>
      <c r="M41" s="348"/>
      <c r="N41" s="348"/>
      <c r="O41" s="348"/>
      <c r="P41" s="348"/>
      <c r="Q41" s="348"/>
      <c r="R41" s="348"/>
      <c r="S41" s="348"/>
      <c r="T41" s="348"/>
      <c r="U41" s="348"/>
      <c r="V41" s="348"/>
      <c r="W41" s="348"/>
    </row>
    <row r="42" spans="1:23">
      <c r="A42" s="284" t="s">
        <v>218</v>
      </c>
      <c r="B42" s="282" t="s">
        <v>215</v>
      </c>
      <c r="C42" s="283"/>
      <c r="D42" s="283"/>
      <c r="E42" s="351">
        <v>0</v>
      </c>
      <c r="F42" s="283"/>
      <c r="G42" s="283"/>
      <c r="H42" s="351">
        <v>0</v>
      </c>
      <c r="I42" s="283"/>
      <c r="J42" s="283"/>
      <c r="K42" s="283"/>
      <c r="L42" s="283"/>
      <c r="M42" s="283"/>
      <c r="N42" s="283"/>
      <c r="O42" s="283"/>
      <c r="P42" s="283"/>
      <c r="Q42" s="283"/>
      <c r="R42" s="351">
        <v>0</v>
      </c>
      <c r="S42" s="283"/>
      <c r="T42" s="283"/>
      <c r="U42" s="283"/>
      <c r="V42" s="283"/>
      <c r="W42" s="283"/>
    </row>
    <row r="43" spans="1:23">
      <c r="A43" s="284" t="s">
        <v>219</v>
      </c>
      <c r="B43" s="282" t="s">
        <v>216</v>
      </c>
      <c r="C43" s="283"/>
      <c r="D43" s="283"/>
      <c r="E43" s="351">
        <v>0</v>
      </c>
      <c r="F43" s="283"/>
      <c r="G43" s="283"/>
      <c r="H43" s="351">
        <v>0</v>
      </c>
      <c r="I43" s="283"/>
      <c r="J43" s="283"/>
      <c r="K43" s="283"/>
      <c r="L43" s="283"/>
      <c r="M43" s="283"/>
      <c r="N43" s="283"/>
      <c r="O43" s="283"/>
      <c r="P43" s="283"/>
      <c r="Q43" s="283"/>
      <c r="R43" s="351">
        <v>0</v>
      </c>
      <c r="S43" s="283"/>
      <c r="T43" s="283"/>
      <c r="U43" s="283"/>
      <c r="V43" s="283"/>
      <c r="W43" s="283"/>
    </row>
    <row r="44" spans="1:23" s="300" customFormat="1">
      <c r="A44" s="350" t="s">
        <v>404</v>
      </c>
      <c r="B44" s="347" t="s">
        <v>392</v>
      </c>
      <c r="C44" s="348"/>
      <c r="D44" s="348"/>
      <c r="E44" s="348"/>
      <c r="F44" s="348"/>
      <c r="G44" s="348"/>
      <c r="H44" s="348"/>
      <c r="I44" s="348"/>
      <c r="J44" s="348"/>
      <c r="K44" s="348"/>
      <c r="L44" s="348"/>
      <c r="M44" s="348"/>
      <c r="N44" s="348"/>
      <c r="O44" s="348"/>
      <c r="P44" s="348"/>
      <c r="Q44" s="348"/>
      <c r="R44" s="348"/>
      <c r="S44" s="348"/>
      <c r="T44" s="348"/>
      <c r="U44" s="348"/>
      <c r="V44" s="348"/>
      <c r="W44" s="348"/>
    </row>
    <row r="45" spans="1:23">
      <c r="A45" s="284" t="s">
        <v>218</v>
      </c>
      <c r="B45" s="282" t="s">
        <v>215</v>
      </c>
      <c r="C45" s="283"/>
      <c r="D45" s="283"/>
      <c r="E45" s="351">
        <v>0</v>
      </c>
      <c r="F45" s="283"/>
      <c r="G45" s="283"/>
      <c r="H45" s="351">
        <v>0</v>
      </c>
      <c r="I45" s="283"/>
      <c r="J45" s="283"/>
      <c r="K45" s="283"/>
      <c r="L45" s="283"/>
      <c r="M45" s="283"/>
      <c r="N45" s="283"/>
      <c r="O45" s="283"/>
      <c r="P45" s="283"/>
      <c r="Q45" s="283"/>
      <c r="R45" s="351">
        <v>0</v>
      </c>
      <c r="S45" s="283"/>
      <c r="T45" s="283"/>
      <c r="U45" s="283"/>
      <c r="V45" s="283"/>
      <c r="W45" s="283"/>
    </row>
    <row r="46" spans="1:23">
      <c r="A46" s="284" t="s">
        <v>219</v>
      </c>
      <c r="B46" s="282" t="s">
        <v>216</v>
      </c>
      <c r="C46" s="283"/>
      <c r="D46" s="283"/>
      <c r="E46" s="351">
        <v>0</v>
      </c>
      <c r="F46" s="283"/>
      <c r="G46" s="283"/>
      <c r="H46" s="351">
        <v>0</v>
      </c>
      <c r="I46" s="283"/>
      <c r="J46" s="283"/>
      <c r="K46" s="283"/>
      <c r="L46" s="283"/>
      <c r="M46" s="283"/>
      <c r="N46" s="283"/>
      <c r="O46" s="283"/>
      <c r="P46" s="283"/>
      <c r="Q46" s="283"/>
      <c r="R46" s="351">
        <v>0</v>
      </c>
      <c r="S46" s="283"/>
      <c r="T46" s="283"/>
      <c r="U46" s="283"/>
      <c r="V46" s="283"/>
      <c r="W46" s="283"/>
    </row>
    <row r="47" spans="1:23" ht="4.5" customHeight="1">
      <c r="A47" s="261"/>
      <c r="B47" s="262"/>
      <c r="C47" s="265"/>
      <c r="D47" s="265"/>
      <c r="E47" s="265"/>
      <c r="F47" s="265"/>
      <c r="G47" s="265"/>
      <c r="H47" s="344"/>
      <c r="I47" s="265"/>
      <c r="J47" s="265"/>
      <c r="K47" s="265"/>
      <c r="L47" s="265"/>
      <c r="M47" s="265"/>
      <c r="N47" s="265"/>
      <c r="O47" s="265"/>
      <c r="P47" s="265"/>
      <c r="Q47" s="265"/>
      <c r="R47" s="265"/>
      <c r="S47" s="265"/>
      <c r="T47" s="265"/>
      <c r="U47" s="265"/>
      <c r="V47" s="265"/>
      <c r="W47" s="265"/>
    </row>
    <row r="48" spans="1:23" ht="16.5">
      <c r="A48" s="263"/>
      <c r="B48" s="538" t="str">
        <f>TT!C7</f>
        <v>Kon Tum, ngày      tháng     năm 2023</v>
      </c>
      <c r="C48" s="538"/>
      <c r="D48" s="538"/>
      <c r="E48" s="538"/>
      <c r="F48" s="538"/>
      <c r="G48" s="538"/>
      <c r="H48" s="264"/>
      <c r="I48" s="264"/>
      <c r="J48" s="264"/>
      <c r="K48" s="193"/>
      <c r="L48" s="194"/>
      <c r="M48" s="194"/>
      <c r="N48" s="193"/>
      <c r="O48" s="194"/>
      <c r="P48" s="542" t="str">
        <f>B48</f>
        <v>Kon Tum, ngày      tháng     năm 2023</v>
      </c>
      <c r="Q48" s="542"/>
      <c r="R48" s="542"/>
      <c r="S48" s="542"/>
      <c r="T48" s="542"/>
      <c r="U48" s="542"/>
      <c r="V48" s="542"/>
      <c r="W48" s="148"/>
    </row>
    <row r="49" spans="1:23" ht="16.5">
      <c r="A49" s="107"/>
      <c r="B49" s="530" t="str">
        <f>TT!A6</f>
        <v>NGƯỜI LẬP BIỂU</v>
      </c>
      <c r="C49" s="530"/>
      <c r="D49" s="530"/>
      <c r="E49" s="530"/>
      <c r="F49" s="530"/>
      <c r="G49" s="530"/>
      <c r="H49" s="189"/>
      <c r="I49" s="189"/>
      <c r="J49" s="189"/>
      <c r="K49" s="170"/>
      <c r="L49" s="170"/>
      <c r="M49" s="170"/>
      <c r="N49" s="195"/>
      <c r="O49" s="178"/>
      <c r="P49" s="543" t="str">
        <f>TT!C5</f>
        <v>CỤC TRƯỞNG</v>
      </c>
      <c r="Q49" s="543"/>
      <c r="R49" s="543"/>
      <c r="S49" s="543"/>
      <c r="T49" s="543"/>
      <c r="U49" s="543"/>
      <c r="V49" s="543"/>
      <c r="W49" s="178"/>
    </row>
    <row r="50" spans="1:23" ht="16.5">
      <c r="B50" s="182"/>
      <c r="C50" s="182"/>
      <c r="D50" s="170"/>
      <c r="E50" s="170"/>
      <c r="F50" s="170"/>
      <c r="G50" s="182"/>
      <c r="H50" s="182"/>
      <c r="I50" s="182"/>
      <c r="J50" s="182"/>
      <c r="K50" s="170"/>
      <c r="L50" s="170"/>
      <c r="M50" s="170"/>
      <c r="N50" s="170"/>
      <c r="O50" s="170"/>
      <c r="P50" s="196"/>
      <c r="Q50" s="196"/>
      <c r="R50" s="196"/>
      <c r="S50" s="196"/>
      <c r="T50" s="196"/>
      <c r="U50" s="196"/>
      <c r="V50" s="196"/>
    </row>
    <row r="51" spans="1:23" ht="16.5">
      <c r="B51" s="182"/>
      <c r="C51" s="182"/>
      <c r="D51" s="170"/>
      <c r="E51" s="170"/>
      <c r="F51" s="170"/>
      <c r="G51" s="182"/>
      <c r="H51" s="182"/>
      <c r="I51" s="182"/>
      <c r="J51" s="182"/>
      <c r="K51" s="170"/>
      <c r="L51" s="170"/>
      <c r="M51" s="170"/>
      <c r="N51" s="170"/>
      <c r="O51" s="170"/>
      <c r="P51" s="196"/>
      <c r="Q51" s="196"/>
      <c r="R51" s="196"/>
      <c r="S51" s="196"/>
      <c r="T51" s="196"/>
      <c r="U51" s="196"/>
      <c r="V51" s="196"/>
    </row>
    <row r="52" spans="1:23" ht="16.5">
      <c r="B52" s="182"/>
      <c r="C52" s="182"/>
      <c r="D52" s="170"/>
      <c r="E52" s="170"/>
      <c r="F52" s="170"/>
      <c r="G52" s="182"/>
      <c r="H52" s="182"/>
      <c r="I52" s="182"/>
      <c r="J52" s="182"/>
      <c r="K52" s="170"/>
      <c r="L52" s="170"/>
      <c r="M52" s="170"/>
      <c r="N52" s="170"/>
      <c r="O52" s="170"/>
      <c r="P52" s="196"/>
      <c r="Q52" s="196"/>
      <c r="R52" s="196"/>
      <c r="S52" s="196"/>
      <c r="T52" s="196"/>
      <c r="U52" s="196"/>
      <c r="V52" s="196"/>
    </row>
    <row r="53" spans="1:23" ht="16.5">
      <c r="B53" s="182"/>
      <c r="C53" s="182"/>
      <c r="D53" s="170"/>
      <c r="E53" s="170"/>
      <c r="F53" s="170"/>
      <c r="G53" s="182"/>
      <c r="H53" s="182"/>
      <c r="I53" s="182"/>
      <c r="J53" s="182"/>
      <c r="K53" s="170"/>
      <c r="L53" s="170"/>
      <c r="M53" s="170"/>
      <c r="N53" s="170"/>
      <c r="O53" s="170"/>
      <c r="P53" s="196"/>
      <c r="Q53" s="196"/>
      <c r="R53" s="196"/>
      <c r="S53" s="196"/>
      <c r="T53" s="196"/>
      <c r="U53" s="196"/>
      <c r="V53" s="196"/>
    </row>
    <row r="54" spans="1:23" ht="16.5">
      <c r="B54" s="531" t="str">
        <f>TT!C6</f>
        <v>PHẠM ANH VŨ</v>
      </c>
      <c r="C54" s="531"/>
      <c r="D54" s="531"/>
      <c r="E54" s="531"/>
      <c r="F54" s="531"/>
      <c r="G54" s="531"/>
      <c r="H54" s="190"/>
      <c r="I54" s="190"/>
      <c r="J54" s="190"/>
      <c r="K54" s="170"/>
      <c r="L54" s="170"/>
      <c r="M54" s="170"/>
      <c r="N54" s="170"/>
      <c r="O54" s="170"/>
      <c r="P54" s="544" t="str">
        <f>TT!C3</f>
        <v>CAO MINH HOÀNG TÙNG</v>
      </c>
      <c r="Q54" s="544"/>
      <c r="R54" s="544"/>
      <c r="S54" s="544"/>
      <c r="T54" s="544"/>
      <c r="U54" s="544"/>
      <c r="V54" s="544"/>
    </row>
  </sheetData>
  <sheetProtection formatCells="0" selectLockedCells="1"/>
  <protectedRanges>
    <protectedRange sqref="C9:W10 E12:E13 H12:H13 R12:R13 E18:E19 H18:H19 R18:R19 E21:E22 H21:H22 R21:R22 E24:E25 H24:H25 R24:R25 E27:E28 H27:H28 R27:R28 E30:E31 H30:H31 R30:R31 E33:E34 C15:W16" name="Range1"/>
  </protectedRanges>
  <mergeCells count="34">
    <mergeCell ref="A1:E1"/>
    <mergeCell ref="R1:W1"/>
    <mergeCell ref="P6:P7"/>
    <mergeCell ref="E6:E7"/>
    <mergeCell ref="F6:G6"/>
    <mergeCell ref="I6:K6"/>
    <mergeCell ref="L6:N6"/>
    <mergeCell ref="O6:O7"/>
    <mergeCell ref="Q5:Q7"/>
    <mergeCell ref="R2:W2"/>
    <mergeCell ref="S5:S7"/>
    <mergeCell ref="T5:T7"/>
    <mergeCell ref="U5:U7"/>
    <mergeCell ref="V5:V7"/>
    <mergeCell ref="W5:W7"/>
    <mergeCell ref="F1:Q1"/>
    <mergeCell ref="A3:A7"/>
    <mergeCell ref="B3:B7"/>
    <mergeCell ref="C3:C7"/>
    <mergeCell ref="D3:D7"/>
    <mergeCell ref="E3:Q3"/>
    <mergeCell ref="R3:W3"/>
    <mergeCell ref="E4:G5"/>
    <mergeCell ref="H4:Q4"/>
    <mergeCell ref="R4:R7"/>
    <mergeCell ref="S4:W4"/>
    <mergeCell ref="H5:H7"/>
    <mergeCell ref="I5:P5"/>
    <mergeCell ref="B48:G48"/>
    <mergeCell ref="P48:V48"/>
    <mergeCell ref="B49:G49"/>
    <mergeCell ref="P49:V49"/>
    <mergeCell ref="B54:G54"/>
    <mergeCell ref="P54:V54"/>
  </mergeCells>
  <pageMargins left="0.33" right="0.31496062992126" top="0.42" bottom="0.39" header="0.31496062992126" footer="0.31496062992126"/>
  <pageSetup paperSize="9"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U26"/>
  <sheetViews>
    <sheetView zoomScaleNormal="100" zoomScaleSheetLayoutView="100" workbookViewId="0">
      <selection activeCell="Q9" sqref="Q9"/>
    </sheetView>
  </sheetViews>
  <sheetFormatPr defaultRowHeight="15.75"/>
  <cols>
    <col min="1" max="1" width="3.875" customWidth="1"/>
    <col min="2" max="2" width="25.375" customWidth="1"/>
    <col min="3" max="3" width="5.25" style="103" bestFit="1" customWidth="1"/>
    <col min="4" max="4" width="6" style="103" customWidth="1"/>
    <col min="5" max="5" width="4.625" style="103" bestFit="1" customWidth="1"/>
    <col min="6" max="6" width="5.625" style="103" bestFit="1" customWidth="1"/>
    <col min="7" max="7" width="5.5" style="103" customWidth="1"/>
    <col min="8" max="8" width="4.625" style="103" bestFit="1" customWidth="1"/>
    <col min="9" max="9" width="5.25" style="103" bestFit="1" customWidth="1"/>
    <col min="10" max="10" width="6.125" style="103" bestFit="1" customWidth="1"/>
    <col min="11" max="11" width="4.625" style="103" bestFit="1" customWidth="1"/>
    <col min="12" max="12" width="5.75" style="103" bestFit="1" customWidth="1"/>
    <col min="13" max="13" width="6.625" style="103" bestFit="1" customWidth="1"/>
    <col min="14" max="14" width="5" style="103" bestFit="1" customWidth="1"/>
    <col min="15" max="15" width="6.375" style="103" bestFit="1" customWidth="1"/>
    <col min="16" max="16" width="5.75" style="103" bestFit="1" customWidth="1"/>
    <col min="17" max="17" width="7" style="103" customWidth="1"/>
    <col min="18" max="18" width="7.375" style="103" customWidth="1"/>
    <col min="19" max="19" width="7" style="103" customWidth="1"/>
    <col min="20" max="20" width="6.5" style="103" customWidth="1"/>
    <col min="21" max="21" width="8.375" style="103" customWidth="1"/>
  </cols>
  <sheetData>
    <row r="1" spans="1:21" ht="66" customHeight="1">
      <c r="A1" s="422" t="s">
        <v>325</v>
      </c>
      <c r="B1" s="422"/>
      <c r="C1" s="422"/>
      <c r="D1" s="422"/>
      <c r="E1" s="267"/>
      <c r="F1" s="486" t="s">
        <v>415</v>
      </c>
      <c r="G1" s="486"/>
      <c r="H1" s="486"/>
      <c r="I1" s="486"/>
      <c r="J1" s="486"/>
      <c r="K1" s="486"/>
      <c r="L1" s="486"/>
      <c r="M1" s="486"/>
      <c r="N1" s="486"/>
      <c r="O1" s="486"/>
      <c r="P1" s="486"/>
      <c r="Q1" s="529" t="str">
        <f>TT!C2</f>
        <v>Đơn vị  báo cáo: CỤC THADS TỈNH KON TUM
Đơn vị nhận báo cáo: BAN PHÁP CHẾ HĐND TỈNH</v>
      </c>
      <c r="R1" s="529"/>
      <c r="S1" s="529"/>
      <c r="T1" s="529"/>
      <c r="U1" s="529"/>
    </row>
    <row r="2" spans="1:21">
      <c r="Q2" s="560" t="s">
        <v>221</v>
      </c>
      <c r="R2" s="560"/>
      <c r="S2" s="560"/>
      <c r="T2" s="560"/>
      <c r="U2" s="560"/>
    </row>
    <row r="3" spans="1:21">
      <c r="A3" s="563" t="s">
        <v>136</v>
      </c>
      <c r="B3" s="563" t="s">
        <v>157</v>
      </c>
      <c r="C3" s="570" t="s">
        <v>222</v>
      </c>
      <c r="D3" s="570"/>
      <c r="E3" s="570"/>
      <c r="F3" s="570" t="s">
        <v>223</v>
      </c>
      <c r="G3" s="570"/>
      <c r="H3" s="570"/>
      <c r="I3" s="570" t="s">
        <v>224</v>
      </c>
      <c r="J3" s="570"/>
      <c r="K3" s="570"/>
      <c r="L3" s="570" t="s">
        <v>225</v>
      </c>
      <c r="M3" s="570"/>
      <c r="N3" s="570"/>
      <c r="O3" s="570"/>
      <c r="P3" s="570"/>
      <c r="Q3" s="570"/>
      <c r="R3" s="570"/>
      <c r="S3" s="570" t="s">
        <v>226</v>
      </c>
      <c r="T3" s="570"/>
      <c r="U3" s="570"/>
    </row>
    <row r="4" spans="1:21">
      <c r="A4" s="569"/>
      <c r="B4" s="569"/>
      <c r="C4" s="570"/>
      <c r="D4" s="570"/>
      <c r="E4" s="570"/>
      <c r="F4" s="570"/>
      <c r="G4" s="570"/>
      <c r="H4" s="570"/>
      <c r="I4" s="570"/>
      <c r="J4" s="570"/>
      <c r="K4" s="570"/>
      <c r="L4" s="570" t="s">
        <v>227</v>
      </c>
      <c r="M4" s="570"/>
      <c r="N4" s="570"/>
      <c r="O4" s="570"/>
      <c r="P4" s="570" t="s">
        <v>228</v>
      </c>
      <c r="Q4" s="570"/>
      <c r="R4" s="570"/>
      <c r="S4" s="570"/>
      <c r="T4" s="570"/>
      <c r="U4" s="570"/>
    </row>
    <row r="5" spans="1:21">
      <c r="A5" s="569"/>
      <c r="B5" s="569"/>
      <c r="C5" s="570"/>
      <c r="D5" s="570"/>
      <c r="E5" s="570"/>
      <c r="F5" s="570"/>
      <c r="G5" s="570"/>
      <c r="H5" s="570"/>
      <c r="I5" s="570"/>
      <c r="J5" s="570"/>
      <c r="K5" s="570"/>
      <c r="L5" s="563" t="s">
        <v>12</v>
      </c>
      <c r="M5" s="570" t="s">
        <v>4</v>
      </c>
      <c r="N5" s="570"/>
      <c r="O5" s="570"/>
      <c r="P5" s="563" t="s">
        <v>12</v>
      </c>
      <c r="Q5" s="570" t="s">
        <v>4</v>
      </c>
      <c r="R5" s="570"/>
      <c r="S5" s="570"/>
      <c r="T5" s="570"/>
      <c r="U5" s="570"/>
    </row>
    <row r="6" spans="1:21">
      <c r="A6" s="569"/>
      <c r="B6" s="569"/>
      <c r="C6" s="563" t="s">
        <v>229</v>
      </c>
      <c r="D6" s="563" t="s">
        <v>230</v>
      </c>
      <c r="E6" s="563" t="s">
        <v>231</v>
      </c>
      <c r="F6" s="563" t="s">
        <v>232</v>
      </c>
      <c r="G6" s="563" t="s">
        <v>230</v>
      </c>
      <c r="H6" s="563" t="s">
        <v>231</v>
      </c>
      <c r="I6" s="563" t="s">
        <v>229</v>
      </c>
      <c r="J6" s="563" t="s">
        <v>230</v>
      </c>
      <c r="K6" s="563" t="s">
        <v>231</v>
      </c>
      <c r="L6" s="569"/>
      <c r="M6" s="563" t="s">
        <v>215</v>
      </c>
      <c r="N6" s="563" t="s">
        <v>216</v>
      </c>
      <c r="O6" s="563" t="s">
        <v>233</v>
      </c>
      <c r="P6" s="569"/>
      <c r="Q6" s="563" t="s">
        <v>234</v>
      </c>
      <c r="R6" s="563" t="s">
        <v>235</v>
      </c>
      <c r="S6" s="563" t="s">
        <v>12</v>
      </c>
      <c r="T6" s="563" t="s">
        <v>236</v>
      </c>
      <c r="U6" s="563" t="s">
        <v>198</v>
      </c>
    </row>
    <row r="7" spans="1:21" ht="34.5" customHeight="1">
      <c r="A7" s="564"/>
      <c r="B7" s="564"/>
      <c r="C7" s="564"/>
      <c r="D7" s="564"/>
      <c r="E7" s="564"/>
      <c r="F7" s="564"/>
      <c r="G7" s="564"/>
      <c r="H7" s="564"/>
      <c r="I7" s="564"/>
      <c r="J7" s="564"/>
      <c r="K7" s="564"/>
      <c r="L7" s="564"/>
      <c r="M7" s="564"/>
      <c r="N7" s="564"/>
      <c r="O7" s="564"/>
      <c r="P7" s="564"/>
      <c r="Q7" s="564"/>
      <c r="R7" s="564"/>
      <c r="S7" s="564"/>
      <c r="T7" s="564"/>
      <c r="U7" s="564"/>
    </row>
    <row r="8" spans="1:21">
      <c r="A8" s="565" t="s">
        <v>3</v>
      </c>
      <c r="B8" s="565"/>
      <c r="C8" s="236">
        <v>1</v>
      </c>
      <c r="D8" s="104">
        <v>2</v>
      </c>
      <c r="E8" s="104">
        <v>3</v>
      </c>
      <c r="F8" s="104">
        <v>4</v>
      </c>
      <c r="G8" s="104">
        <v>5</v>
      </c>
      <c r="H8" s="104">
        <v>6</v>
      </c>
      <c r="I8" s="104">
        <v>7</v>
      </c>
      <c r="J8" s="104">
        <v>8</v>
      </c>
      <c r="K8" s="104">
        <v>9</v>
      </c>
      <c r="L8" s="104">
        <v>10</v>
      </c>
      <c r="M8" s="104">
        <v>11</v>
      </c>
      <c r="N8" s="104">
        <v>12</v>
      </c>
      <c r="O8" s="104">
        <v>13</v>
      </c>
      <c r="P8" s="104">
        <v>14</v>
      </c>
      <c r="Q8" s="104">
        <v>15</v>
      </c>
      <c r="R8" s="104">
        <v>16</v>
      </c>
      <c r="S8" s="104">
        <v>17</v>
      </c>
      <c r="T8" s="104">
        <v>18</v>
      </c>
      <c r="U8" s="104">
        <v>19</v>
      </c>
    </row>
    <row r="9" spans="1:21">
      <c r="A9" s="566" t="s">
        <v>12</v>
      </c>
      <c r="B9" s="566"/>
      <c r="C9" s="345">
        <v>13</v>
      </c>
      <c r="D9" s="345">
        <v>13</v>
      </c>
      <c r="E9" s="345">
        <v>13</v>
      </c>
      <c r="F9" s="345">
        <v>0</v>
      </c>
      <c r="G9" s="345">
        <v>0</v>
      </c>
      <c r="H9" s="345">
        <v>0</v>
      </c>
      <c r="I9" s="345">
        <v>13</v>
      </c>
      <c r="J9" s="345">
        <v>13</v>
      </c>
      <c r="K9" s="345">
        <v>12</v>
      </c>
      <c r="L9" s="345">
        <v>13</v>
      </c>
      <c r="M9" s="345">
        <v>8</v>
      </c>
      <c r="N9" s="345">
        <v>2</v>
      </c>
      <c r="O9" s="345">
        <v>3</v>
      </c>
      <c r="P9" s="345">
        <v>13</v>
      </c>
      <c r="Q9" s="345">
        <v>12</v>
      </c>
      <c r="R9" s="345">
        <v>1</v>
      </c>
      <c r="S9" s="345">
        <v>12</v>
      </c>
      <c r="T9" s="345">
        <v>12</v>
      </c>
      <c r="U9" s="345">
        <v>0</v>
      </c>
    </row>
    <row r="10" spans="1:21">
      <c r="A10" s="197">
        <v>1</v>
      </c>
      <c r="B10" s="198" t="s">
        <v>237</v>
      </c>
      <c r="C10" s="345">
        <v>6</v>
      </c>
      <c r="D10" s="345">
        <v>6</v>
      </c>
      <c r="E10" s="345">
        <v>6</v>
      </c>
      <c r="F10" s="247"/>
      <c r="G10" s="247"/>
      <c r="H10" s="247"/>
      <c r="I10" s="345">
        <v>6</v>
      </c>
      <c r="J10" s="345">
        <v>6</v>
      </c>
      <c r="K10" s="345">
        <v>5</v>
      </c>
      <c r="L10" s="345">
        <v>6</v>
      </c>
      <c r="M10" s="247">
        <v>3</v>
      </c>
      <c r="N10" s="247">
        <v>2</v>
      </c>
      <c r="O10" s="247">
        <v>1</v>
      </c>
      <c r="P10" s="345">
        <v>6</v>
      </c>
      <c r="Q10" s="247">
        <v>5</v>
      </c>
      <c r="R10" s="247">
        <v>1</v>
      </c>
      <c r="S10" s="345">
        <v>5</v>
      </c>
      <c r="T10" s="247">
        <v>5</v>
      </c>
      <c r="U10" s="247">
        <v>0</v>
      </c>
    </row>
    <row r="11" spans="1:21">
      <c r="A11" s="197">
        <v>2</v>
      </c>
      <c r="B11" s="186" t="s">
        <v>383</v>
      </c>
      <c r="C11" s="345">
        <v>3</v>
      </c>
      <c r="D11" s="345">
        <v>3</v>
      </c>
      <c r="E11" s="345">
        <v>3</v>
      </c>
      <c r="F11" s="247"/>
      <c r="G11" s="247"/>
      <c r="H11" s="247"/>
      <c r="I11" s="345">
        <v>3</v>
      </c>
      <c r="J11" s="345">
        <v>3</v>
      </c>
      <c r="K11" s="345">
        <v>3</v>
      </c>
      <c r="L11" s="345">
        <v>3</v>
      </c>
      <c r="M11" s="247">
        <v>2</v>
      </c>
      <c r="N11" s="247">
        <v>0</v>
      </c>
      <c r="O11" s="247">
        <v>1</v>
      </c>
      <c r="P11" s="345">
        <v>3</v>
      </c>
      <c r="Q11" s="247">
        <v>3</v>
      </c>
      <c r="R11" s="247">
        <v>0</v>
      </c>
      <c r="S11" s="345">
        <v>3</v>
      </c>
      <c r="T11" s="247">
        <v>3</v>
      </c>
      <c r="U11" s="247">
        <v>0</v>
      </c>
    </row>
    <row r="12" spans="1:21">
      <c r="A12" s="197">
        <v>3</v>
      </c>
      <c r="B12" s="186" t="s">
        <v>384</v>
      </c>
      <c r="C12" s="345"/>
      <c r="D12" s="345"/>
      <c r="E12" s="345"/>
      <c r="F12" s="247"/>
      <c r="G12" s="247"/>
      <c r="H12" s="247"/>
      <c r="I12" s="345"/>
      <c r="J12" s="345"/>
      <c r="K12" s="345"/>
      <c r="L12" s="345">
        <v>0</v>
      </c>
      <c r="M12" s="247"/>
      <c r="N12" s="247"/>
      <c r="O12" s="247"/>
      <c r="P12" s="345">
        <v>0</v>
      </c>
      <c r="Q12" s="247"/>
      <c r="R12" s="247"/>
      <c r="S12" s="345">
        <v>0</v>
      </c>
      <c r="T12" s="247"/>
      <c r="U12" s="247"/>
    </row>
    <row r="13" spans="1:21">
      <c r="A13" s="197">
        <v>4</v>
      </c>
      <c r="B13" s="186" t="s">
        <v>385</v>
      </c>
      <c r="C13" s="345">
        <v>2</v>
      </c>
      <c r="D13" s="345">
        <v>2</v>
      </c>
      <c r="E13" s="345">
        <v>2</v>
      </c>
      <c r="F13" s="247"/>
      <c r="G13" s="247"/>
      <c r="H13" s="247"/>
      <c r="I13" s="345">
        <v>2</v>
      </c>
      <c r="J13" s="345">
        <v>2</v>
      </c>
      <c r="K13" s="345">
        <v>2</v>
      </c>
      <c r="L13" s="345">
        <v>2</v>
      </c>
      <c r="M13" s="247">
        <v>1</v>
      </c>
      <c r="N13" s="247"/>
      <c r="O13" s="247">
        <v>1</v>
      </c>
      <c r="P13" s="345">
        <v>2</v>
      </c>
      <c r="Q13" s="247">
        <v>2</v>
      </c>
      <c r="R13" s="247"/>
      <c r="S13" s="345">
        <v>2</v>
      </c>
      <c r="T13" s="247">
        <v>2</v>
      </c>
      <c r="U13" s="247"/>
    </row>
    <row r="14" spans="1:21">
      <c r="A14" s="197">
        <v>5</v>
      </c>
      <c r="B14" s="186" t="s">
        <v>386</v>
      </c>
      <c r="C14" s="345"/>
      <c r="D14" s="345"/>
      <c r="E14" s="345"/>
      <c r="F14" s="247"/>
      <c r="G14" s="247"/>
      <c r="H14" s="247"/>
      <c r="I14" s="345"/>
      <c r="J14" s="345"/>
      <c r="K14" s="345"/>
      <c r="L14" s="345">
        <v>0</v>
      </c>
      <c r="M14" s="247"/>
      <c r="N14" s="247"/>
      <c r="O14" s="247"/>
      <c r="P14" s="345">
        <v>0</v>
      </c>
      <c r="Q14" s="247"/>
      <c r="R14" s="247"/>
      <c r="S14" s="345">
        <v>0</v>
      </c>
      <c r="T14" s="247"/>
      <c r="U14" s="247"/>
    </row>
    <row r="15" spans="1:21">
      <c r="A15" s="197">
        <v>6</v>
      </c>
      <c r="B15" s="186" t="s">
        <v>387</v>
      </c>
      <c r="C15" s="345"/>
      <c r="D15" s="345"/>
      <c r="E15" s="345"/>
      <c r="F15" s="247"/>
      <c r="G15" s="247"/>
      <c r="H15" s="247"/>
      <c r="I15" s="345"/>
      <c r="J15" s="345"/>
      <c r="K15" s="345"/>
      <c r="L15" s="345">
        <v>0</v>
      </c>
      <c r="M15" s="247"/>
      <c r="N15" s="247"/>
      <c r="O15" s="247"/>
      <c r="P15" s="345">
        <v>0</v>
      </c>
      <c r="Q15" s="247"/>
      <c r="R15" s="247"/>
      <c r="S15" s="345">
        <v>0</v>
      </c>
      <c r="T15" s="247"/>
      <c r="U15" s="247"/>
    </row>
    <row r="16" spans="1:21">
      <c r="A16" s="197">
        <v>7</v>
      </c>
      <c r="B16" s="186" t="s">
        <v>388</v>
      </c>
      <c r="C16" s="345"/>
      <c r="D16" s="345"/>
      <c r="E16" s="345"/>
      <c r="F16" s="247"/>
      <c r="G16" s="247"/>
      <c r="H16" s="247"/>
      <c r="I16" s="345"/>
      <c r="J16" s="345"/>
      <c r="K16" s="345"/>
      <c r="L16" s="345">
        <v>0</v>
      </c>
      <c r="M16" s="247"/>
      <c r="N16" s="247"/>
      <c r="O16" s="247"/>
      <c r="P16" s="345">
        <v>0</v>
      </c>
      <c r="Q16" s="247"/>
      <c r="R16" s="247"/>
      <c r="S16" s="345">
        <v>0</v>
      </c>
      <c r="T16" s="247"/>
      <c r="U16" s="247"/>
    </row>
    <row r="17" spans="1:21">
      <c r="A17" s="197">
        <v>8</v>
      </c>
      <c r="B17" s="186" t="s">
        <v>389</v>
      </c>
      <c r="C17" s="345">
        <v>2</v>
      </c>
      <c r="D17" s="345">
        <v>2</v>
      </c>
      <c r="E17" s="345">
        <v>2</v>
      </c>
      <c r="F17" s="247"/>
      <c r="G17" s="247"/>
      <c r="H17" s="247"/>
      <c r="I17" s="345">
        <v>2</v>
      </c>
      <c r="J17" s="345">
        <v>2</v>
      </c>
      <c r="K17" s="345">
        <v>2</v>
      </c>
      <c r="L17" s="345">
        <v>2</v>
      </c>
      <c r="M17" s="247">
        <v>2</v>
      </c>
      <c r="N17" s="247">
        <v>0</v>
      </c>
      <c r="O17" s="247">
        <v>0</v>
      </c>
      <c r="P17" s="345">
        <v>2</v>
      </c>
      <c r="Q17" s="247">
        <v>2</v>
      </c>
      <c r="R17" s="247">
        <v>0</v>
      </c>
      <c r="S17" s="345">
        <v>2</v>
      </c>
      <c r="T17" s="247">
        <v>2</v>
      </c>
      <c r="U17" s="247">
        <v>0</v>
      </c>
    </row>
    <row r="18" spans="1:21">
      <c r="A18" s="197">
        <v>9</v>
      </c>
      <c r="B18" s="186" t="s">
        <v>390</v>
      </c>
      <c r="C18" s="345"/>
      <c r="D18" s="345"/>
      <c r="E18" s="345"/>
      <c r="F18" s="247"/>
      <c r="G18" s="247"/>
      <c r="H18" s="247"/>
      <c r="I18" s="345"/>
      <c r="J18" s="345"/>
      <c r="K18" s="345"/>
      <c r="L18" s="345">
        <v>0</v>
      </c>
      <c r="M18" s="247"/>
      <c r="N18" s="247"/>
      <c r="O18" s="247"/>
      <c r="P18" s="345">
        <v>0</v>
      </c>
      <c r="Q18" s="247"/>
      <c r="R18" s="247"/>
      <c r="S18" s="345">
        <v>0</v>
      </c>
      <c r="T18" s="247"/>
      <c r="U18" s="247"/>
    </row>
    <row r="19" spans="1:21">
      <c r="A19" s="197">
        <v>10</v>
      </c>
      <c r="B19" s="186" t="s">
        <v>391</v>
      </c>
      <c r="C19" s="345"/>
      <c r="D19" s="345"/>
      <c r="E19" s="345"/>
      <c r="F19" s="247"/>
      <c r="G19" s="247"/>
      <c r="H19" s="247"/>
      <c r="I19" s="345"/>
      <c r="J19" s="345"/>
      <c r="K19" s="345"/>
      <c r="L19" s="345">
        <v>0</v>
      </c>
      <c r="M19" s="247"/>
      <c r="N19" s="247"/>
      <c r="O19" s="247"/>
      <c r="P19" s="345">
        <v>0</v>
      </c>
      <c r="Q19" s="247"/>
      <c r="R19" s="247"/>
      <c r="S19" s="345">
        <v>0</v>
      </c>
      <c r="T19" s="247"/>
      <c r="U19" s="247"/>
    </row>
    <row r="20" spans="1:21">
      <c r="A20" s="197">
        <v>11</v>
      </c>
      <c r="B20" s="186" t="s">
        <v>392</v>
      </c>
      <c r="C20" s="345"/>
      <c r="D20" s="345"/>
      <c r="E20" s="345"/>
      <c r="F20" s="247"/>
      <c r="G20" s="247"/>
      <c r="H20" s="247"/>
      <c r="I20" s="345"/>
      <c r="J20" s="345"/>
      <c r="K20" s="345"/>
      <c r="L20" s="345">
        <v>0</v>
      </c>
      <c r="M20" s="247"/>
      <c r="N20" s="247"/>
      <c r="O20" s="247"/>
      <c r="P20" s="345">
        <v>0</v>
      </c>
      <c r="Q20" s="247"/>
      <c r="R20" s="247"/>
      <c r="S20" s="345">
        <v>0</v>
      </c>
      <c r="T20" s="247"/>
      <c r="U20" s="247"/>
    </row>
    <row r="21" spans="1:21" ht="16.5">
      <c r="A21" s="147"/>
      <c r="B21" s="567" t="str">
        <f>TT!C7</f>
        <v>Kon Tum, ngày      tháng     năm 2023</v>
      </c>
      <c r="C21" s="567"/>
      <c r="D21" s="567"/>
      <c r="E21" s="567"/>
      <c r="F21" s="567"/>
      <c r="G21" s="567"/>
      <c r="H21" s="188"/>
      <c r="I21" s="188"/>
      <c r="J21" s="188"/>
      <c r="K21" s="193"/>
      <c r="L21" s="194"/>
      <c r="M21" s="194"/>
      <c r="N21" s="193"/>
      <c r="O21" s="568" t="str">
        <f>B21</f>
        <v>Kon Tum, ngày      tháng     năm 2023</v>
      </c>
      <c r="P21" s="568"/>
      <c r="Q21" s="568"/>
      <c r="R21" s="568"/>
      <c r="S21" s="568"/>
      <c r="T21" s="568"/>
      <c r="U21" s="170"/>
    </row>
    <row r="22" spans="1:21" ht="16.5">
      <c r="A22" s="107"/>
      <c r="B22" s="530" t="str">
        <f>TT!A6</f>
        <v>NGƯỜI LẬP BIỂU</v>
      </c>
      <c r="C22" s="530"/>
      <c r="D22" s="530"/>
      <c r="E22" s="530"/>
      <c r="F22" s="530"/>
      <c r="G22" s="530"/>
      <c r="H22" s="189"/>
      <c r="I22" s="189"/>
      <c r="J22" s="189"/>
      <c r="K22" s="170"/>
      <c r="L22" s="170"/>
      <c r="M22" s="170"/>
      <c r="N22" s="195"/>
      <c r="O22" s="531" t="str">
        <f>TT!C5</f>
        <v>CỤC TRƯỞNG</v>
      </c>
      <c r="P22" s="531"/>
      <c r="Q22" s="531"/>
      <c r="R22" s="531"/>
      <c r="S22" s="531"/>
      <c r="T22" s="531"/>
      <c r="U22" s="170"/>
    </row>
    <row r="23" spans="1:21" ht="16.5">
      <c r="A23" s="1"/>
      <c r="B23" s="182"/>
      <c r="C23" s="182"/>
      <c r="D23" s="170"/>
      <c r="E23" s="170"/>
      <c r="F23" s="170"/>
      <c r="G23" s="182"/>
      <c r="H23" s="182"/>
      <c r="I23" s="182"/>
      <c r="J23" s="182"/>
      <c r="K23" s="170"/>
      <c r="L23" s="170"/>
      <c r="M23" s="170"/>
      <c r="N23" s="170"/>
      <c r="O23" s="170"/>
      <c r="P23" s="190"/>
      <c r="Q23" s="190"/>
      <c r="R23" s="190"/>
      <c r="S23" s="170"/>
      <c r="T23" s="170"/>
      <c r="U23" s="170"/>
    </row>
    <row r="24" spans="1:21" ht="16.5">
      <c r="A24" s="1"/>
      <c r="B24" s="182"/>
      <c r="C24" s="182"/>
      <c r="D24" s="170"/>
      <c r="E24" s="170"/>
      <c r="F24" s="170"/>
      <c r="G24" s="182"/>
      <c r="H24" s="182"/>
      <c r="I24" s="182"/>
      <c r="J24" s="182"/>
      <c r="K24" s="170"/>
      <c r="L24" s="170"/>
      <c r="M24" s="170"/>
      <c r="N24" s="170"/>
      <c r="O24" s="170"/>
      <c r="P24"/>
      <c r="Q24"/>
      <c r="R24"/>
      <c r="S24"/>
      <c r="T24"/>
      <c r="U24"/>
    </row>
    <row r="25" spans="1:21" ht="16.5">
      <c r="A25" s="1"/>
      <c r="B25" s="182"/>
      <c r="C25" s="182"/>
      <c r="D25" s="170"/>
      <c r="E25" s="170"/>
      <c r="F25" s="170"/>
      <c r="G25" s="182"/>
      <c r="H25" s="182"/>
      <c r="I25" s="182"/>
      <c r="J25" s="182"/>
      <c r="K25" s="170"/>
      <c r="L25" s="170"/>
      <c r="M25" s="170"/>
      <c r="N25" s="170"/>
      <c r="O25" s="170"/>
      <c r="P25"/>
      <c r="Q25"/>
      <c r="R25"/>
      <c r="S25"/>
      <c r="T25"/>
      <c r="U25"/>
    </row>
    <row r="26" spans="1:21" ht="16.5">
      <c r="A26" s="1"/>
      <c r="B26" s="531" t="str">
        <f>TT!C6</f>
        <v>PHẠM ANH VŨ</v>
      </c>
      <c r="C26" s="531"/>
      <c r="D26" s="531"/>
      <c r="E26" s="531"/>
      <c r="F26" s="531"/>
      <c r="G26" s="531"/>
      <c r="H26" s="190"/>
      <c r="I26" s="190"/>
      <c r="J26" s="190"/>
      <c r="K26" s="170"/>
      <c r="L26" s="170"/>
      <c r="M26" s="170"/>
      <c r="N26" s="170"/>
      <c r="O26" s="531" t="str">
        <f>TT!C3</f>
        <v>CAO MINH HOÀNG TÙNG</v>
      </c>
      <c r="P26" s="531"/>
      <c r="Q26" s="531"/>
      <c r="R26" s="531"/>
      <c r="S26" s="531"/>
      <c r="T26" s="531"/>
      <c r="U26" s="170"/>
    </row>
  </sheetData>
  <sheetProtection formatCells="0" selectLockedCells="1"/>
  <protectedRanges>
    <protectedRange sqref="C9:U9 P10:P20 S10:S20 C10:E20 I10:L20" name="Range1"/>
  </protectedRanges>
  <mergeCells count="42">
    <mergeCell ref="U6:U7"/>
    <mergeCell ref="L5:L7"/>
    <mergeCell ref="M5:O5"/>
    <mergeCell ref="P5:P7"/>
    <mergeCell ref="Q5:R5"/>
    <mergeCell ref="M6:M7"/>
    <mergeCell ref="N6:N7"/>
    <mergeCell ref="O6:O7"/>
    <mergeCell ref="Q6:Q7"/>
    <mergeCell ref="R6:R7"/>
    <mergeCell ref="A9:B9"/>
    <mergeCell ref="B21:G21"/>
    <mergeCell ref="O21:T21"/>
    <mergeCell ref="F1:P1"/>
    <mergeCell ref="Q2:U2"/>
    <mergeCell ref="A3:A7"/>
    <mergeCell ref="B3:B7"/>
    <mergeCell ref="C3:E5"/>
    <mergeCell ref="F3:H5"/>
    <mergeCell ref="I3:K5"/>
    <mergeCell ref="L3:R3"/>
    <mergeCell ref="S3:U5"/>
    <mergeCell ref="A1:D1"/>
    <mergeCell ref="Q1:U1"/>
    <mergeCell ref="L4:O4"/>
    <mergeCell ref="P4:R4"/>
    <mergeCell ref="B22:G22"/>
    <mergeCell ref="O22:T22"/>
    <mergeCell ref="B26:G26"/>
    <mergeCell ref="O26:T26"/>
    <mergeCell ref="T6:T7"/>
    <mergeCell ref="C6:C7"/>
    <mergeCell ref="D6:D7"/>
    <mergeCell ref="E6:E7"/>
    <mergeCell ref="F6:F7"/>
    <mergeCell ref="G6:G7"/>
    <mergeCell ref="H6:H7"/>
    <mergeCell ref="I6:I7"/>
    <mergeCell ref="J6:J7"/>
    <mergeCell ref="K6:K7"/>
    <mergeCell ref="A8:B8"/>
    <mergeCell ref="S6:S7"/>
  </mergeCells>
  <pageMargins left="0.33" right="0.3" top="0.39" bottom="0.36" header="0.31496062992126" footer="0.31496062992126"/>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X27"/>
  <sheetViews>
    <sheetView zoomScaleNormal="100" zoomScaleSheetLayoutView="100" workbookViewId="0">
      <selection activeCell="N11" sqref="N11"/>
    </sheetView>
  </sheetViews>
  <sheetFormatPr defaultColWidth="9" defaultRowHeight="15.75"/>
  <cols>
    <col min="1" max="1" width="3.75" style="20" customWidth="1"/>
    <col min="2" max="2" width="25.25" style="20" customWidth="1"/>
    <col min="3" max="3" width="5.75" style="1" customWidth="1"/>
    <col min="4" max="4" width="5" style="1" customWidth="1"/>
    <col min="5" max="5" width="5.75" style="1" customWidth="1"/>
    <col min="6" max="6" width="5.25" style="1" customWidth="1"/>
    <col min="7" max="7" width="4.875" style="1" customWidth="1"/>
    <col min="8" max="9" width="5.75" style="1" customWidth="1"/>
    <col min="10" max="10" width="5.25" style="1" customWidth="1"/>
    <col min="11" max="16" width="5.75" style="1" customWidth="1"/>
    <col min="17" max="17" width="5.25" style="1" customWidth="1"/>
    <col min="18" max="18" width="5.75" style="1" customWidth="1"/>
    <col min="19" max="19" width="6.625" style="1" customWidth="1"/>
    <col min="20" max="20" width="5.875" style="1" customWidth="1"/>
    <col min="21" max="21" width="5.75" style="1" customWidth="1"/>
    <col min="22" max="22" width="5.875" style="1" customWidth="1"/>
    <col min="23" max="23" width="6.625" style="1" customWidth="1"/>
    <col min="24" max="24" width="5.75" style="1" customWidth="1"/>
    <col min="25" max="16384" width="9" style="1"/>
  </cols>
  <sheetData>
    <row r="1" spans="1:24" ht="69" customHeight="1">
      <c r="A1" s="422" t="s">
        <v>326</v>
      </c>
      <c r="B1" s="422"/>
      <c r="C1" s="422"/>
      <c r="D1" s="422"/>
      <c r="E1" s="422"/>
      <c r="F1" s="486" t="s">
        <v>416</v>
      </c>
      <c r="G1" s="486"/>
      <c r="H1" s="486"/>
      <c r="I1" s="486"/>
      <c r="J1" s="486"/>
      <c r="K1" s="486"/>
      <c r="L1" s="486"/>
      <c r="M1" s="486"/>
      <c r="N1" s="486"/>
      <c r="O1" s="486"/>
      <c r="P1" s="486"/>
      <c r="Q1" s="486"/>
      <c r="R1" s="541" t="str">
        <f>TT!C2</f>
        <v>Đơn vị  báo cáo: CỤC THADS TỈNH KON TUM
Đơn vị nhận báo cáo: BAN PHÁP CHẾ HĐND TỈNH</v>
      </c>
      <c r="S1" s="541"/>
      <c r="T1" s="541"/>
      <c r="U1" s="541"/>
      <c r="V1" s="541"/>
      <c r="W1" s="541"/>
      <c r="X1" s="541"/>
    </row>
    <row r="2" spans="1:24">
      <c r="A2" s="1"/>
      <c r="B2" s="1"/>
      <c r="E2" s="31"/>
      <c r="F2" s="36"/>
      <c r="G2" s="36"/>
      <c r="H2" s="572"/>
      <c r="I2" s="572"/>
      <c r="J2" s="36"/>
      <c r="K2" s="105"/>
      <c r="L2" s="573"/>
      <c r="M2" s="573"/>
      <c r="N2" s="573"/>
      <c r="O2" s="573"/>
      <c r="P2" s="573"/>
      <c r="Q2" s="106"/>
      <c r="R2" s="580"/>
      <c r="S2" s="580"/>
      <c r="T2" s="580"/>
      <c r="U2" s="580"/>
      <c r="V2" s="580"/>
      <c r="W2" s="580"/>
      <c r="X2" s="580"/>
    </row>
    <row r="3" spans="1:24">
      <c r="A3" s="421" t="s">
        <v>238</v>
      </c>
      <c r="B3" s="576" t="s">
        <v>157</v>
      </c>
      <c r="C3" s="577" t="s">
        <v>287</v>
      </c>
      <c r="D3" s="578"/>
      <c r="E3" s="578"/>
      <c r="F3" s="578"/>
      <c r="G3" s="578"/>
      <c r="H3" s="578"/>
      <c r="I3" s="578"/>
      <c r="J3" s="579"/>
      <c r="K3" s="577" t="s">
        <v>307</v>
      </c>
      <c r="L3" s="578"/>
      <c r="M3" s="578"/>
      <c r="N3" s="578"/>
      <c r="O3" s="578"/>
      <c r="P3" s="578"/>
      <c r="Q3" s="579"/>
      <c r="R3" s="574" t="s">
        <v>308</v>
      </c>
      <c r="S3" s="574"/>
      <c r="T3" s="574"/>
      <c r="U3" s="574"/>
      <c r="V3" s="574"/>
      <c r="W3" s="574"/>
      <c r="X3" s="574"/>
    </row>
    <row r="4" spans="1:24" ht="24.75" customHeight="1">
      <c r="A4" s="421"/>
      <c r="B4" s="576"/>
      <c r="C4" s="421" t="s">
        <v>239</v>
      </c>
      <c r="D4" s="421" t="s">
        <v>240</v>
      </c>
      <c r="E4" s="421"/>
      <c r="F4" s="421"/>
      <c r="G4" s="421"/>
      <c r="H4" s="421" t="s">
        <v>241</v>
      </c>
      <c r="I4" s="421"/>
      <c r="J4" s="421"/>
      <c r="K4" s="421" t="s">
        <v>242</v>
      </c>
      <c r="L4" s="421" t="s">
        <v>243</v>
      </c>
      <c r="M4" s="421"/>
      <c r="N4" s="421"/>
      <c r="O4" s="421" t="s">
        <v>244</v>
      </c>
      <c r="P4" s="421"/>
      <c r="Q4" s="421"/>
      <c r="R4" s="421" t="s">
        <v>245</v>
      </c>
      <c r="S4" s="421" t="s">
        <v>246</v>
      </c>
      <c r="T4" s="421"/>
      <c r="U4" s="421"/>
      <c r="V4" s="421" t="s">
        <v>247</v>
      </c>
      <c r="W4" s="421"/>
      <c r="X4" s="421"/>
    </row>
    <row r="5" spans="1:24">
      <c r="A5" s="421"/>
      <c r="B5" s="576"/>
      <c r="C5" s="421"/>
      <c r="D5" s="421" t="s">
        <v>248</v>
      </c>
      <c r="E5" s="421" t="s">
        <v>249</v>
      </c>
      <c r="F5" s="421" t="s">
        <v>250</v>
      </c>
      <c r="G5" s="421" t="s">
        <v>235</v>
      </c>
      <c r="H5" s="421" t="s">
        <v>251</v>
      </c>
      <c r="I5" s="421" t="s">
        <v>252</v>
      </c>
      <c r="J5" s="421" t="s">
        <v>253</v>
      </c>
      <c r="K5" s="421"/>
      <c r="L5" s="421" t="s">
        <v>251</v>
      </c>
      <c r="M5" s="421" t="s">
        <v>252</v>
      </c>
      <c r="N5" s="421" t="s">
        <v>253</v>
      </c>
      <c r="O5" s="421" t="s">
        <v>251</v>
      </c>
      <c r="P5" s="421" t="s">
        <v>252</v>
      </c>
      <c r="Q5" s="421" t="s">
        <v>253</v>
      </c>
      <c r="R5" s="421"/>
      <c r="S5" s="421" t="s">
        <v>251</v>
      </c>
      <c r="T5" s="421" t="s">
        <v>252</v>
      </c>
      <c r="U5" s="421" t="s">
        <v>253</v>
      </c>
      <c r="V5" s="421" t="s">
        <v>251</v>
      </c>
      <c r="W5" s="421" t="s">
        <v>252</v>
      </c>
      <c r="X5" s="421" t="s">
        <v>253</v>
      </c>
    </row>
    <row r="6" spans="1:24">
      <c r="A6" s="421"/>
      <c r="B6" s="576"/>
      <c r="C6" s="421"/>
      <c r="D6" s="421"/>
      <c r="E6" s="421"/>
      <c r="F6" s="421"/>
      <c r="G6" s="421"/>
      <c r="H6" s="421"/>
      <c r="I6" s="421"/>
      <c r="J6" s="421"/>
      <c r="K6" s="421"/>
      <c r="L6" s="421"/>
      <c r="M6" s="421"/>
      <c r="N6" s="421"/>
      <c r="O6" s="421"/>
      <c r="P6" s="421"/>
      <c r="Q6" s="421"/>
      <c r="R6" s="421"/>
      <c r="S6" s="421"/>
      <c r="T6" s="421"/>
      <c r="U6" s="421"/>
      <c r="V6" s="421"/>
      <c r="W6" s="421"/>
      <c r="X6" s="421"/>
    </row>
    <row r="7" spans="1:24" ht="27" customHeight="1">
      <c r="A7" s="421"/>
      <c r="B7" s="576"/>
      <c r="C7" s="421"/>
      <c r="D7" s="421"/>
      <c r="E7" s="421"/>
      <c r="F7" s="421"/>
      <c r="G7" s="421"/>
      <c r="H7" s="421"/>
      <c r="I7" s="421"/>
      <c r="J7" s="421"/>
      <c r="K7" s="421"/>
      <c r="L7" s="421"/>
      <c r="M7" s="421"/>
      <c r="N7" s="421"/>
      <c r="O7" s="421"/>
      <c r="P7" s="421"/>
      <c r="Q7" s="421"/>
      <c r="R7" s="421"/>
      <c r="S7" s="421"/>
      <c r="T7" s="421"/>
      <c r="U7" s="421"/>
      <c r="V7" s="421"/>
      <c r="W7" s="421"/>
      <c r="X7" s="421"/>
    </row>
    <row r="8" spans="1:24">
      <c r="A8" s="416" t="s">
        <v>3</v>
      </c>
      <c r="B8" s="575"/>
      <c r="C8" s="102">
        <v>1</v>
      </c>
      <c r="D8" s="102">
        <v>2</v>
      </c>
      <c r="E8" s="236">
        <v>3</v>
      </c>
      <c r="F8" s="102">
        <v>4</v>
      </c>
      <c r="G8" s="102">
        <v>5</v>
      </c>
      <c r="H8" s="102">
        <v>6</v>
      </c>
      <c r="I8" s="102">
        <v>7</v>
      </c>
      <c r="J8" s="102">
        <v>8</v>
      </c>
      <c r="K8" s="102">
        <v>9</v>
      </c>
      <c r="L8" s="102">
        <v>10</v>
      </c>
      <c r="M8" s="102">
        <v>11</v>
      </c>
      <c r="N8" s="102">
        <v>12</v>
      </c>
      <c r="O8" s="102">
        <v>13</v>
      </c>
      <c r="P8" s="102">
        <v>14</v>
      </c>
      <c r="Q8" s="102">
        <v>15</v>
      </c>
      <c r="R8" s="102">
        <v>16</v>
      </c>
      <c r="S8" s="102">
        <v>17</v>
      </c>
      <c r="T8" s="102">
        <v>18</v>
      </c>
      <c r="U8" s="102">
        <v>19</v>
      </c>
      <c r="V8" s="102">
        <v>20</v>
      </c>
      <c r="W8" s="102">
        <v>21</v>
      </c>
      <c r="X8" s="102">
        <v>22</v>
      </c>
    </row>
    <row r="9" spans="1:24">
      <c r="A9" s="571" t="s">
        <v>254</v>
      </c>
      <c r="B9" s="571"/>
      <c r="C9" s="341">
        <v>0</v>
      </c>
      <c r="D9" s="341">
        <v>0</v>
      </c>
      <c r="E9" s="341">
        <v>0</v>
      </c>
      <c r="F9" s="341">
        <v>0</v>
      </c>
      <c r="G9" s="341">
        <v>0</v>
      </c>
      <c r="H9" s="341">
        <v>0</v>
      </c>
      <c r="I9" s="341">
        <v>0</v>
      </c>
      <c r="J9" s="341">
        <v>0</v>
      </c>
      <c r="K9" s="341">
        <v>0</v>
      </c>
      <c r="L9" s="341">
        <v>0</v>
      </c>
      <c r="M9" s="341">
        <v>0</v>
      </c>
      <c r="N9" s="341">
        <v>0</v>
      </c>
      <c r="O9" s="341">
        <v>0</v>
      </c>
      <c r="P9" s="341">
        <v>0</v>
      </c>
      <c r="Q9" s="341">
        <v>0</v>
      </c>
      <c r="R9" s="341">
        <v>0</v>
      </c>
      <c r="S9" s="341">
        <v>0</v>
      </c>
      <c r="T9" s="341">
        <v>0</v>
      </c>
      <c r="U9" s="341">
        <v>0</v>
      </c>
      <c r="V9" s="341">
        <v>0</v>
      </c>
      <c r="W9" s="341">
        <v>0</v>
      </c>
      <c r="X9" s="341">
        <v>0</v>
      </c>
    </row>
    <row r="10" spans="1:24">
      <c r="A10" s="200" t="s">
        <v>0</v>
      </c>
      <c r="B10" s="201" t="s">
        <v>255</v>
      </c>
      <c r="C10" s="248">
        <v>0</v>
      </c>
      <c r="D10" s="248">
        <v>0</v>
      </c>
      <c r="E10" s="248">
        <v>0</v>
      </c>
      <c r="F10" s="248">
        <v>0</v>
      </c>
      <c r="G10" s="248">
        <v>0</v>
      </c>
      <c r="H10" s="248">
        <v>0</v>
      </c>
      <c r="I10" s="248">
        <v>0</v>
      </c>
      <c r="J10" s="248">
        <v>0</v>
      </c>
      <c r="K10" s="248">
        <v>0</v>
      </c>
      <c r="L10" s="248">
        <v>0</v>
      </c>
      <c r="M10" s="248">
        <v>0</v>
      </c>
      <c r="N10" s="248">
        <v>0</v>
      </c>
      <c r="O10" s="248">
        <v>0</v>
      </c>
      <c r="P10" s="248">
        <v>0</v>
      </c>
      <c r="Q10" s="248">
        <v>0</v>
      </c>
      <c r="R10" s="248">
        <v>0</v>
      </c>
      <c r="S10" s="248">
        <v>0</v>
      </c>
      <c r="T10" s="248">
        <v>0</v>
      </c>
      <c r="U10" s="248">
        <v>0</v>
      </c>
      <c r="V10" s="248">
        <v>0</v>
      </c>
      <c r="W10" s="248">
        <v>0</v>
      </c>
      <c r="X10" s="248">
        <v>0</v>
      </c>
    </row>
    <row r="11" spans="1:24">
      <c r="A11" s="342" t="s">
        <v>1</v>
      </c>
      <c r="B11" s="343" t="s">
        <v>8</v>
      </c>
      <c r="C11" s="341">
        <v>0</v>
      </c>
      <c r="D11" s="341">
        <v>0</v>
      </c>
      <c r="E11" s="341">
        <v>0</v>
      </c>
      <c r="F11" s="341">
        <v>0</v>
      </c>
      <c r="G11" s="341">
        <v>0</v>
      </c>
      <c r="H11" s="341">
        <v>0</v>
      </c>
      <c r="I11" s="341">
        <v>0</v>
      </c>
      <c r="J11" s="341">
        <v>0</v>
      </c>
      <c r="K11" s="341">
        <v>0</v>
      </c>
      <c r="L11" s="341">
        <v>0</v>
      </c>
      <c r="M11" s="341">
        <v>0</v>
      </c>
      <c r="N11" s="341">
        <v>0</v>
      </c>
      <c r="O11" s="341">
        <v>0</v>
      </c>
      <c r="P11" s="341">
        <v>0</v>
      </c>
      <c r="Q11" s="341">
        <v>0</v>
      </c>
      <c r="R11" s="341">
        <v>0</v>
      </c>
      <c r="S11" s="341">
        <v>0</v>
      </c>
      <c r="T11" s="341">
        <v>0</v>
      </c>
      <c r="U11" s="341">
        <v>0</v>
      </c>
      <c r="V11" s="341">
        <v>0</v>
      </c>
      <c r="W11" s="341">
        <v>0</v>
      </c>
      <c r="X11" s="341">
        <v>0</v>
      </c>
    </row>
    <row r="12" spans="1:24">
      <c r="A12" s="202">
        <v>1</v>
      </c>
      <c r="B12" s="186" t="s">
        <v>383</v>
      </c>
      <c r="C12" s="248">
        <v>0</v>
      </c>
      <c r="D12" s="248">
        <v>0</v>
      </c>
      <c r="E12" s="248">
        <v>0</v>
      </c>
      <c r="F12" s="248">
        <v>0</v>
      </c>
      <c r="G12" s="248">
        <v>0</v>
      </c>
      <c r="H12" s="248">
        <v>0</v>
      </c>
      <c r="I12" s="248">
        <v>0</v>
      </c>
      <c r="J12" s="248">
        <v>0</v>
      </c>
      <c r="K12" s="248">
        <v>0</v>
      </c>
      <c r="L12" s="248">
        <v>0</v>
      </c>
      <c r="M12" s="248">
        <v>0</v>
      </c>
      <c r="N12" s="248">
        <v>0</v>
      </c>
      <c r="O12" s="248">
        <v>0</v>
      </c>
      <c r="P12" s="248">
        <v>0</v>
      </c>
      <c r="Q12" s="248">
        <v>0</v>
      </c>
      <c r="R12" s="248">
        <v>0</v>
      </c>
      <c r="S12" s="248">
        <v>0</v>
      </c>
      <c r="T12" s="248">
        <v>0</v>
      </c>
      <c r="U12" s="248">
        <v>0</v>
      </c>
      <c r="V12" s="248">
        <v>0</v>
      </c>
      <c r="W12" s="248">
        <v>0</v>
      </c>
      <c r="X12" s="248">
        <v>0</v>
      </c>
    </row>
    <row r="13" spans="1:24">
      <c r="A13" s="202">
        <v>2</v>
      </c>
      <c r="B13" s="186" t="s">
        <v>384</v>
      </c>
      <c r="C13" s="248">
        <v>0</v>
      </c>
      <c r="D13" s="248">
        <v>0</v>
      </c>
      <c r="E13" s="248">
        <v>0</v>
      </c>
      <c r="F13" s="248">
        <v>0</v>
      </c>
      <c r="G13" s="248">
        <v>0</v>
      </c>
      <c r="H13" s="248">
        <v>0</v>
      </c>
      <c r="I13" s="248">
        <v>0</v>
      </c>
      <c r="J13" s="248">
        <v>0</v>
      </c>
      <c r="K13" s="248">
        <v>0</v>
      </c>
      <c r="L13" s="248">
        <v>0</v>
      </c>
      <c r="M13" s="248">
        <v>0</v>
      </c>
      <c r="N13" s="248">
        <v>0</v>
      </c>
      <c r="O13" s="248">
        <v>0</v>
      </c>
      <c r="P13" s="248">
        <v>0</v>
      </c>
      <c r="Q13" s="248">
        <v>0</v>
      </c>
      <c r="R13" s="248">
        <v>0</v>
      </c>
      <c r="S13" s="248">
        <v>0</v>
      </c>
      <c r="T13" s="248">
        <v>0</v>
      </c>
      <c r="U13" s="248">
        <v>0</v>
      </c>
      <c r="V13" s="248">
        <v>0</v>
      </c>
      <c r="W13" s="248">
        <v>0</v>
      </c>
      <c r="X13" s="248">
        <v>0</v>
      </c>
    </row>
    <row r="14" spans="1:24">
      <c r="A14" s="202">
        <v>3</v>
      </c>
      <c r="B14" s="186" t="s">
        <v>385</v>
      </c>
      <c r="C14" s="248">
        <v>0</v>
      </c>
      <c r="D14" s="248">
        <v>0</v>
      </c>
      <c r="E14" s="248">
        <v>0</v>
      </c>
      <c r="F14" s="248">
        <v>0</v>
      </c>
      <c r="G14" s="248">
        <v>0</v>
      </c>
      <c r="H14" s="248">
        <v>0</v>
      </c>
      <c r="I14" s="248">
        <v>0</v>
      </c>
      <c r="J14" s="248">
        <v>0</v>
      </c>
      <c r="K14" s="248">
        <v>0</v>
      </c>
      <c r="L14" s="248">
        <v>0</v>
      </c>
      <c r="M14" s="248">
        <v>0</v>
      </c>
      <c r="N14" s="248">
        <v>0</v>
      </c>
      <c r="O14" s="248">
        <v>0</v>
      </c>
      <c r="P14" s="248">
        <v>0</v>
      </c>
      <c r="Q14" s="248">
        <v>0</v>
      </c>
      <c r="R14" s="248">
        <v>0</v>
      </c>
      <c r="S14" s="248">
        <v>0</v>
      </c>
      <c r="T14" s="248">
        <v>0</v>
      </c>
      <c r="U14" s="248">
        <v>0</v>
      </c>
      <c r="V14" s="248">
        <v>0</v>
      </c>
      <c r="W14" s="248">
        <v>0</v>
      </c>
      <c r="X14" s="248">
        <v>0</v>
      </c>
    </row>
    <row r="15" spans="1:24">
      <c r="A15" s="202">
        <v>4</v>
      </c>
      <c r="B15" s="186" t="s">
        <v>386</v>
      </c>
      <c r="C15" s="248">
        <v>0</v>
      </c>
      <c r="D15" s="248">
        <v>0</v>
      </c>
      <c r="E15" s="248">
        <v>0</v>
      </c>
      <c r="F15" s="248">
        <v>0</v>
      </c>
      <c r="G15" s="248">
        <v>0</v>
      </c>
      <c r="H15" s="248">
        <v>0</v>
      </c>
      <c r="I15" s="248">
        <v>0</v>
      </c>
      <c r="J15" s="248">
        <v>0</v>
      </c>
      <c r="K15" s="248">
        <v>0</v>
      </c>
      <c r="L15" s="248">
        <v>0</v>
      </c>
      <c r="M15" s="248">
        <v>0</v>
      </c>
      <c r="N15" s="248">
        <v>0</v>
      </c>
      <c r="O15" s="248">
        <v>0</v>
      </c>
      <c r="P15" s="248">
        <v>0</v>
      </c>
      <c r="Q15" s="248">
        <v>0</v>
      </c>
      <c r="R15" s="248">
        <v>0</v>
      </c>
      <c r="S15" s="248">
        <v>0</v>
      </c>
      <c r="T15" s="248">
        <v>0</v>
      </c>
      <c r="U15" s="248">
        <v>0</v>
      </c>
      <c r="V15" s="248">
        <v>0</v>
      </c>
      <c r="W15" s="248">
        <v>0</v>
      </c>
      <c r="X15" s="248">
        <v>0</v>
      </c>
    </row>
    <row r="16" spans="1:24">
      <c r="A16" s="202">
        <v>5</v>
      </c>
      <c r="B16" s="186" t="s">
        <v>387</v>
      </c>
      <c r="C16" s="248">
        <v>0</v>
      </c>
      <c r="D16" s="248">
        <v>0</v>
      </c>
      <c r="E16" s="248">
        <v>0</v>
      </c>
      <c r="F16" s="248">
        <v>0</v>
      </c>
      <c r="G16" s="248">
        <v>0</v>
      </c>
      <c r="H16" s="248">
        <v>0</v>
      </c>
      <c r="I16" s="248">
        <v>0</v>
      </c>
      <c r="J16" s="248">
        <v>0</v>
      </c>
      <c r="K16" s="248">
        <v>0</v>
      </c>
      <c r="L16" s="248">
        <v>0</v>
      </c>
      <c r="M16" s="248">
        <v>0</v>
      </c>
      <c r="N16" s="248">
        <v>0</v>
      </c>
      <c r="O16" s="248">
        <v>0</v>
      </c>
      <c r="P16" s="248">
        <v>0</v>
      </c>
      <c r="Q16" s="248">
        <v>0</v>
      </c>
      <c r="R16" s="248">
        <v>0</v>
      </c>
      <c r="S16" s="248">
        <v>0</v>
      </c>
      <c r="T16" s="248">
        <v>0</v>
      </c>
      <c r="U16" s="248">
        <v>0</v>
      </c>
      <c r="V16" s="248">
        <v>0</v>
      </c>
      <c r="W16" s="248">
        <v>0</v>
      </c>
      <c r="X16" s="248">
        <v>0</v>
      </c>
    </row>
    <row r="17" spans="1:24">
      <c r="A17" s="202">
        <v>6</v>
      </c>
      <c r="B17" s="186" t="s">
        <v>388</v>
      </c>
      <c r="C17" s="248">
        <v>0</v>
      </c>
      <c r="D17" s="248">
        <v>0</v>
      </c>
      <c r="E17" s="248">
        <v>0</v>
      </c>
      <c r="F17" s="248">
        <v>0</v>
      </c>
      <c r="G17" s="248">
        <v>0</v>
      </c>
      <c r="H17" s="248">
        <v>0</v>
      </c>
      <c r="I17" s="248">
        <v>0</v>
      </c>
      <c r="J17" s="248">
        <v>0</v>
      </c>
      <c r="K17" s="248">
        <v>0</v>
      </c>
      <c r="L17" s="248">
        <v>0</v>
      </c>
      <c r="M17" s="248">
        <v>0</v>
      </c>
      <c r="N17" s="248">
        <v>0</v>
      </c>
      <c r="O17" s="248">
        <v>0</v>
      </c>
      <c r="P17" s="248">
        <v>0</v>
      </c>
      <c r="Q17" s="248">
        <v>0</v>
      </c>
      <c r="R17" s="248">
        <v>0</v>
      </c>
      <c r="S17" s="248">
        <v>0</v>
      </c>
      <c r="T17" s="248">
        <v>0</v>
      </c>
      <c r="U17" s="248">
        <v>0</v>
      </c>
      <c r="V17" s="248">
        <v>0</v>
      </c>
      <c r="W17" s="248">
        <v>0</v>
      </c>
      <c r="X17" s="248">
        <v>0</v>
      </c>
    </row>
    <row r="18" spans="1:24">
      <c r="A18" s="202">
        <v>7</v>
      </c>
      <c r="B18" s="186" t="s">
        <v>389</v>
      </c>
      <c r="C18" s="248">
        <v>0</v>
      </c>
      <c r="D18" s="248">
        <v>0</v>
      </c>
      <c r="E18" s="248">
        <v>0</v>
      </c>
      <c r="F18" s="248">
        <v>0</v>
      </c>
      <c r="G18" s="248">
        <v>0</v>
      </c>
      <c r="H18" s="248">
        <v>0</v>
      </c>
      <c r="I18" s="248">
        <v>0</v>
      </c>
      <c r="J18" s="248">
        <v>0</v>
      </c>
      <c r="K18" s="248">
        <v>0</v>
      </c>
      <c r="L18" s="248">
        <v>0</v>
      </c>
      <c r="M18" s="248">
        <v>0</v>
      </c>
      <c r="N18" s="248">
        <v>0</v>
      </c>
      <c r="O18" s="248">
        <v>0</v>
      </c>
      <c r="P18" s="248">
        <v>0</v>
      </c>
      <c r="Q18" s="248">
        <v>0</v>
      </c>
      <c r="R18" s="248">
        <v>0</v>
      </c>
      <c r="S18" s="248">
        <v>0</v>
      </c>
      <c r="T18" s="248">
        <v>0</v>
      </c>
      <c r="U18" s="248">
        <v>0</v>
      </c>
      <c r="V18" s="248">
        <v>0</v>
      </c>
      <c r="W18" s="248">
        <v>0</v>
      </c>
      <c r="X18" s="248">
        <v>0</v>
      </c>
    </row>
    <row r="19" spans="1:24">
      <c r="A19" s="202">
        <v>8</v>
      </c>
      <c r="B19" s="186" t="s">
        <v>390</v>
      </c>
      <c r="C19" s="248">
        <v>0</v>
      </c>
      <c r="D19" s="248">
        <v>0</v>
      </c>
      <c r="E19" s="248">
        <v>0</v>
      </c>
      <c r="F19" s="248">
        <v>0</v>
      </c>
      <c r="G19" s="248">
        <v>0</v>
      </c>
      <c r="H19" s="248">
        <v>0</v>
      </c>
      <c r="I19" s="248">
        <v>0</v>
      </c>
      <c r="J19" s="248">
        <v>0</v>
      </c>
      <c r="K19" s="248">
        <v>0</v>
      </c>
      <c r="L19" s="248">
        <v>0</v>
      </c>
      <c r="M19" s="248">
        <v>0</v>
      </c>
      <c r="N19" s="248">
        <v>0</v>
      </c>
      <c r="O19" s="248">
        <v>0</v>
      </c>
      <c r="P19" s="248">
        <v>0</v>
      </c>
      <c r="Q19" s="248">
        <v>0</v>
      </c>
      <c r="R19" s="248">
        <v>0</v>
      </c>
      <c r="S19" s="248">
        <v>0</v>
      </c>
      <c r="T19" s="248">
        <v>0</v>
      </c>
      <c r="U19" s="248">
        <v>0</v>
      </c>
      <c r="V19" s="248">
        <v>0</v>
      </c>
      <c r="W19" s="248">
        <v>0</v>
      </c>
      <c r="X19" s="248">
        <v>0</v>
      </c>
    </row>
    <row r="20" spans="1:24">
      <c r="A20" s="202">
        <v>9</v>
      </c>
      <c r="B20" s="186" t="s">
        <v>391</v>
      </c>
      <c r="C20" s="248">
        <v>0</v>
      </c>
      <c r="D20" s="248">
        <v>0</v>
      </c>
      <c r="E20" s="248">
        <v>0</v>
      </c>
      <c r="F20" s="248">
        <v>0</v>
      </c>
      <c r="G20" s="248">
        <v>0</v>
      </c>
      <c r="H20" s="248">
        <v>0</v>
      </c>
      <c r="I20" s="248">
        <v>0</v>
      </c>
      <c r="J20" s="248">
        <v>0</v>
      </c>
      <c r="K20" s="248">
        <v>0</v>
      </c>
      <c r="L20" s="248">
        <v>0</v>
      </c>
      <c r="M20" s="248">
        <v>0</v>
      </c>
      <c r="N20" s="248">
        <v>0</v>
      </c>
      <c r="O20" s="248">
        <v>0</v>
      </c>
      <c r="P20" s="248">
        <v>0</v>
      </c>
      <c r="Q20" s="248">
        <v>0</v>
      </c>
      <c r="R20" s="248">
        <v>0</v>
      </c>
      <c r="S20" s="248">
        <v>0</v>
      </c>
      <c r="T20" s="248">
        <v>0</v>
      </c>
      <c r="U20" s="248">
        <v>0</v>
      </c>
      <c r="V20" s="248">
        <v>0</v>
      </c>
      <c r="W20" s="248">
        <v>0</v>
      </c>
      <c r="X20" s="248">
        <v>0</v>
      </c>
    </row>
    <row r="21" spans="1:24">
      <c r="A21" s="202">
        <v>10</v>
      </c>
      <c r="B21" s="186" t="s">
        <v>392</v>
      </c>
      <c r="C21" s="248">
        <v>0</v>
      </c>
      <c r="D21" s="248">
        <v>0</v>
      </c>
      <c r="E21" s="248">
        <v>0</v>
      </c>
      <c r="F21" s="248">
        <v>0</v>
      </c>
      <c r="G21" s="248">
        <v>0</v>
      </c>
      <c r="H21" s="248">
        <v>0</v>
      </c>
      <c r="I21" s="248">
        <v>0</v>
      </c>
      <c r="J21" s="248">
        <v>0</v>
      </c>
      <c r="K21" s="248">
        <v>0</v>
      </c>
      <c r="L21" s="248">
        <v>0</v>
      </c>
      <c r="M21" s="248">
        <v>0</v>
      </c>
      <c r="N21" s="248">
        <v>0</v>
      </c>
      <c r="O21" s="248">
        <v>0</v>
      </c>
      <c r="P21" s="248">
        <v>0</v>
      </c>
      <c r="Q21" s="248">
        <v>0</v>
      </c>
      <c r="R21" s="248">
        <v>0</v>
      </c>
      <c r="S21" s="248">
        <v>0</v>
      </c>
      <c r="T21" s="248">
        <v>0</v>
      </c>
      <c r="U21" s="248">
        <v>0</v>
      </c>
      <c r="V21" s="248">
        <v>0</v>
      </c>
      <c r="W21" s="248">
        <v>0</v>
      </c>
      <c r="X21" s="248">
        <v>0</v>
      </c>
    </row>
    <row r="22" spans="1:24" ht="16.5">
      <c r="A22" s="147"/>
      <c r="B22" s="567" t="str">
        <f>TT!C7</f>
        <v>Kon Tum, ngày      tháng     năm 2023</v>
      </c>
      <c r="C22" s="567"/>
      <c r="D22" s="567"/>
      <c r="E22" s="567"/>
      <c r="F22" s="567"/>
      <c r="G22" s="567"/>
      <c r="H22" s="188"/>
      <c r="I22" s="188"/>
      <c r="J22" s="188"/>
      <c r="K22" s="193"/>
      <c r="L22" s="194"/>
      <c r="M22" s="194"/>
      <c r="N22" s="193"/>
      <c r="O22" s="568" t="str">
        <f>B22</f>
        <v>Kon Tum, ngày      tháng     năm 2023</v>
      </c>
      <c r="P22" s="568"/>
      <c r="Q22" s="568"/>
      <c r="R22" s="568"/>
      <c r="S22" s="568"/>
      <c r="T22" s="568"/>
      <c r="U22" s="568"/>
      <c r="V22" s="93"/>
      <c r="W22" s="93"/>
      <c r="X22" s="93"/>
    </row>
    <row r="23" spans="1:24" ht="16.5">
      <c r="A23" s="107"/>
      <c r="B23" s="530" t="str">
        <f>TT!A6</f>
        <v>NGƯỜI LẬP BIỂU</v>
      </c>
      <c r="C23" s="530"/>
      <c r="D23" s="530"/>
      <c r="E23" s="530"/>
      <c r="F23" s="530"/>
      <c r="G23" s="530"/>
      <c r="H23" s="189"/>
      <c r="I23" s="189"/>
      <c r="J23" s="189"/>
      <c r="K23" s="170"/>
      <c r="L23" s="170"/>
      <c r="M23" s="170"/>
      <c r="N23" s="195"/>
      <c r="O23" s="531" t="str">
        <f>TT!C5</f>
        <v>CỤC TRƯỞNG</v>
      </c>
      <c r="P23" s="531"/>
      <c r="Q23" s="531"/>
      <c r="R23" s="531"/>
      <c r="S23" s="531"/>
      <c r="T23" s="531"/>
      <c r="U23" s="531"/>
    </row>
    <row r="24" spans="1:24" ht="16.5">
      <c r="A24" s="1"/>
      <c r="B24" s="182"/>
      <c r="C24" s="182"/>
      <c r="D24" s="170"/>
      <c r="E24" s="170"/>
      <c r="F24" s="170"/>
      <c r="G24" s="182"/>
      <c r="H24" s="182"/>
      <c r="I24" s="182"/>
      <c r="J24" s="182"/>
      <c r="K24" s="170"/>
      <c r="L24" s="170"/>
      <c r="M24" s="170"/>
      <c r="N24" s="170"/>
      <c r="O24" s="170"/>
      <c r="P24" s="190"/>
      <c r="Q24" s="190"/>
      <c r="R24" s="190"/>
      <c r="S24" s="170"/>
      <c r="T24" s="170"/>
      <c r="U24" s="170"/>
    </row>
    <row r="25" spans="1:24" ht="16.5">
      <c r="A25" s="1"/>
      <c r="B25" s="182"/>
      <c r="C25" s="182"/>
      <c r="D25" s="170"/>
      <c r="E25" s="170"/>
      <c r="F25" s="170"/>
      <c r="G25" s="182"/>
      <c r="H25" s="182"/>
      <c r="I25" s="182"/>
      <c r="J25" s="182"/>
      <c r="K25" s="170"/>
      <c r="L25" s="170"/>
      <c r="M25" s="170"/>
      <c r="N25" s="170"/>
      <c r="O25" s="170"/>
      <c r="P25"/>
      <c r="Q25"/>
      <c r="R25"/>
      <c r="S25"/>
      <c r="T25"/>
      <c r="U25"/>
    </row>
    <row r="26" spans="1:24" ht="16.5">
      <c r="A26" s="1"/>
      <c r="B26" s="182"/>
      <c r="C26" s="182"/>
      <c r="D26" s="170"/>
      <c r="E26" s="170"/>
      <c r="F26" s="170"/>
      <c r="G26" s="182"/>
      <c r="H26" s="182"/>
      <c r="I26" s="182"/>
      <c r="J26" s="182"/>
      <c r="K26" s="170"/>
      <c r="L26" s="170"/>
      <c r="M26" s="170"/>
      <c r="N26" s="170"/>
      <c r="O26" s="170"/>
      <c r="P26"/>
      <c r="Q26"/>
      <c r="R26"/>
      <c r="S26"/>
      <c r="T26"/>
      <c r="U26"/>
    </row>
    <row r="27" spans="1:24" ht="16.5">
      <c r="A27" s="1"/>
      <c r="B27" s="531" t="str">
        <f>TT!C6</f>
        <v>PHẠM ANH VŨ</v>
      </c>
      <c r="C27" s="531"/>
      <c r="D27" s="531"/>
      <c r="E27" s="531"/>
      <c r="F27" s="531"/>
      <c r="G27" s="531"/>
      <c r="H27" s="190"/>
      <c r="I27" s="190"/>
      <c r="J27" s="190"/>
      <c r="K27" s="170"/>
      <c r="L27" s="170"/>
      <c r="M27" s="170"/>
      <c r="N27" s="170"/>
      <c r="O27" s="531" t="str">
        <f>TT!C3</f>
        <v>CAO MINH HOÀNG TÙNG</v>
      </c>
      <c r="P27" s="531"/>
      <c r="Q27" s="531"/>
      <c r="R27" s="531"/>
      <c r="S27" s="531"/>
      <c r="T27" s="531"/>
      <c r="U27" s="531"/>
    </row>
  </sheetData>
  <sheetProtection selectLockedCells="1" selectUnlockedCells="1"/>
  <mergeCells count="47">
    <mergeCell ref="R1:X1"/>
    <mergeCell ref="A8:B8"/>
    <mergeCell ref="H4:J4"/>
    <mergeCell ref="F1:Q1"/>
    <mergeCell ref="K4:K7"/>
    <mergeCell ref="L4:N4"/>
    <mergeCell ref="O4:Q4"/>
    <mergeCell ref="O5:O7"/>
    <mergeCell ref="P5:P7"/>
    <mergeCell ref="Q5:Q7"/>
    <mergeCell ref="A3:A7"/>
    <mergeCell ref="B3:B7"/>
    <mergeCell ref="C3:J3"/>
    <mergeCell ref="K3:Q3"/>
    <mergeCell ref="A1:E1"/>
    <mergeCell ref="R2:X2"/>
    <mergeCell ref="H2:I2"/>
    <mergeCell ref="L2:P2"/>
    <mergeCell ref="R3:X3"/>
    <mergeCell ref="C4:C7"/>
    <mergeCell ref="D4:G4"/>
    <mergeCell ref="I5:I7"/>
    <mergeCell ref="J5:J7"/>
    <mergeCell ref="L5:L7"/>
    <mergeCell ref="M5:M7"/>
    <mergeCell ref="N5:N7"/>
    <mergeCell ref="D5:D7"/>
    <mergeCell ref="E5:E7"/>
    <mergeCell ref="F5:F7"/>
    <mergeCell ref="G5:G7"/>
    <mergeCell ref="H5:H7"/>
    <mergeCell ref="B27:G27"/>
    <mergeCell ref="O27:U27"/>
    <mergeCell ref="X5:X7"/>
    <mergeCell ref="A9:B9"/>
    <mergeCell ref="B22:G22"/>
    <mergeCell ref="O22:U22"/>
    <mergeCell ref="B23:G23"/>
    <mergeCell ref="O23:U23"/>
    <mergeCell ref="S5:S7"/>
    <mergeCell ref="T5:T7"/>
    <mergeCell ref="U5:U7"/>
    <mergeCell ref="V5:V7"/>
    <mergeCell ref="W5:W7"/>
    <mergeCell ref="R4:R7"/>
    <mergeCell ref="S4:U4"/>
    <mergeCell ref="V4:X4"/>
  </mergeCells>
  <pageMargins left="0.35" right="0.36" top="0.41" bottom="0.4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T27"/>
  <sheetViews>
    <sheetView zoomScale="70" zoomScaleNormal="70" zoomScaleSheetLayoutView="70" workbookViewId="0">
      <selection activeCell="N8" sqref="N8"/>
    </sheetView>
  </sheetViews>
  <sheetFormatPr defaultColWidth="9" defaultRowHeight="15.75"/>
  <cols>
    <col min="1" max="1" width="4" style="116" customWidth="1"/>
    <col min="2" max="2" width="27.75" style="108" customWidth="1"/>
    <col min="3" max="5" width="7.375" style="108" customWidth="1"/>
    <col min="6" max="6" width="10.5" style="108" customWidth="1"/>
    <col min="7" max="7" width="7.875" style="108" customWidth="1"/>
    <col min="8" max="8" width="10.875" style="108" customWidth="1"/>
    <col min="9" max="9" width="7.875" style="108" customWidth="1"/>
    <col min="10" max="10" width="9.75" style="108" customWidth="1"/>
    <col min="11" max="11" width="7.875" style="108" customWidth="1"/>
    <col min="12" max="12" width="11.75" style="108" customWidth="1"/>
    <col min="13" max="13" width="7.875" style="108" customWidth="1"/>
    <col min="14" max="14" width="11" style="108" customWidth="1"/>
    <col min="15" max="15" width="7.875" style="108" customWidth="1"/>
    <col min="16" max="16" width="11.5" style="108" customWidth="1"/>
    <col min="17" max="17" width="7.5" style="108" customWidth="1"/>
    <col min="18" max="18" width="9.75" style="108" customWidth="1"/>
    <col min="19" max="19" width="8" style="108" customWidth="1"/>
    <col min="20" max="20" width="12.25" style="108" customWidth="1"/>
    <col min="21" max="16384" width="9" style="108"/>
  </cols>
  <sheetData>
    <row r="1" spans="1:20" ht="68.25" customHeight="1">
      <c r="A1" s="422" t="s">
        <v>327</v>
      </c>
      <c r="B1" s="422"/>
      <c r="C1" s="422"/>
      <c r="D1" s="422"/>
      <c r="E1" s="581" t="s">
        <v>417</v>
      </c>
      <c r="F1" s="581"/>
      <c r="G1" s="581"/>
      <c r="H1" s="581"/>
      <c r="I1" s="581"/>
      <c r="J1" s="581"/>
      <c r="K1" s="581"/>
      <c r="L1" s="581"/>
      <c r="M1" s="581"/>
      <c r="N1" s="581"/>
      <c r="O1" s="581"/>
      <c r="P1" s="510" t="str">
        <f>TT!C2</f>
        <v>Đơn vị  báo cáo: CỤC THADS TỈNH KON TUM
Đơn vị nhận báo cáo: BAN PHÁP CHẾ HĐND TỈNH</v>
      </c>
      <c r="Q1" s="510"/>
      <c r="R1" s="510"/>
      <c r="S1" s="510"/>
      <c r="T1" s="510"/>
    </row>
    <row r="2" spans="1:20">
      <c r="A2" s="1"/>
      <c r="B2" s="1"/>
      <c r="C2" s="109"/>
      <c r="D2" s="109"/>
      <c r="G2" s="110"/>
      <c r="H2" s="111">
        <f>COUNTBLANK(D19:T19)</f>
        <v>15</v>
      </c>
      <c r="I2" s="111">
        <f>COUNTA(D19:T19)</f>
        <v>2</v>
      </c>
      <c r="J2" s="111">
        <f>H2+I2</f>
        <v>17</v>
      </c>
      <c r="K2" s="112"/>
      <c r="M2" s="113"/>
      <c r="N2" s="113"/>
      <c r="O2" s="113"/>
      <c r="P2" s="582" t="s">
        <v>98</v>
      </c>
      <c r="Q2" s="582"/>
      <c r="R2" s="582"/>
      <c r="S2" s="582"/>
      <c r="T2" s="582"/>
    </row>
    <row r="3" spans="1:20" ht="21" customHeight="1">
      <c r="A3" s="583" t="s">
        <v>238</v>
      </c>
      <c r="B3" s="583" t="s">
        <v>157</v>
      </c>
      <c r="C3" s="585" t="s">
        <v>256</v>
      </c>
      <c r="D3" s="586"/>
      <c r="E3" s="586"/>
      <c r="F3" s="587" t="s">
        <v>257</v>
      </c>
      <c r="G3" s="587"/>
      <c r="H3" s="587"/>
      <c r="I3" s="587"/>
      <c r="J3" s="587"/>
      <c r="K3" s="587"/>
      <c r="L3" s="587"/>
      <c r="M3" s="588" t="s">
        <v>258</v>
      </c>
      <c r="N3" s="588"/>
      <c r="O3" s="588"/>
      <c r="P3" s="589"/>
      <c r="Q3" s="585" t="s">
        <v>259</v>
      </c>
      <c r="R3" s="586"/>
      <c r="S3" s="586"/>
      <c r="T3" s="600"/>
    </row>
    <row r="4" spans="1:20" ht="24.75" customHeight="1">
      <c r="A4" s="584"/>
      <c r="B4" s="584"/>
      <c r="C4" s="590" t="s">
        <v>260</v>
      </c>
      <c r="D4" s="593" t="s">
        <v>4</v>
      </c>
      <c r="E4" s="593"/>
      <c r="F4" s="590" t="s">
        <v>261</v>
      </c>
      <c r="G4" s="587" t="s">
        <v>262</v>
      </c>
      <c r="H4" s="587"/>
      <c r="I4" s="587"/>
      <c r="J4" s="587"/>
      <c r="K4" s="587"/>
      <c r="L4" s="587"/>
      <c r="M4" s="594" t="s">
        <v>263</v>
      </c>
      <c r="N4" s="595"/>
      <c r="O4" s="594" t="s">
        <v>264</v>
      </c>
      <c r="P4" s="595"/>
      <c r="Q4" s="594" t="s">
        <v>265</v>
      </c>
      <c r="R4" s="595"/>
      <c r="S4" s="594" t="s">
        <v>266</v>
      </c>
      <c r="T4" s="595"/>
    </row>
    <row r="5" spans="1:20">
      <c r="A5" s="584"/>
      <c r="B5" s="584"/>
      <c r="C5" s="591"/>
      <c r="D5" s="590" t="s">
        <v>267</v>
      </c>
      <c r="E5" s="590" t="s">
        <v>62</v>
      </c>
      <c r="F5" s="591"/>
      <c r="G5" s="587" t="s">
        <v>12</v>
      </c>
      <c r="H5" s="587"/>
      <c r="I5" s="587" t="s">
        <v>4</v>
      </c>
      <c r="J5" s="587"/>
      <c r="K5" s="587"/>
      <c r="L5" s="587"/>
      <c r="M5" s="596"/>
      <c r="N5" s="597"/>
      <c r="O5" s="596"/>
      <c r="P5" s="597"/>
      <c r="Q5" s="596"/>
      <c r="R5" s="597"/>
      <c r="S5" s="596"/>
      <c r="T5" s="597"/>
    </row>
    <row r="6" spans="1:20" ht="25.5" customHeight="1">
      <c r="A6" s="584"/>
      <c r="B6" s="584"/>
      <c r="C6" s="591"/>
      <c r="D6" s="591"/>
      <c r="E6" s="591"/>
      <c r="F6" s="591"/>
      <c r="G6" s="587"/>
      <c r="H6" s="587"/>
      <c r="I6" s="587" t="s">
        <v>268</v>
      </c>
      <c r="J6" s="587"/>
      <c r="K6" s="587" t="s">
        <v>269</v>
      </c>
      <c r="L6" s="587"/>
      <c r="M6" s="598"/>
      <c r="N6" s="599"/>
      <c r="O6" s="598"/>
      <c r="P6" s="599"/>
      <c r="Q6" s="598"/>
      <c r="R6" s="599"/>
      <c r="S6" s="598"/>
      <c r="T6" s="599"/>
    </row>
    <row r="7" spans="1:20" ht="50.25" customHeight="1">
      <c r="A7" s="584"/>
      <c r="B7" s="584"/>
      <c r="C7" s="592"/>
      <c r="D7" s="592"/>
      <c r="E7" s="592"/>
      <c r="F7" s="592"/>
      <c r="G7" s="237" t="s">
        <v>178</v>
      </c>
      <c r="H7" s="237" t="s">
        <v>179</v>
      </c>
      <c r="I7" s="237" t="s">
        <v>178</v>
      </c>
      <c r="J7" s="237" t="s">
        <v>179</v>
      </c>
      <c r="K7" s="203" t="s">
        <v>178</v>
      </c>
      <c r="L7" s="237" t="s">
        <v>179</v>
      </c>
      <c r="M7" s="237" t="s">
        <v>178</v>
      </c>
      <c r="N7" s="237" t="s">
        <v>179</v>
      </c>
      <c r="O7" s="237" t="s">
        <v>178</v>
      </c>
      <c r="P7" s="237" t="s">
        <v>179</v>
      </c>
      <c r="Q7" s="237" t="s">
        <v>178</v>
      </c>
      <c r="R7" s="237" t="s">
        <v>179</v>
      </c>
      <c r="S7" s="237" t="s">
        <v>178</v>
      </c>
      <c r="T7" s="237" t="s">
        <v>179</v>
      </c>
    </row>
    <row r="8" spans="1:20">
      <c r="A8" s="601" t="s">
        <v>3</v>
      </c>
      <c r="B8" s="601"/>
      <c r="C8" s="114">
        <v>1</v>
      </c>
      <c r="D8" s="114">
        <v>2</v>
      </c>
      <c r="E8" s="114">
        <v>3</v>
      </c>
      <c r="F8" s="114">
        <v>4</v>
      </c>
      <c r="G8" s="114">
        <v>5</v>
      </c>
      <c r="H8" s="114">
        <v>6</v>
      </c>
      <c r="I8" s="114">
        <v>7</v>
      </c>
      <c r="J8" s="114">
        <v>8</v>
      </c>
      <c r="K8" s="114">
        <v>9</v>
      </c>
      <c r="L8" s="114">
        <v>10</v>
      </c>
      <c r="M8" s="114">
        <v>11</v>
      </c>
      <c r="N8" s="114">
        <v>12</v>
      </c>
      <c r="O8" s="114">
        <v>13</v>
      </c>
      <c r="P8" s="114">
        <v>14</v>
      </c>
      <c r="Q8" s="115">
        <v>15</v>
      </c>
      <c r="R8" s="115">
        <v>16</v>
      </c>
      <c r="S8" s="115">
        <v>17</v>
      </c>
      <c r="T8" s="115">
        <v>18</v>
      </c>
    </row>
    <row r="9" spans="1:20">
      <c r="A9" s="602" t="s">
        <v>10</v>
      </c>
      <c r="B9" s="603"/>
      <c r="C9" s="322">
        <v>1</v>
      </c>
      <c r="D9" s="322">
        <v>1</v>
      </c>
      <c r="E9" s="322">
        <v>0</v>
      </c>
      <c r="F9" s="322">
        <v>0</v>
      </c>
      <c r="G9" s="322">
        <v>1</v>
      </c>
      <c r="H9" s="322">
        <v>808365</v>
      </c>
      <c r="I9" s="322">
        <v>1</v>
      </c>
      <c r="J9" s="322">
        <v>808365</v>
      </c>
      <c r="K9" s="322">
        <v>0</v>
      </c>
      <c r="L9" s="322">
        <v>0</v>
      </c>
      <c r="M9" s="322">
        <v>0</v>
      </c>
      <c r="N9" s="322">
        <v>0</v>
      </c>
      <c r="O9" s="322">
        <v>0</v>
      </c>
      <c r="P9" s="322">
        <v>0</v>
      </c>
      <c r="Q9" s="322">
        <v>0</v>
      </c>
      <c r="R9" s="322">
        <v>0</v>
      </c>
      <c r="S9" s="322">
        <v>0</v>
      </c>
      <c r="T9" s="322">
        <v>0</v>
      </c>
    </row>
    <row r="10" spans="1:20">
      <c r="A10" s="204" t="s">
        <v>0</v>
      </c>
      <c r="B10" s="205" t="s">
        <v>28</v>
      </c>
      <c r="C10" s="322">
        <v>0</v>
      </c>
      <c r="D10" s="249"/>
      <c r="E10" s="249"/>
      <c r="F10" s="249"/>
      <c r="G10" s="249">
        <v>0</v>
      </c>
      <c r="H10" s="249">
        <v>0</v>
      </c>
      <c r="I10" s="249"/>
      <c r="J10" s="249"/>
      <c r="K10" s="249"/>
      <c r="L10" s="249"/>
      <c r="M10" s="249"/>
      <c r="N10" s="249"/>
      <c r="O10" s="249"/>
      <c r="P10" s="249"/>
      <c r="Q10" s="249"/>
      <c r="R10" s="249"/>
      <c r="S10" s="249"/>
      <c r="T10" s="249"/>
    </row>
    <row r="11" spans="1:20">
      <c r="A11" s="323" t="s">
        <v>1</v>
      </c>
      <c r="B11" s="324" t="s">
        <v>8</v>
      </c>
      <c r="C11" s="322">
        <v>1</v>
      </c>
      <c r="D11" s="322">
        <v>1</v>
      </c>
      <c r="E11" s="322">
        <v>0</v>
      </c>
      <c r="F11" s="322">
        <v>0</v>
      </c>
      <c r="G11" s="322">
        <v>1</v>
      </c>
      <c r="H11" s="322">
        <v>808365</v>
      </c>
      <c r="I11" s="322">
        <v>1</v>
      </c>
      <c r="J11" s="322">
        <v>808365</v>
      </c>
      <c r="K11" s="322">
        <v>0</v>
      </c>
      <c r="L11" s="322">
        <v>0</v>
      </c>
      <c r="M11" s="322">
        <v>0</v>
      </c>
      <c r="N11" s="322">
        <v>0</v>
      </c>
      <c r="O11" s="322">
        <v>0</v>
      </c>
      <c r="P11" s="322">
        <v>0</v>
      </c>
      <c r="Q11" s="322">
        <v>0</v>
      </c>
      <c r="R11" s="322">
        <v>0</v>
      </c>
      <c r="S11" s="322">
        <v>0</v>
      </c>
      <c r="T11" s="322">
        <v>0</v>
      </c>
    </row>
    <row r="12" spans="1:20">
      <c r="A12" s="206">
        <v>1</v>
      </c>
      <c r="B12" s="186" t="s">
        <v>383</v>
      </c>
      <c r="C12" s="322">
        <v>0</v>
      </c>
      <c r="D12" s="249"/>
      <c r="E12" s="249"/>
      <c r="F12" s="249"/>
      <c r="G12" s="249">
        <v>0</v>
      </c>
      <c r="H12" s="249">
        <v>0</v>
      </c>
      <c r="I12" s="249"/>
      <c r="J12" s="249"/>
      <c r="K12" s="249"/>
      <c r="L12" s="249"/>
      <c r="M12" s="249"/>
      <c r="N12" s="249"/>
      <c r="O12" s="249"/>
      <c r="P12" s="249"/>
      <c r="Q12" s="249"/>
      <c r="R12" s="249"/>
      <c r="S12" s="249"/>
      <c r="T12" s="249"/>
    </row>
    <row r="13" spans="1:20">
      <c r="A13" s="206">
        <v>2</v>
      </c>
      <c r="B13" s="186" t="s">
        <v>384</v>
      </c>
      <c r="C13" s="322">
        <v>0</v>
      </c>
      <c r="D13" s="249"/>
      <c r="E13" s="249"/>
      <c r="F13" s="249"/>
      <c r="G13" s="249">
        <v>0</v>
      </c>
      <c r="H13" s="249">
        <v>0</v>
      </c>
      <c r="I13" s="249"/>
      <c r="J13" s="249"/>
      <c r="K13" s="249"/>
      <c r="L13" s="249"/>
      <c r="M13" s="249"/>
      <c r="N13" s="249"/>
      <c r="O13" s="249"/>
      <c r="P13" s="249"/>
      <c r="Q13" s="249"/>
      <c r="R13" s="249"/>
      <c r="S13" s="249"/>
      <c r="T13" s="249"/>
    </row>
    <row r="14" spans="1:20">
      <c r="A14" s="206">
        <v>3</v>
      </c>
      <c r="B14" s="186" t="s">
        <v>385</v>
      </c>
      <c r="C14" s="322">
        <v>0</v>
      </c>
      <c r="D14" s="249"/>
      <c r="E14" s="249"/>
      <c r="F14" s="249"/>
      <c r="G14" s="249">
        <v>0</v>
      </c>
      <c r="H14" s="249">
        <v>0</v>
      </c>
      <c r="I14" s="249"/>
      <c r="J14" s="249"/>
      <c r="K14" s="249"/>
      <c r="L14" s="249"/>
      <c r="M14" s="249"/>
      <c r="N14" s="249"/>
      <c r="O14" s="249"/>
      <c r="P14" s="249"/>
      <c r="Q14" s="249"/>
      <c r="R14" s="249"/>
      <c r="S14" s="249"/>
      <c r="T14" s="249"/>
    </row>
    <row r="15" spans="1:20">
      <c r="A15" s="206">
        <v>4</v>
      </c>
      <c r="B15" s="186" t="s">
        <v>386</v>
      </c>
      <c r="C15" s="322">
        <v>1</v>
      </c>
      <c r="D15" s="249">
        <v>1</v>
      </c>
      <c r="E15" s="249"/>
      <c r="F15" s="249"/>
      <c r="G15" s="249">
        <v>1</v>
      </c>
      <c r="H15" s="249">
        <v>808365</v>
      </c>
      <c r="I15" s="249">
        <v>1</v>
      </c>
      <c r="J15" s="249">
        <v>808365</v>
      </c>
      <c r="K15" s="249"/>
      <c r="L15" s="249"/>
      <c r="M15" s="249"/>
      <c r="N15" s="249"/>
      <c r="O15" s="249"/>
      <c r="P15" s="249"/>
      <c r="Q15" s="249"/>
      <c r="R15" s="249"/>
      <c r="S15" s="249"/>
      <c r="T15" s="249"/>
    </row>
    <row r="16" spans="1:20">
      <c r="A16" s="206">
        <v>5</v>
      </c>
      <c r="B16" s="186" t="s">
        <v>387</v>
      </c>
      <c r="C16" s="322">
        <v>0</v>
      </c>
      <c r="D16" s="249"/>
      <c r="E16" s="249"/>
      <c r="F16" s="249"/>
      <c r="G16" s="249">
        <v>0</v>
      </c>
      <c r="H16" s="249">
        <v>0</v>
      </c>
      <c r="I16" s="249"/>
      <c r="J16" s="249"/>
      <c r="K16" s="249"/>
      <c r="L16" s="249"/>
      <c r="M16" s="249"/>
      <c r="N16" s="249"/>
      <c r="O16" s="249"/>
      <c r="P16" s="249"/>
      <c r="Q16" s="249"/>
      <c r="R16" s="249"/>
      <c r="S16" s="249"/>
      <c r="T16" s="249"/>
    </row>
    <row r="17" spans="1:20">
      <c r="A17" s="206">
        <v>6</v>
      </c>
      <c r="B17" s="186" t="s">
        <v>388</v>
      </c>
      <c r="C17" s="322">
        <v>0</v>
      </c>
      <c r="D17" s="249"/>
      <c r="E17" s="249"/>
      <c r="F17" s="249"/>
      <c r="G17" s="249">
        <v>0</v>
      </c>
      <c r="H17" s="249">
        <v>0</v>
      </c>
      <c r="I17" s="249"/>
      <c r="J17" s="249"/>
      <c r="K17" s="249"/>
      <c r="L17" s="249"/>
      <c r="M17" s="249"/>
      <c r="N17" s="249"/>
      <c r="O17" s="249"/>
      <c r="P17" s="249"/>
      <c r="Q17" s="249"/>
      <c r="R17" s="249"/>
      <c r="S17" s="249"/>
      <c r="T17" s="249"/>
    </row>
    <row r="18" spans="1:20">
      <c r="A18" s="206">
        <v>7</v>
      </c>
      <c r="B18" s="186" t="s">
        <v>389</v>
      </c>
      <c r="C18" s="322">
        <v>0</v>
      </c>
      <c r="D18" s="249"/>
      <c r="E18" s="249"/>
      <c r="F18" s="249"/>
      <c r="G18" s="249">
        <v>0</v>
      </c>
      <c r="H18" s="249">
        <v>0</v>
      </c>
      <c r="I18" s="249"/>
      <c r="J18" s="249"/>
      <c r="K18" s="249"/>
      <c r="L18" s="249"/>
      <c r="M18" s="249"/>
      <c r="N18" s="249"/>
      <c r="O18" s="249"/>
      <c r="P18" s="249"/>
      <c r="Q18" s="249"/>
      <c r="R18" s="249"/>
      <c r="S18" s="249"/>
      <c r="T18" s="249"/>
    </row>
    <row r="19" spans="1:20">
      <c r="A19" s="206">
        <v>8</v>
      </c>
      <c r="B19" s="186" t="s">
        <v>390</v>
      </c>
      <c r="C19" s="322">
        <v>0</v>
      </c>
      <c r="D19" s="249"/>
      <c r="E19" s="249"/>
      <c r="F19" s="249"/>
      <c r="G19" s="249">
        <v>0</v>
      </c>
      <c r="H19" s="249">
        <v>0</v>
      </c>
      <c r="I19" s="249"/>
      <c r="J19" s="249"/>
      <c r="K19" s="249"/>
      <c r="L19" s="249"/>
      <c r="M19" s="249"/>
      <c r="N19" s="249"/>
      <c r="O19" s="249"/>
      <c r="P19" s="249"/>
      <c r="Q19" s="249"/>
      <c r="R19" s="249"/>
      <c r="S19" s="249"/>
      <c r="T19" s="249"/>
    </row>
    <row r="20" spans="1:20">
      <c r="A20" s="206">
        <v>9</v>
      </c>
      <c r="B20" s="186" t="s">
        <v>391</v>
      </c>
      <c r="C20" s="322">
        <v>0</v>
      </c>
      <c r="D20" s="249"/>
      <c r="E20" s="249"/>
      <c r="F20" s="249"/>
      <c r="G20" s="249">
        <v>0</v>
      </c>
      <c r="H20" s="249">
        <v>0</v>
      </c>
      <c r="I20" s="249"/>
      <c r="J20" s="249"/>
      <c r="K20" s="249"/>
      <c r="L20" s="249"/>
      <c r="M20" s="249"/>
      <c r="N20" s="249"/>
      <c r="O20" s="249"/>
      <c r="P20" s="249"/>
      <c r="Q20" s="249"/>
      <c r="R20" s="249"/>
      <c r="S20" s="249"/>
      <c r="T20" s="249"/>
    </row>
    <row r="21" spans="1:20">
      <c r="A21" s="206">
        <v>10</v>
      </c>
      <c r="B21" s="186" t="s">
        <v>392</v>
      </c>
      <c r="C21" s="322">
        <v>0</v>
      </c>
      <c r="D21" s="249"/>
      <c r="E21" s="249"/>
      <c r="F21" s="249"/>
      <c r="G21" s="249">
        <v>0</v>
      </c>
      <c r="H21" s="249">
        <v>0</v>
      </c>
      <c r="I21" s="249"/>
      <c r="J21" s="249"/>
      <c r="K21" s="249"/>
      <c r="L21" s="249"/>
      <c r="M21" s="249"/>
      <c r="N21" s="249"/>
      <c r="O21" s="249"/>
      <c r="P21" s="249"/>
      <c r="Q21" s="249"/>
      <c r="R21" s="249"/>
      <c r="S21" s="249"/>
      <c r="T21" s="249"/>
    </row>
    <row r="22" spans="1:20" ht="16.5">
      <c r="A22" s="147"/>
      <c r="B22" s="567" t="str">
        <f>TT!C7</f>
        <v>Kon Tum, ngày      tháng     năm 2023</v>
      </c>
      <c r="C22" s="567"/>
      <c r="D22" s="567"/>
      <c r="E22" s="567"/>
      <c r="F22" s="567"/>
      <c r="G22" s="567"/>
      <c r="H22" s="188"/>
      <c r="I22" s="188"/>
      <c r="J22" s="188"/>
      <c r="K22" s="193"/>
      <c r="L22" s="194"/>
      <c r="M22" s="568" t="str">
        <f>B22</f>
        <v>Kon Tum, ngày      tháng     năm 2023</v>
      </c>
      <c r="N22" s="568"/>
      <c r="O22" s="568"/>
      <c r="P22" s="568"/>
      <c r="Q22" s="568"/>
      <c r="R22" s="568"/>
      <c r="S22" s="568"/>
      <c r="T22" s="199"/>
    </row>
    <row r="23" spans="1:20" ht="16.5">
      <c r="A23" s="107"/>
      <c r="B23" s="530" t="str">
        <f>TT!A6</f>
        <v>NGƯỜI LẬP BIỂU</v>
      </c>
      <c r="C23" s="530"/>
      <c r="D23" s="530"/>
      <c r="E23" s="530"/>
      <c r="F23" s="530"/>
      <c r="G23" s="530"/>
      <c r="H23" s="189"/>
      <c r="I23" s="189"/>
      <c r="J23" s="189"/>
      <c r="K23" s="170"/>
      <c r="L23" s="170"/>
      <c r="M23" s="531" t="str">
        <f>TT!C5</f>
        <v>CỤC TRƯỞNG</v>
      </c>
      <c r="N23" s="531"/>
      <c r="O23" s="531"/>
      <c r="P23" s="531"/>
      <c r="Q23" s="531"/>
      <c r="R23" s="531"/>
      <c r="S23" s="531"/>
      <c r="T23" s="190"/>
    </row>
    <row r="24" spans="1:20" ht="16.5">
      <c r="A24" s="1"/>
      <c r="B24" s="182"/>
      <c r="C24" s="182"/>
      <c r="D24" s="170"/>
      <c r="E24" s="170"/>
      <c r="F24" s="170"/>
      <c r="G24" s="182"/>
      <c r="H24" s="182"/>
      <c r="I24" s="182"/>
      <c r="J24" s="182"/>
      <c r="K24" s="170"/>
      <c r="L24" s="170"/>
      <c r="M24" s="170"/>
      <c r="N24" s="170"/>
      <c r="O24" s="117"/>
      <c r="P24" s="190"/>
      <c r="Q24" s="190"/>
      <c r="R24" s="190"/>
      <c r="S24" s="170"/>
      <c r="T24" s="170"/>
    </row>
    <row r="25" spans="1:20" ht="16.5">
      <c r="A25" s="1"/>
      <c r="B25" s="182"/>
      <c r="C25" s="182"/>
      <c r="D25" s="170"/>
      <c r="E25" s="170"/>
      <c r="F25" s="170"/>
      <c r="G25" s="182"/>
      <c r="H25" s="182"/>
      <c r="I25" s="182"/>
      <c r="J25" s="182"/>
      <c r="K25" s="170"/>
      <c r="L25" s="170"/>
      <c r="M25" s="170"/>
      <c r="N25" s="170"/>
      <c r="O25" s="117"/>
      <c r="P25"/>
      <c r="Q25"/>
      <c r="R25"/>
      <c r="S25"/>
      <c r="T25"/>
    </row>
    <row r="26" spans="1:20" ht="16.5">
      <c r="A26" s="1"/>
      <c r="B26" s="182"/>
      <c r="C26" s="182"/>
      <c r="D26" s="170"/>
      <c r="E26" s="170"/>
      <c r="F26" s="170"/>
      <c r="G26" s="182"/>
      <c r="H26" s="182"/>
      <c r="I26" s="182"/>
      <c r="J26" s="182"/>
      <c r="K26" s="170"/>
      <c r="L26" s="170"/>
      <c r="M26" s="170"/>
      <c r="N26" s="170"/>
      <c r="O26" s="117"/>
      <c r="P26"/>
      <c r="Q26"/>
      <c r="R26"/>
      <c r="S26"/>
      <c r="T26"/>
    </row>
    <row r="27" spans="1:20" ht="16.5">
      <c r="A27" s="1"/>
      <c r="B27" s="531" t="str">
        <f>TT!C6</f>
        <v>PHẠM ANH VŨ</v>
      </c>
      <c r="C27" s="531"/>
      <c r="D27" s="531"/>
      <c r="E27" s="531"/>
      <c r="F27" s="531"/>
      <c r="G27" s="531"/>
      <c r="H27" s="190"/>
      <c r="I27" s="190"/>
      <c r="J27" s="190"/>
      <c r="K27" s="170"/>
      <c r="L27" s="170"/>
      <c r="M27" s="531" t="str">
        <f>TT!C3</f>
        <v>CAO MINH HOÀNG TÙNG</v>
      </c>
      <c r="N27" s="531"/>
      <c r="O27" s="531"/>
      <c r="P27" s="531"/>
      <c r="Q27" s="531"/>
      <c r="R27" s="531"/>
      <c r="S27" s="531"/>
      <c r="T27" s="190"/>
    </row>
  </sheetData>
  <sheetProtection selectLockedCells="1"/>
  <mergeCells count="32">
    <mergeCell ref="B27:G27"/>
    <mergeCell ref="M27:S27"/>
    <mergeCell ref="Q3:T3"/>
    <mergeCell ref="Q4:R6"/>
    <mergeCell ref="S4:T6"/>
    <mergeCell ref="G5:H6"/>
    <mergeCell ref="I5:L5"/>
    <mergeCell ref="I6:J6"/>
    <mergeCell ref="K6:L6"/>
    <mergeCell ref="A8:B8"/>
    <mergeCell ref="A9:B9"/>
    <mergeCell ref="B22:G22"/>
    <mergeCell ref="M22:S22"/>
    <mergeCell ref="B23:G23"/>
    <mergeCell ref="M23:S23"/>
    <mergeCell ref="A3:A7"/>
    <mergeCell ref="E1:O1"/>
    <mergeCell ref="P2:T2"/>
    <mergeCell ref="A1:D1"/>
    <mergeCell ref="P1:T1"/>
    <mergeCell ref="B3:B7"/>
    <mergeCell ref="C3:E3"/>
    <mergeCell ref="F3:L3"/>
    <mergeCell ref="M3:P3"/>
    <mergeCell ref="C4:C7"/>
    <mergeCell ref="D4:E4"/>
    <mergeCell ref="F4:F7"/>
    <mergeCell ref="G4:L4"/>
    <mergeCell ref="M4:N6"/>
    <mergeCell ref="O4:P6"/>
    <mergeCell ref="D5:D7"/>
    <mergeCell ref="E5:E7"/>
  </mergeCells>
  <pageMargins left="0.38" right="0.39" top="0.38" bottom="0.37" header="0.31496062992126" footer="0.31496062992126"/>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V27"/>
  <sheetViews>
    <sheetView zoomScale="80" zoomScaleNormal="80" zoomScaleSheetLayoutView="85" workbookViewId="0">
      <selection activeCell="O6" sqref="O6:P6"/>
    </sheetView>
  </sheetViews>
  <sheetFormatPr defaultColWidth="9" defaultRowHeight="15.75"/>
  <cols>
    <col min="1" max="1" width="4.125" style="117" customWidth="1"/>
    <col min="2" max="2" width="25.5" style="117" customWidth="1"/>
    <col min="3" max="3" width="8.25" style="117" customWidth="1"/>
    <col min="4" max="4" width="6.75" style="117" customWidth="1"/>
    <col min="5" max="5" width="7.875" style="117" customWidth="1"/>
    <col min="6" max="6" width="8" style="117" customWidth="1"/>
    <col min="7" max="7" width="7" style="117" customWidth="1"/>
    <col min="8" max="8" width="8.5" style="117" customWidth="1"/>
    <col min="9" max="10" width="9" style="117"/>
    <col min="11" max="11" width="8.5" style="117" customWidth="1"/>
    <col min="12" max="12" width="7.875" style="117" customWidth="1"/>
    <col min="13" max="13" width="7.125" style="117" customWidth="1"/>
    <col min="14" max="14" width="8.125" style="117" customWidth="1"/>
    <col min="15" max="18" width="9" style="117" customWidth="1"/>
    <col min="19" max="19" width="8.125" style="117" customWidth="1"/>
    <col min="20" max="20" width="7.375" style="117" customWidth="1"/>
    <col min="21" max="21" width="7.5" style="117" customWidth="1"/>
    <col min="22" max="22" width="9.625" style="117" customWidth="1"/>
    <col min="23" max="16384" width="9" style="117"/>
  </cols>
  <sheetData>
    <row r="1" spans="1:22" ht="67.5" customHeight="1">
      <c r="A1" s="422" t="s">
        <v>328</v>
      </c>
      <c r="B1" s="422"/>
      <c r="C1" s="422"/>
      <c r="D1" s="422"/>
      <c r="E1" s="422"/>
      <c r="F1" s="608" t="s">
        <v>418</v>
      </c>
      <c r="G1" s="608"/>
      <c r="H1" s="608"/>
      <c r="I1" s="608"/>
      <c r="J1" s="608"/>
      <c r="K1" s="608"/>
      <c r="L1" s="608"/>
      <c r="M1" s="608"/>
      <c r="N1" s="608"/>
      <c r="O1" s="608"/>
      <c r="P1" s="608"/>
      <c r="Q1" s="608"/>
      <c r="R1" s="541" t="str">
        <f>TT!C2</f>
        <v>Đơn vị  báo cáo: CỤC THADS TỈNH KON TUM
Đơn vị nhận báo cáo: BAN PHÁP CHẾ HĐND TỈNH</v>
      </c>
      <c r="S1" s="541"/>
      <c r="T1" s="541"/>
      <c r="U1" s="541"/>
      <c r="V1" s="541"/>
    </row>
    <row r="2" spans="1:22">
      <c r="A2" s="1"/>
      <c r="B2" s="118"/>
      <c r="C2" s="119"/>
      <c r="D2" s="119"/>
      <c r="E2" s="119"/>
      <c r="F2" s="119"/>
      <c r="G2" s="119"/>
      <c r="H2" s="119"/>
      <c r="I2" s="120"/>
      <c r="J2" s="36">
        <f>COUNTBLANK(D12:V12)</f>
        <v>0</v>
      </c>
      <c r="K2" s="36">
        <f>COUNTA(D12:V12)</f>
        <v>19</v>
      </c>
      <c r="L2" s="36">
        <f>J2+K2</f>
        <v>19</v>
      </c>
      <c r="M2" s="121"/>
      <c r="R2" s="609" t="s">
        <v>270</v>
      </c>
      <c r="S2" s="609"/>
      <c r="T2" s="609"/>
      <c r="U2" s="609"/>
      <c r="V2" s="609"/>
    </row>
    <row r="3" spans="1:22" ht="16.5" customHeight="1">
      <c r="A3" s="604" t="s">
        <v>238</v>
      </c>
      <c r="B3" s="604" t="s">
        <v>157</v>
      </c>
      <c r="C3" s="604" t="s">
        <v>271</v>
      </c>
      <c r="D3" s="604" t="s">
        <v>4</v>
      </c>
      <c r="E3" s="604"/>
      <c r="F3" s="604"/>
      <c r="G3" s="604"/>
      <c r="H3" s="604" t="s">
        <v>272</v>
      </c>
      <c r="I3" s="604" t="s">
        <v>4</v>
      </c>
      <c r="J3" s="604"/>
      <c r="K3" s="604"/>
      <c r="L3" s="604"/>
      <c r="M3" s="604" t="s">
        <v>273</v>
      </c>
      <c r="N3" s="604"/>
      <c r="O3" s="604"/>
      <c r="P3" s="604"/>
      <c r="Q3" s="604"/>
      <c r="R3" s="604"/>
      <c r="S3" s="604"/>
      <c r="T3" s="604"/>
      <c r="U3" s="604"/>
      <c r="V3" s="604"/>
    </row>
    <row r="4" spans="1:22" s="125" customFormat="1" ht="21" customHeight="1">
      <c r="A4" s="604"/>
      <c r="B4" s="604"/>
      <c r="C4" s="604"/>
      <c r="D4" s="604" t="s">
        <v>274</v>
      </c>
      <c r="E4" s="604" t="s">
        <v>4</v>
      </c>
      <c r="F4" s="604"/>
      <c r="G4" s="604" t="s">
        <v>275</v>
      </c>
      <c r="H4" s="604"/>
      <c r="I4" s="604" t="s">
        <v>276</v>
      </c>
      <c r="J4" s="604" t="s">
        <v>277</v>
      </c>
      <c r="K4" s="604" t="s">
        <v>278</v>
      </c>
      <c r="L4" s="604" t="s">
        <v>279</v>
      </c>
      <c r="M4" s="604" t="s">
        <v>12</v>
      </c>
      <c r="N4" s="604" t="s">
        <v>4</v>
      </c>
      <c r="O4" s="604"/>
      <c r="P4" s="604"/>
      <c r="Q4" s="604"/>
      <c r="R4" s="604"/>
      <c r="S4" s="604"/>
      <c r="T4" s="604"/>
      <c r="U4" s="604"/>
      <c r="V4" s="604" t="s">
        <v>280</v>
      </c>
    </row>
    <row r="5" spans="1:22" s="125" customFormat="1" ht="24" customHeight="1">
      <c r="A5" s="604"/>
      <c r="B5" s="604"/>
      <c r="C5" s="604"/>
      <c r="D5" s="604"/>
      <c r="E5" s="604" t="s">
        <v>268</v>
      </c>
      <c r="F5" s="604" t="s">
        <v>62</v>
      </c>
      <c r="G5" s="604"/>
      <c r="H5" s="604"/>
      <c r="I5" s="604"/>
      <c r="J5" s="604"/>
      <c r="K5" s="604"/>
      <c r="L5" s="604"/>
      <c r="M5" s="604"/>
      <c r="N5" s="604" t="s">
        <v>281</v>
      </c>
      <c r="O5" s="604" t="s">
        <v>4</v>
      </c>
      <c r="P5" s="604"/>
      <c r="Q5" s="604"/>
      <c r="R5" s="604"/>
      <c r="S5" s="604" t="s">
        <v>282</v>
      </c>
      <c r="T5" s="604" t="s">
        <v>4</v>
      </c>
      <c r="U5" s="604"/>
      <c r="V5" s="604"/>
    </row>
    <row r="6" spans="1:22" s="125" customFormat="1" ht="25.5" customHeight="1">
      <c r="A6" s="604"/>
      <c r="B6" s="604"/>
      <c r="C6" s="604"/>
      <c r="D6" s="604"/>
      <c r="E6" s="604"/>
      <c r="F6" s="604"/>
      <c r="G6" s="604"/>
      <c r="H6" s="604"/>
      <c r="I6" s="604"/>
      <c r="J6" s="604"/>
      <c r="K6" s="604"/>
      <c r="L6" s="604"/>
      <c r="M6" s="604"/>
      <c r="N6" s="604"/>
      <c r="O6" s="604" t="s">
        <v>283</v>
      </c>
      <c r="P6" s="604"/>
      <c r="Q6" s="604" t="s">
        <v>62</v>
      </c>
      <c r="R6" s="604"/>
      <c r="S6" s="604"/>
      <c r="T6" s="604"/>
      <c r="U6" s="604"/>
      <c r="V6" s="604"/>
    </row>
    <row r="7" spans="1:22" ht="75" customHeight="1">
      <c r="A7" s="604"/>
      <c r="B7" s="604"/>
      <c r="C7" s="604"/>
      <c r="D7" s="604"/>
      <c r="E7" s="604"/>
      <c r="F7" s="604"/>
      <c r="G7" s="604"/>
      <c r="H7" s="604"/>
      <c r="I7" s="604"/>
      <c r="J7" s="604"/>
      <c r="K7" s="604"/>
      <c r="L7" s="604"/>
      <c r="M7" s="604"/>
      <c r="N7" s="604"/>
      <c r="O7" s="318" t="s">
        <v>284</v>
      </c>
      <c r="P7" s="318" t="s">
        <v>285</v>
      </c>
      <c r="Q7" s="318" t="s">
        <v>284</v>
      </c>
      <c r="R7" s="318" t="s">
        <v>285</v>
      </c>
      <c r="S7" s="604"/>
      <c r="T7" s="318" t="s">
        <v>268</v>
      </c>
      <c r="U7" s="318" t="s">
        <v>62</v>
      </c>
      <c r="V7" s="604"/>
    </row>
    <row r="8" spans="1:22">
      <c r="A8" s="605" t="s">
        <v>3</v>
      </c>
      <c r="B8" s="605"/>
      <c r="C8" s="238">
        <v>1</v>
      </c>
      <c r="D8" s="238">
        <v>2</v>
      </c>
      <c r="E8" s="238">
        <v>3</v>
      </c>
      <c r="F8" s="238">
        <v>4</v>
      </c>
      <c r="G8" s="238">
        <v>5</v>
      </c>
      <c r="H8" s="238">
        <v>6</v>
      </c>
      <c r="I8" s="238">
        <v>7</v>
      </c>
      <c r="J8" s="238">
        <v>8</v>
      </c>
      <c r="K8" s="238">
        <v>9</v>
      </c>
      <c r="L8" s="238">
        <v>10</v>
      </c>
      <c r="M8" s="238">
        <v>11</v>
      </c>
      <c r="N8" s="238">
        <v>12</v>
      </c>
      <c r="O8" s="238">
        <v>13</v>
      </c>
      <c r="P8" s="238">
        <v>14</v>
      </c>
      <c r="Q8" s="238">
        <v>15</v>
      </c>
      <c r="R8" s="238">
        <v>16</v>
      </c>
      <c r="S8" s="238">
        <v>17</v>
      </c>
      <c r="T8" s="238">
        <v>18</v>
      </c>
      <c r="U8" s="238">
        <v>19</v>
      </c>
      <c r="V8" s="238">
        <v>20</v>
      </c>
    </row>
    <row r="9" spans="1:22">
      <c r="A9" s="606" t="s">
        <v>12</v>
      </c>
      <c r="B9" s="607"/>
      <c r="C9" s="325">
        <v>2</v>
      </c>
      <c r="D9" s="325">
        <v>1</v>
      </c>
      <c r="E9" s="325">
        <v>1</v>
      </c>
      <c r="F9" s="325">
        <v>0</v>
      </c>
      <c r="G9" s="325">
        <v>1</v>
      </c>
      <c r="H9" s="325">
        <v>1</v>
      </c>
      <c r="I9" s="325">
        <v>0</v>
      </c>
      <c r="J9" s="325">
        <v>1</v>
      </c>
      <c r="K9" s="325">
        <v>0</v>
      </c>
      <c r="L9" s="325">
        <v>0</v>
      </c>
      <c r="M9" s="325">
        <v>1</v>
      </c>
      <c r="N9" s="325">
        <v>0</v>
      </c>
      <c r="O9" s="325">
        <v>0</v>
      </c>
      <c r="P9" s="325">
        <v>0</v>
      </c>
      <c r="Q9" s="325">
        <v>0</v>
      </c>
      <c r="R9" s="325">
        <v>0</v>
      </c>
      <c r="S9" s="325">
        <v>1</v>
      </c>
      <c r="T9" s="325">
        <v>1</v>
      </c>
      <c r="U9" s="325">
        <v>0</v>
      </c>
      <c r="V9" s="325">
        <v>0</v>
      </c>
    </row>
    <row r="10" spans="1:22">
      <c r="A10" s="207" t="s">
        <v>0</v>
      </c>
      <c r="B10" s="208" t="s">
        <v>237</v>
      </c>
      <c r="C10" s="250">
        <v>2</v>
      </c>
      <c r="D10" s="250">
        <v>1</v>
      </c>
      <c r="E10" s="250">
        <v>1</v>
      </c>
      <c r="F10" s="250">
        <v>0</v>
      </c>
      <c r="G10" s="250">
        <v>1</v>
      </c>
      <c r="H10" s="250">
        <v>1</v>
      </c>
      <c r="I10" s="250">
        <v>0</v>
      </c>
      <c r="J10" s="250">
        <v>1</v>
      </c>
      <c r="K10" s="250">
        <v>0</v>
      </c>
      <c r="L10" s="250">
        <v>0</v>
      </c>
      <c r="M10" s="250">
        <v>1</v>
      </c>
      <c r="N10" s="250">
        <v>0</v>
      </c>
      <c r="O10" s="250">
        <v>0</v>
      </c>
      <c r="P10" s="250">
        <v>0</v>
      </c>
      <c r="Q10" s="250">
        <v>0</v>
      </c>
      <c r="R10" s="250">
        <v>0</v>
      </c>
      <c r="S10" s="250">
        <v>1</v>
      </c>
      <c r="T10" s="250">
        <v>1</v>
      </c>
      <c r="U10" s="250">
        <v>0</v>
      </c>
      <c r="V10" s="250">
        <v>0</v>
      </c>
    </row>
    <row r="11" spans="1:22">
      <c r="A11" s="326" t="s">
        <v>1</v>
      </c>
      <c r="B11" s="327" t="s">
        <v>8</v>
      </c>
      <c r="C11" s="325">
        <v>0</v>
      </c>
      <c r="D11" s="325">
        <v>0</v>
      </c>
      <c r="E11" s="325">
        <v>0</v>
      </c>
      <c r="F11" s="325">
        <v>0</v>
      </c>
      <c r="G11" s="325">
        <v>0</v>
      </c>
      <c r="H11" s="325">
        <v>0</v>
      </c>
      <c r="I11" s="325">
        <v>0</v>
      </c>
      <c r="J11" s="325">
        <v>0</v>
      </c>
      <c r="K11" s="325">
        <v>0</v>
      </c>
      <c r="L11" s="325">
        <v>0</v>
      </c>
      <c r="M11" s="325">
        <v>0</v>
      </c>
      <c r="N11" s="325">
        <v>0</v>
      </c>
      <c r="O11" s="325">
        <v>0</v>
      </c>
      <c r="P11" s="325">
        <v>0</v>
      </c>
      <c r="Q11" s="325">
        <v>0</v>
      </c>
      <c r="R11" s="325">
        <v>0</v>
      </c>
      <c r="S11" s="325">
        <v>0</v>
      </c>
      <c r="T11" s="325">
        <v>0</v>
      </c>
      <c r="U11" s="325">
        <v>0</v>
      </c>
      <c r="V11" s="325">
        <v>0</v>
      </c>
    </row>
    <row r="12" spans="1:22">
      <c r="A12" s="207">
        <v>1</v>
      </c>
      <c r="B12" s="186" t="s">
        <v>383</v>
      </c>
      <c r="C12" s="250">
        <v>0</v>
      </c>
      <c r="D12" s="250">
        <v>0</v>
      </c>
      <c r="E12" s="250">
        <v>0</v>
      </c>
      <c r="F12" s="250">
        <v>0</v>
      </c>
      <c r="G12" s="250">
        <v>0</v>
      </c>
      <c r="H12" s="250">
        <v>0</v>
      </c>
      <c r="I12" s="250">
        <v>0</v>
      </c>
      <c r="J12" s="250">
        <v>0</v>
      </c>
      <c r="K12" s="250">
        <v>0</v>
      </c>
      <c r="L12" s="250">
        <v>0</v>
      </c>
      <c r="M12" s="250">
        <v>0</v>
      </c>
      <c r="N12" s="250">
        <v>0</v>
      </c>
      <c r="O12" s="250">
        <v>0</v>
      </c>
      <c r="P12" s="250">
        <v>0</v>
      </c>
      <c r="Q12" s="250">
        <v>0</v>
      </c>
      <c r="R12" s="250">
        <v>0</v>
      </c>
      <c r="S12" s="250">
        <v>0</v>
      </c>
      <c r="T12" s="250">
        <v>0</v>
      </c>
      <c r="U12" s="250">
        <v>0</v>
      </c>
      <c r="V12" s="250">
        <v>0</v>
      </c>
    </row>
    <row r="13" spans="1:22">
      <c r="A13" s="207">
        <v>2</v>
      </c>
      <c r="B13" s="186" t="s">
        <v>384</v>
      </c>
      <c r="C13" s="250">
        <v>0</v>
      </c>
      <c r="D13" s="250">
        <v>0</v>
      </c>
      <c r="E13" s="250">
        <v>0</v>
      </c>
      <c r="F13" s="250">
        <v>0</v>
      </c>
      <c r="G13" s="250">
        <v>0</v>
      </c>
      <c r="H13" s="250">
        <v>0</v>
      </c>
      <c r="I13" s="250">
        <v>0</v>
      </c>
      <c r="J13" s="250">
        <v>0</v>
      </c>
      <c r="K13" s="250">
        <v>0</v>
      </c>
      <c r="L13" s="250">
        <v>0</v>
      </c>
      <c r="M13" s="250">
        <v>0</v>
      </c>
      <c r="N13" s="250">
        <v>0</v>
      </c>
      <c r="O13" s="250">
        <v>0</v>
      </c>
      <c r="P13" s="250">
        <v>0</v>
      </c>
      <c r="Q13" s="250">
        <v>0</v>
      </c>
      <c r="R13" s="250">
        <v>0</v>
      </c>
      <c r="S13" s="250">
        <v>0</v>
      </c>
      <c r="T13" s="250">
        <v>0</v>
      </c>
      <c r="U13" s="250">
        <v>0</v>
      </c>
      <c r="V13" s="250">
        <v>0</v>
      </c>
    </row>
    <row r="14" spans="1:22">
      <c r="A14" s="207">
        <v>3</v>
      </c>
      <c r="B14" s="186" t="s">
        <v>385</v>
      </c>
      <c r="C14" s="250">
        <v>0</v>
      </c>
      <c r="D14" s="250">
        <v>0</v>
      </c>
      <c r="E14" s="250">
        <v>0</v>
      </c>
      <c r="F14" s="250">
        <v>0</v>
      </c>
      <c r="G14" s="250">
        <v>0</v>
      </c>
      <c r="H14" s="250">
        <v>0</v>
      </c>
      <c r="I14" s="250">
        <v>0</v>
      </c>
      <c r="J14" s="250">
        <v>0</v>
      </c>
      <c r="K14" s="250">
        <v>0</v>
      </c>
      <c r="L14" s="250">
        <v>0</v>
      </c>
      <c r="M14" s="250">
        <v>0</v>
      </c>
      <c r="N14" s="250">
        <v>0</v>
      </c>
      <c r="O14" s="250">
        <v>0</v>
      </c>
      <c r="P14" s="250">
        <v>0</v>
      </c>
      <c r="Q14" s="250">
        <v>0</v>
      </c>
      <c r="R14" s="250">
        <v>0</v>
      </c>
      <c r="S14" s="250">
        <v>0</v>
      </c>
      <c r="T14" s="250">
        <v>0</v>
      </c>
      <c r="U14" s="250">
        <v>0</v>
      </c>
      <c r="V14" s="250">
        <v>0</v>
      </c>
    </row>
    <row r="15" spans="1:22">
      <c r="A15" s="207">
        <v>4</v>
      </c>
      <c r="B15" s="186" t="s">
        <v>386</v>
      </c>
      <c r="C15" s="250">
        <v>0</v>
      </c>
      <c r="D15" s="250">
        <v>0</v>
      </c>
      <c r="E15" s="250">
        <v>0</v>
      </c>
      <c r="F15" s="250">
        <v>0</v>
      </c>
      <c r="G15" s="250">
        <v>0</v>
      </c>
      <c r="H15" s="250">
        <v>0</v>
      </c>
      <c r="I15" s="250">
        <v>0</v>
      </c>
      <c r="J15" s="250">
        <v>0</v>
      </c>
      <c r="K15" s="250">
        <v>0</v>
      </c>
      <c r="L15" s="250">
        <v>0</v>
      </c>
      <c r="M15" s="250">
        <v>0</v>
      </c>
      <c r="N15" s="250">
        <v>0</v>
      </c>
      <c r="O15" s="250">
        <v>0</v>
      </c>
      <c r="P15" s="250">
        <v>0</v>
      </c>
      <c r="Q15" s="250">
        <v>0</v>
      </c>
      <c r="R15" s="250">
        <v>0</v>
      </c>
      <c r="S15" s="250">
        <v>0</v>
      </c>
      <c r="T15" s="250">
        <v>0</v>
      </c>
      <c r="U15" s="250">
        <v>0</v>
      </c>
      <c r="V15" s="250">
        <v>0</v>
      </c>
    </row>
    <row r="16" spans="1:22">
      <c r="A16" s="207">
        <v>5</v>
      </c>
      <c r="B16" s="186" t="s">
        <v>387</v>
      </c>
      <c r="C16" s="250">
        <v>0</v>
      </c>
      <c r="D16" s="250">
        <v>0</v>
      </c>
      <c r="E16" s="250">
        <v>0</v>
      </c>
      <c r="F16" s="250">
        <v>0</v>
      </c>
      <c r="G16" s="250">
        <v>0</v>
      </c>
      <c r="H16" s="250">
        <v>0</v>
      </c>
      <c r="I16" s="250">
        <v>0</v>
      </c>
      <c r="J16" s="250">
        <v>0</v>
      </c>
      <c r="K16" s="250">
        <v>0</v>
      </c>
      <c r="L16" s="250">
        <v>0</v>
      </c>
      <c r="M16" s="250">
        <v>0</v>
      </c>
      <c r="N16" s="250">
        <v>0</v>
      </c>
      <c r="O16" s="250">
        <v>0</v>
      </c>
      <c r="P16" s="250">
        <v>0</v>
      </c>
      <c r="Q16" s="250">
        <v>0</v>
      </c>
      <c r="R16" s="250">
        <v>0</v>
      </c>
      <c r="S16" s="250">
        <v>0</v>
      </c>
      <c r="T16" s="250">
        <v>0</v>
      </c>
      <c r="U16" s="250">
        <v>0</v>
      </c>
      <c r="V16" s="250">
        <v>0</v>
      </c>
    </row>
    <row r="17" spans="1:22">
      <c r="A17" s="207">
        <v>6</v>
      </c>
      <c r="B17" s="186" t="s">
        <v>388</v>
      </c>
      <c r="C17" s="250">
        <v>0</v>
      </c>
      <c r="D17" s="250">
        <v>0</v>
      </c>
      <c r="E17" s="250">
        <v>0</v>
      </c>
      <c r="F17" s="250">
        <v>0</v>
      </c>
      <c r="G17" s="250">
        <v>0</v>
      </c>
      <c r="H17" s="250">
        <v>0</v>
      </c>
      <c r="I17" s="250">
        <v>0</v>
      </c>
      <c r="J17" s="250">
        <v>0</v>
      </c>
      <c r="K17" s="250">
        <v>0</v>
      </c>
      <c r="L17" s="250">
        <v>0</v>
      </c>
      <c r="M17" s="250">
        <v>0</v>
      </c>
      <c r="N17" s="250">
        <v>0</v>
      </c>
      <c r="O17" s="250">
        <v>0</v>
      </c>
      <c r="P17" s="250">
        <v>0</v>
      </c>
      <c r="Q17" s="250">
        <v>0</v>
      </c>
      <c r="R17" s="250">
        <v>0</v>
      </c>
      <c r="S17" s="250">
        <v>0</v>
      </c>
      <c r="T17" s="250">
        <v>0</v>
      </c>
      <c r="U17" s="250">
        <v>0</v>
      </c>
      <c r="V17" s="250">
        <v>0</v>
      </c>
    </row>
    <row r="18" spans="1:22">
      <c r="A18" s="207">
        <v>7</v>
      </c>
      <c r="B18" s="186" t="s">
        <v>389</v>
      </c>
      <c r="C18" s="250">
        <v>0</v>
      </c>
      <c r="D18" s="250">
        <v>0</v>
      </c>
      <c r="E18" s="250">
        <v>0</v>
      </c>
      <c r="F18" s="250">
        <v>0</v>
      </c>
      <c r="G18" s="250">
        <v>0</v>
      </c>
      <c r="H18" s="250">
        <v>0</v>
      </c>
      <c r="I18" s="250">
        <v>0</v>
      </c>
      <c r="J18" s="250">
        <v>0</v>
      </c>
      <c r="K18" s="250">
        <v>0</v>
      </c>
      <c r="L18" s="250">
        <v>0</v>
      </c>
      <c r="M18" s="250">
        <v>0</v>
      </c>
      <c r="N18" s="250">
        <v>0</v>
      </c>
      <c r="O18" s="250">
        <v>0</v>
      </c>
      <c r="P18" s="250">
        <v>0</v>
      </c>
      <c r="Q18" s="250">
        <v>0</v>
      </c>
      <c r="R18" s="250">
        <v>0</v>
      </c>
      <c r="S18" s="250">
        <v>0</v>
      </c>
      <c r="T18" s="250">
        <v>0</v>
      </c>
      <c r="U18" s="250">
        <v>0</v>
      </c>
      <c r="V18" s="250">
        <v>0</v>
      </c>
    </row>
    <row r="19" spans="1:22">
      <c r="A19" s="207">
        <v>8</v>
      </c>
      <c r="B19" s="186" t="s">
        <v>390</v>
      </c>
      <c r="C19" s="250">
        <v>0</v>
      </c>
      <c r="D19" s="250">
        <v>0</v>
      </c>
      <c r="E19" s="250">
        <v>0</v>
      </c>
      <c r="F19" s="250">
        <v>0</v>
      </c>
      <c r="G19" s="250">
        <v>0</v>
      </c>
      <c r="H19" s="250">
        <v>0</v>
      </c>
      <c r="I19" s="250">
        <v>0</v>
      </c>
      <c r="J19" s="250">
        <v>0</v>
      </c>
      <c r="K19" s="250">
        <v>0</v>
      </c>
      <c r="L19" s="250">
        <v>0</v>
      </c>
      <c r="M19" s="250">
        <v>0</v>
      </c>
      <c r="N19" s="250">
        <v>0</v>
      </c>
      <c r="O19" s="250">
        <v>0</v>
      </c>
      <c r="P19" s="250">
        <v>0</v>
      </c>
      <c r="Q19" s="250">
        <v>0</v>
      </c>
      <c r="R19" s="250">
        <v>0</v>
      </c>
      <c r="S19" s="250">
        <v>0</v>
      </c>
      <c r="T19" s="250">
        <v>0</v>
      </c>
      <c r="U19" s="250">
        <v>0</v>
      </c>
      <c r="V19" s="250">
        <v>0</v>
      </c>
    </row>
    <row r="20" spans="1:22">
      <c r="A20" s="207">
        <v>9</v>
      </c>
      <c r="B20" s="186" t="s">
        <v>391</v>
      </c>
      <c r="C20" s="250">
        <v>0</v>
      </c>
      <c r="D20" s="250">
        <v>0</v>
      </c>
      <c r="E20" s="250">
        <v>0</v>
      </c>
      <c r="F20" s="250">
        <v>0</v>
      </c>
      <c r="G20" s="250">
        <v>0</v>
      </c>
      <c r="H20" s="250">
        <v>0</v>
      </c>
      <c r="I20" s="250">
        <v>0</v>
      </c>
      <c r="J20" s="250">
        <v>0</v>
      </c>
      <c r="K20" s="250">
        <v>0</v>
      </c>
      <c r="L20" s="250">
        <v>0</v>
      </c>
      <c r="M20" s="250">
        <v>0</v>
      </c>
      <c r="N20" s="250">
        <v>0</v>
      </c>
      <c r="O20" s="250">
        <v>0</v>
      </c>
      <c r="P20" s="250">
        <v>0</v>
      </c>
      <c r="Q20" s="250">
        <v>0</v>
      </c>
      <c r="R20" s="250">
        <v>0</v>
      </c>
      <c r="S20" s="250">
        <v>0</v>
      </c>
      <c r="T20" s="250">
        <v>0</v>
      </c>
      <c r="U20" s="250">
        <v>0</v>
      </c>
      <c r="V20" s="250">
        <v>0</v>
      </c>
    </row>
    <row r="21" spans="1:22">
      <c r="A21" s="207">
        <v>10</v>
      </c>
      <c r="B21" s="186" t="s">
        <v>392</v>
      </c>
      <c r="C21" s="250">
        <v>0</v>
      </c>
      <c r="D21" s="250">
        <v>0</v>
      </c>
      <c r="E21" s="250">
        <v>0</v>
      </c>
      <c r="F21" s="250">
        <v>0</v>
      </c>
      <c r="G21" s="250">
        <v>0</v>
      </c>
      <c r="H21" s="250">
        <v>0</v>
      </c>
      <c r="I21" s="250">
        <v>0</v>
      </c>
      <c r="J21" s="250">
        <v>0</v>
      </c>
      <c r="K21" s="250">
        <v>0</v>
      </c>
      <c r="L21" s="250">
        <v>0</v>
      </c>
      <c r="M21" s="250">
        <v>0</v>
      </c>
      <c r="N21" s="250">
        <v>0</v>
      </c>
      <c r="O21" s="250">
        <v>0</v>
      </c>
      <c r="P21" s="250">
        <v>0</v>
      </c>
      <c r="Q21" s="250">
        <v>0</v>
      </c>
      <c r="R21" s="250">
        <v>0</v>
      </c>
      <c r="S21" s="250">
        <v>0</v>
      </c>
      <c r="T21" s="250">
        <v>0</v>
      </c>
      <c r="U21" s="250">
        <v>0</v>
      </c>
      <c r="V21" s="250">
        <v>0</v>
      </c>
    </row>
    <row r="22" spans="1:22" ht="16.5">
      <c r="A22" s="147"/>
      <c r="B22" s="567" t="str">
        <f>TT!C7</f>
        <v>Kon Tum, ngày      tháng     năm 2023</v>
      </c>
      <c r="C22" s="567"/>
      <c r="D22" s="567"/>
      <c r="E22" s="567"/>
      <c r="F22" s="567"/>
      <c r="G22" s="567"/>
      <c r="H22" s="188"/>
      <c r="I22" s="188"/>
      <c r="J22" s="188"/>
      <c r="K22" s="193"/>
      <c r="L22" s="194"/>
      <c r="M22" s="568" t="str">
        <f>B22</f>
        <v>Kon Tum, ngày      tháng     năm 2023</v>
      </c>
      <c r="N22" s="568"/>
      <c r="O22" s="568"/>
      <c r="P22" s="568"/>
      <c r="Q22" s="568"/>
      <c r="R22" s="568"/>
      <c r="S22" s="568"/>
      <c r="T22" s="199"/>
      <c r="U22" s="209"/>
      <c r="V22" s="209"/>
    </row>
    <row r="23" spans="1:22" ht="16.5">
      <c r="A23" s="107"/>
      <c r="B23" s="530" t="str">
        <f>TT!A6</f>
        <v>NGƯỜI LẬP BIỂU</v>
      </c>
      <c r="C23" s="530"/>
      <c r="D23" s="530"/>
      <c r="E23" s="530"/>
      <c r="F23" s="530"/>
      <c r="G23" s="530"/>
      <c r="H23" s="189"/>
      <c r="I23" s="189"/>
      <c r="J23" s="189"/>
      <c r="K23" s="170"/>
      <c r="L23" s="170"/>
      <c r="M23" s="531" t="str">
        <f>TT!C5</f>
        <v>CỤC TRƯỞNG</v>
      </c>
      <c r="N23" s="531"/>
      <c r="O23" s="531"/>
      <c r="P23" s="531"/>
      <c r="Q23" s="531"/>
      <c r="R23" s="531"/>
      <c r="S23" s="531"/>
      <c r="T23" s="190"/>
      <c r="U23" s="122"/>
      <c r="V23" s="122"/>
    </row>
    <row r="24" spans="1:22" ht="16.5">
      <c r="A24" s="1"/>
      <c r="B24" s="182"/>
      <c r="C24" s="182"/>
      <c r="D24" s="170"/>
      <c r="E24" s="170"/>
      <c r="F24" s="170"/>
      <c r="G24" s="182"/>
      <c r="H24" s="182"/>
      <c r="I24" s="182"/>
      <c r="J24" s="182"/>
      <c r="K24" s="170"/>
      <c r="L24" s="170"/>
      <c r="M24" s="170"/>
      <c r="N24" s="170"/>
      <c r="P24" s="190"/>
      <c r="Q24" s="190"/>
      <c r="R24" s="190"/>
      <c r="S24" s="170"/>
      <c r="T24" s="170"/>
      <c r="U24" s="123"/>
      <c r="V24" s="123"/>
    </row>
    <row r="25" spans="1:22" ht="16.5">
      <c r="A25" s="1"/>
      <c r="B25" s="182"/>
      <c r="C25" s="182"/>
      <c r="D25" s="170"/>
      <c r="E25" s="170"/>
      <c r="F25" s="170"/>
      <c r="G25" s="182"/>
      <c r="H25" s="182"/>
      <c r="I25" s="182"/>
      <c r="J25" s="182"/>
      <c r="K25" s="170"/>
      <c r="L25" s="170"/>
      <c r="M25" s="170"/>
      <c r="N25" s="170"/>
      <c r="P25"/>
      <c r="Q25"/>
      <c r="R25"/>
      <c r="S25"/>
      <c r="T25"/>
      <c r="U25" s="124"/>
      <c r="V25" s="124"/>
    </row>
    <row r="26" spans="1:22" ht="16.5">
      <c r="A26" s="1"/>
      <c r="B26" s="182"/>
      <c r="C26" s="182"/>
      <c r="D26" s="170"/>
      <c r="E26" s="170"/>
      <c r="F26" s="170"/>
      <c r="G26" s="182"/>
      <c r="H26" s="182"/>
      <c r="I26" s="182"/>
      <c r="J26" s="182"/>
      <c r="K26" s="170"/>
      <c r="L26" s="170"/>
      <c r="M26" s="170"/>
      <c r="N26" s="170"/>
      <c r="P26"/>
      <c r="Q26"/>
      <c r="R26"/>
      <c r="S26"/>
      <c r="T26"/>
      <c r="U26" s="210"/>
      <c r="V26" s="210"/>
    </row>
    <row r="27" spans="1:22" ht="16.5">
      <c r="A27" s="1"/>
      <c r="B27" s="531" t="str">
        <f>TT!C6</f>
        <v>PHẠM ANH VŨ</v>
      </c>
      <c r="C27" s="531"/>
      <c r="D27" s="531"/>
      <c r="E27" s="531"/>
      <c r="F27" s="531"/>
      <c r="G27" s="531"/>
      <c r="H27" s="190"/>
      <c r="I27" s="190"/>
      <c r="J27" s="190"/>
      <c r="K27" s="170"/>
      <c r="L27" s="170"/>
      <c r="M27" s="531" t="str">
        <f>TT!C3</f>
        <v>CAO MINH HOÀNG TÙNG</v>
      </c>
      <c r="N27" s="531"/>
      <c r="O27" s="531"/>
      <c r="P27" s="531"/>
      <c r="Q27" s="531"/>
      <c r="R27" s="531"/>
      <c r="S27" s="531"/>
      <c r="T27" s="190"/>
      <c r="U27" s="211"/>
      <c r="V27" s="211"/>
    </row>
  </sheetData>
  <sheetProtection selectLockedCells="1"/>
  <mergeCells count="37">
    <mergeCell ref="A1:E1"/>
    <mergeCell ref="R1:V1"/>
    <mergeCell ref="F1:Q1"/>
    <mergeCell ref="M3:V3"/>
    <mergeCell ref="E4:F4"/>
    <mergeCell ref="G4:G7"/>
    <mergeCell ref="I4:I7"/>
    <mergeCell ref="R2:V2"/>
    <mergeCell ref="N4:U4"/>
    <mergeCell ref="V4:V7"/>
    <mergeCell ref="E5:E7"/>
    <mergeCell ref="H3:H7"/>
    <mergeCell ref="I3:L3"/>
    <mergeCell ref="J4:J7"/>
    <mergeCell ref="A3:A7"/>
    <mergeCell ref="F5:F7"/>
    <mergeCell ref="T5:U6"/>
    <mergeCell ref="O6:P6"/>
    <mergeCell ref="Q6:R6"/>
    <mergeCell ref="B27:G27"/>
    <mergeCell ref="D4:D7"/>
    <mergeCell ref="A8:B8"/>
    <mergeCell ref="A9:B9"/>
    <mergeCell ref="B22:G22"/>
    <mergeCell ref="B23:G23"/>
    <mergeCell ref="B3:B7"/>
    <mergeCell ref="C3:C7"/>
    <mergeCell ref="D3:G3"/>
    <mergeCell ref="M27:S27"/>
    <mergeCell ref="K4:K7"/>
    <mergeCell ref="L4:L7"/>
    <mergeCell ref="M23:S23"/>
    <mergeCell ref="N5:N7"/>
    <mergeCell ref="O5:R5"/>
    <mergeCell ref="S5:S7"/>
    <mergeCell ref="M4:M7"/>
    <mergeCell ref="M22:S22"/>
  </mergeCells>
  <pageMargins left="0.32" right="0.31" top="0.36" bottom="0.37" header="0.31496062992126" footer="0.3149606299212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42"/>
  <sheetViews>
    <sheetView view="pageBreakPreview" zoomScale="85" zoomScaleSheetLayoutView="85" workbookViewId="0">
      <selection activeCell="P10" sqref="P10"/>
    </sheetView>
  </sheetViews>
  <sheetFormatPr defaultColWidth="9" defaultRowHeight="15.75"/>
  <cols>
    <col min="1" max="1" width="4.25" style="128" customWidth="1"/>
    <col min="2" max="2" width="25.5" style="128" customWidth="1"/>
    <col min="3" max="3" width="6.625" style="128" customWidth="1"/>
    <col min="4" max="4" width="7.625" style="128" customWidth="1"/>
    <col min="5" max="5" width="8" style="142" customWidth="1"/>
    <col min="6" max="6" width="6.5" style="128" customWidth="1"/>
    <col min="7" max="7" width="5.75" style="128" customWidth="1"/>
    <col min="8" max="8" width="5.375" style="128" customWidth="1"/>
    <col min="9" max="9" width="7.75" style="128" customWidth="1"/>
    <col min="10" max="10" width="6.75" style="128" customWidth="1"/>
    <col min="11" max="11" width="6.625" style="128" customWidth="1"/>
    <col min="12" max="12" width="7.125" style="128" customWidth="1"/>
    <col min="13" max="13" width="6.375" style="128" customWidth="1"/>
    <col min="14" max="14" width="6.75" style="143" customWidth="1"/>
    <col min="15" max="15" width="6.125" style="143" customWidth="1"/>
    <col min="16" max="16" width="5.625" style="143" customWidth="1"/>
    <col min="17" max="17" width="7" style="144" customWidth="1"/>
    <col min="18" max="18" width="7" style="143" customWidth="1"/>
    <col min="19" max="19" width="5.75" style="143" customWidth="1"/>
    <col min="20" max="20" width="8.125" style="143" customWidth="1"/>
    <col min="21" max="21" width="7.75" style="143" customWidth="1"/>
    <col min="22" max="16384" width="9" style="128"/>
  </cols>
  <sheetData>
    <row r="1" spans="1:21" ht="65.25" customHeight="1">
      <c r="A1" s="379" t="s">
        <v>317</v>
      </c>
      <c r="B1" s="379"/>
      <c r="C1" s="379"/>
      <c r="D1" s="379"/>
      <c r="E1" s="384" t="str">
        <f>"KẾT QUẢ THI HÀNH ÁN DÂN SỰ TÍNH BẰNG VIỆC"&amp;CHAR(10)&amp;TT!C8</f>
        <v>KẾT QUẢ THI HÀNH ÁN DÂN SỰ TÍNH BẰNG VIỆC
(Từ ngày 01/01/2023 đến ngày 24/5/2023)</v>
      </c>
      <c r="F1" s="384"/>
      <c r="G1" s="384"/>
      <c r="H1" s="384"/>
      <c r="I1" s="384"/>
      <c r="J1" s="384"/>
      <c r="K1" s="384"/>
      <c r="L1" s="384"/>
      <c r="M1" s="384"/>
      <c r="N1" s="384"/>
      <c r="O1" s="384"/>
      <c r="P1" s="372" t="str">
        <f>TT!C2</f>
        <v>Đơn vị  báo cáo: CỤC THADS TỈNH KON TUM
Đơn vị nhận báo cáo: BAN PHÁP CHẾ HĐND TỈNH</v>
      </c>
      <c r="Q1" s="372"/>
      <c r="R1" s="372"/>
      <c r="S1" s="372"/>
      <c r="T1" s="372"/>
      <c r="U1" s="372"/>
    </row>
    <row r="2" spans="1:21" ht="17.25" customHeight="1">
      <c r="A2" s="129"/>
      <c r="B2" s="130"/>
      <c r="C2" s="130"/>
      <c r="D2" s="130"/>
      <c r="E2" s="131"/>
      <c r="F2" s="129"/>
      <c r="G2" s="129"/>
      <c r="H2" s="129"/>
      <c r="I2" s="132"/>
      <c r="J2" s="133"/>
      <c r="K2" s="134"/>
      <c r="L2" s="134"/>
      <c r="M2" s="134"/>
      <c r="N2" s="135"/>
      <c r="O2" s="135"/>
      <c r="P2" s="373" t="s">
        <v>164</v>
      </c>
      <c r="Q2" s="373"/>
      <c r="R2" s="373"/>
      <c r="S2" s="373"/>
      <c r="T2" s="373"/>
      <c r="U2" s="373"/>
    </row>
    <row r="3" spans="1:21" s="136" customFormat="1" ht="15.75" customHeight="1">
      <c r="A3" s="380" t="s">
        <v>136</v>
      </c>
      <c r="B3" s="380" t="s">
        <v>157</v>
      </c>
      <c r="C3" s="380" t="s">
        <v>163</v>
      </c>
      <c r="D3" s="366" t="s">
        <v>134</v>
      </c>
      <c r="E3" s="371" t="s">
        <v>4</v>
      </c>
      <c r="F3" s="371"/>
      <c r="G3" s="371" t="s">
        <v>36</v>
      </c>
      <c r="H3" s="377" t="s">
        <v>162</v>
      </c>
      <c r="I3" s="371" t="s">
        <v>37</v>
      </c>
      <c r="J3" s="374" t="s">
        <v>4</v>
      </c>
      <c r="K3" s="375"/>
      <c r="L3" s="375"/>
      <c r="M3" s="375"/>
      <c r="N3" s="375"/>
      <c r="O3" s="375"/>
      <c r="P3" s="375"/>
      <c r="Q3" s="375"/>
      <c r="R3" s="375"/>
      <c r="S3" s="376"/>
      <c r="T3" s="368" t="s">
        <v>103</v>
      </c>
      <c r="U3" s="366" t="s">
        <v>160</v>
      </c>
    </row>
    <row r="4" spans="1:21" s="136" customFormat="1" ht="15.75" customHeight="1">
      <c r="A4" s="381"/>
      <c r="B4" s="381"/>
      <c r="C4" s="381"/>
      <c r="D4" s="367"/>
      <c r="E4" s="371" t="s">
        <v>361</v>
      </c>
      <c r="F4" s="371" t="s">
        <v>62</v>
      </c>
      <c r="G4" s="371"/>
      <c r="H4" s="377"/>
      <c r="I4" s="371"/>
      <c r="J4" s="371" t="s">
        <v>61</v>
      </c>
      <c r="K4" s="371" t="s">
        <v>4</v>
      </c>
      <c r="L4" s="371"/>
      <c r="M4" s="371"/>
      <c r="N4" s="371"/>
      <c r="O4" s="371"/>
      <c r="P4" s="371"/>
      <c r="Q4" s="377" t="s">
        <v>375</v>
      </c>
      <c r="R4" s="371" t="s">
        <v>362</v>
      </c>
      <c r="S4" s="377" t="s">
        <v>81</v>
      </c>
      <c r="T4" s="369"/>
      <c r="U4" s="367"/>
    </row>
    <row r="5" spans="1:21" s="136" customFormat="1" ht="15.75" customHeight="1">
      <c r="A5" s="381"/>
      <c r="B5" s="381"/>
      <c r="C5" s="381"/>
      <c r="D5" s="367"/>
      <c r="E5" s="371"/>
      <c r="F5" s="371"/>
      <c r="G5" s="371"/>
      <c r="H5" s="377"/>
      <c r="I5" s="371"/>
      <c r="J5" s="371"/>
      <c r="K5" s="371" t="s">
        <v>96</v>
      </c>
      <c r="L5" s="371" t="s">
        <v>4</v>
      </c>
      <c r="M5" s="371"/>
      <c r="N5" s="371" t="s">
        <v>42</v>
      </c>
      <c r="O5" s="378" t="s">
        <v>147</v>
      </c>
      <c r="P5" s="371" t="s">
        <v>46</v>
      </c>
      <c r="Q5" s="377"/>
      <c r="R5" s="371"/>
      <c r="S5" s="377"/>
      <c r="T5" s="369"/>
      <c r="U5" s="367"/>
    </row>
    <row r="6" spans="1:21" s="136" customFormat="1" ht="15.75" customHeight="1">
      <c r="A6" s="381"/>
      <c r="B6" s="381"/>
      <c r="C6" s="381"/>
      <c r="D6" s="367"/>
      <c r="E6" s="371"/>
      <c r="F6" s="371"/>
      <c r="G6" s="371"/>
      <c r="H6" s="377"/>
      <c r="I6" s="371"/>
      <c r="J6" s="371"/>
      <c r="K6" s="371"/>
      <c r="L6" s="371"/>
      <c r="M6" s="371"/>
      <c r="N6" s="371"/>
      <c r="O6" s="378"/>
      <c r="P6" s="371"/>
      <c r="Q6" s="377"/>
      <c r="R6" s="371"/>
      <c r="S6" s="377"/>
      <c r="T6" s="369"/>
      <c r="U6" s="367"/>
    </row>
    <row r="7" spans="1:21" s="136" customFormat="1" ht="44.25" customHeight="1">
      <c r="A7" s="382"/>
      <c r="B7" s="382"/>
      <c r="C7" s="382"/>
      <c r="D7" s="383"/>
      <c r="E7" s="371"/>
      <c r="F7" s="371"/>
      <c r="G7" s="371"/>
      <c r="H7" s="377"/>
      <c r="I7" s="371"/>
      <c r="J7" s="371"/>
      <c r="K7" s="371"/>
      <c r="L7" s="137" t="s">
        <v>39</v>
      </c>
      <c r="M7" s="137" t="s">
        <v>138</v>
      </c>
      <c r="N7" s="371"/>
      <c r="O7" s="378"/>
      <c r="P7" s="371"/>
      <c r="Q7" s="377"/>
      <c r="R7" s="371"/>
      <c r="S7" s="377"/>
      <c r="T7" s="370"/>
      <c r="U7" s="367"/>
    </row>
    <row r="8" spans="1:21" ht="14.25" customHeight="1">
      <c r="A8" s="392" t="s">
        <v>3</v>
      </c>
      <c r="B8" s="393"/>
      <c r="C8" s="241">
        <v>1</v>
      </c>
      <c r="D8" s="241">
        <v>2</v>
      </c>
      <c r="E8" s="241">
        <v>3</v>
      </c>
      <c r="F8" s="241">
        <v>4</v>
      </c>
      <c r="G8" s="241">
        <v>5</v>
      </c>
      <c r="H8" s="241">
        <v>6</v>
      </c>
      <c r="I8" s="241">
        <v>7</v>
      </c>
      <c r="J8" s="241">
        <v>8</v>
      </c>
      <c r="K8" s="241">
        <v>9</v>
      </c>
      <c r="L8" s="241">
        <v>10</v>
      </c>
      <c r="M8" s="241">
        <v>11</v>
      </c>
      <c r="N8" s="241">
        <v>12</v>
      </c>
      <c r="O8" s="241">
        <v>13</v>
      </c>
      <c r="P8" s="241">
        <v>14</v>
      </c>
      <c r="Q8" s="241">
        <v>15</v>
      </c>
      <c r="R8" s="241">
        <v>16</v>
      </c>
      <c r="S8" s="241">
        <v>17</v>
      </c>
      <c r="T8" s="241">
        <v>18</v>
      </c>
      <c r="U8" s="241">
        <v>19</v>
      </c>
    </row>
    <row r="9" spans="1:21" ht="13.5" customHeight="1">
      <c r="A9" s="396" t="s">
        <v>10</v>
      </c>
      <c r="B9" s="397"/>
      <c r="C9" s="334">
        <v>608</v>
      </c>
      <c r="D9" s="334">
        <v>2779</v>
      </c>
      <c r="E9" s="334">
        <v>1098</v>
      </c>
      <c r="F9" s="334">
        <v>1681</v>
      </c>
      <c r="G9" s="334">
        <v>47</v>
      </c>
      <c r="H9" s="334">
        <v>0</v>
      </c>
      <c r="I9" s="334">
        <v>2732</v>
      </c>
      <c r="J9" s="334">
        <v>2138</v>
      </c>
      <c r="K9" s="334">
        <v>1256</v>
      </c>
      <c r="L9" s="334">
        <v>1227</v>
      </c>
      <c r="M9" s="334">
        <v>29</v>
      </c>
      <c r="N9" s="334">
        <v>870</v>
      </c>
      <c r="O9" s="334">
        <v>12</v>
      </c>
      <c r="P9" s="334">
        <v>0</v>
      </c>
      <c r="Q9" s="334">
        <v>588</v>
      </c>
      <c r="R9" s="334">
        <v>4</v>
      </c>
      <c r="S9" s="334">
        <v>2</v>
      </c>
      <c r="T9" s="334">
        <v>1476</v>
      </c>
      <c r="U9" s="304">
        <f>IF(J9&lt;&gt;0,K9/J9,"")</f>
        <v>0.58746492048643595</v>
      </c>
    </row>
    <row r="10" spans="1:21" ht="13.5" customHeight="1">
      <c r="A10" s="335" t="s">
        <v>0</v>
      </c>
      <c r="B10" s="336" t="s">
        <v>89</v>
      </c>
      <c r="C10" s="334">
        <v>608</v>
      </c>
      <c r="D10" s="334">
        <v>1690</v>
      </c>
      <c r="E10" s="334">
        <v>375</v>
      </c>
      <c r="F10" s="334">
        <v>1315</v>
      </c>
      <c r="G10" s="334">
        <v>34</v>
      </c>
      <c r="H10" s="334">
        <v>0</v>
      </c>
      <c r="I10" s="334">
        <v>1656</v>
      </c>
      <c r="J10" s="334">
        <v>1412</v>
      </c>
      <c r="K10" s="334">
        <v>1043</v>
      </c>
      <c r="L10" s="334">
        <v>1043</v>
      </c>
      <c r="M10" s="334">
        <v>0</v>
      </c>
      <c r="N10" s="334">
        <v>369</v>
      </c>
      <c r="O10" s="334"/>
      <c r="P10" s="334">
        <v>0</v>
      </c>
      <c r="Q10" s="334">
        <v>242</v>
      </c>
      <c r="R10" s="334">
        <v>1</v>
      </c>
      <c r="S10" s="334">
        <v>1</v>
      </c>
      <c r="T10" s="334">
        <v>613</v>
      </c>
      <c r="U10" s="304">
        <f>IF(J10&lt;&gt;0,K10/J10,"")</f>
        <v>0.73866855524079322</v>
      </c>
    </row>
    <row r="11" spans="1:21" ht="13.5" customHeight="1">
      <c r="A11" s="242">
        <v>1</v>
      </c>
      <c r="B11" s="160" t="s">
        <v>31</v>
      </c>
      <c r="C11" s="161">
        <v>192</v>
      </c>
      <c r="D11" s="334">
        <v>502</v>
      </c>
      <c r="E11" s="162">
        <v>200</v>
      </c>
      <c r="F11" s="162">
        <v>302</v>
      </c>
      <c r="G11" s="162">
        <v>1</v>
      </c>
      <c r="H11" s="162">
        <v>0</v>
      </c>
      <c r="I11" s="334">
        <v>501</v>
      </c>
      <c r="J11" s="334">
        <v>413</v>
      </c>
      <c r="K11" s="334">
        <v>246</v>
      </c>
      <c r="L11" s="161">
        <v>246</v>
      </c>
      <c r="M11" s="161">
        <v>0</v>
      </c>
      <c r="N11" s="161">
        <v>167</v>
      </c>
      <c r="O11" s="337"/>
      <c r="P11" s="161">
        <v>0</v>
      </c>
      <c r="Q11" s="161">
        <v>86</v>
      </c>
      <c r="R11" s="161">
        <v>1</v>
      </c>
      <c r="S11" s="161">
        <v>1</v>
      </c>
      <c r="T11" s="334">
        <v>255</v>
      </c>
      <c r="U11" s="304">
        <f t="shared" ref="U11:U36" si="0">IF(J11&lt;&gt;0,K11/J11,"")</f>
        <v>0.59564164648910412</v>
      </c>
    </row>
    <row r="12" spans="1:21" ht="13.5" customHeight="1">
      <c r="A12" s="242">
        <v>2</v>
      </c>
      <c r="B12" s="163" t="s">
        <v>33</v>
      </c>
      <c r="C12" s="161">
        <v>17</v>
      </c>
      <c r="D12" s="334">
        <v>74</v>
      </c>
      <c r="E12" s="162">
        <v>42</v>
      </c>
      <c r="F12" s="162">
        <v>32</v>
      </c>
      <c r="G12" s="162">
        <v>3</v>
      </c>
      <c r="H12" s="162">
        <v>0</v>
      </c>
      <c r="I12" s="334">
        <v>71</v>
      </c>
      <c r="J12" s="334">
        <v>51</v>
      </c>
      <c r="K12" s="334">
        <v>21</v>
      </c>
      <c r="L12" s="161">
        <v>21</v>
      </c>
      <c r="M12" s="161">
        <v>0</v>
      </c>
      <c r="N12" s="161">
        <v>30</v>
      </c>
      <c r="O12" s="337"/>
      <c r="P12" s="161">
        <v>0</v>
      </c>
      <c r="Q12" s="161">
        <v>20</v>
      </c>
      <c r="R12" s="161">
        <v>0</v>
      </c>
      <c r="S12" s="161">
        <v>0</v>
      </c>
      <c r="T12" s="334">
        <v>50</v>
      </c>
      <c r="U12" s="304">
        <f t="shared" si="0"/>
        <v>0.41176470588235292</v>
      </c>
    </row>
    <row r="13" spans="1:21" ht="13.5" customHeight="1">
      <c r="A13" s="242">
        <v>3</v>
      </c>
      <c r="B13" s="164" t="s">
        <v>141</v>
      </c>
      <c r="C13" s="161">
        <v>15</v>
      </c>
      <c r="D13" s="334">
        <v>46</v>
      </c>
      <c r="E13" s="162">
        <v>17</v>
      </c>
      <c r="F13" s="162">
        <v>29</v>
      </c>
      <c r="G13" s="162">
        <v>0</v>
      </c>
      <c r="H13" s="162">
        <v>0</v>
      </c>
      <c r="I13" s="334">
        <v>46</v>
      </c>
      <c r="J13" s="334">
        <v>38</v>
      </c>
      <c r="K13" s="334">
        <v>27</v>
      </c>
      <c r="L13" s="161">
        <v>27</v>
      </c>
      <c r="M13" s="161">
        <v>0</v>
      </c>
      <c r="N13" s="161">
        <v>11</v>
      </c>
      <c r="O13" s="337"/>
      <c r="P13" s="161">
        <v>0</v>
      </c>
      <c r="Q13" s="161">
        <v>8</v>
      </c>
      <c r="R13" s="161">
        <v>0</v>
      </c>
      <c r="S13" s="161">
        <v>0</v>
      </c>
      <c r="T13" s="334">
        <v>19</v>
      </c>
      <c r="U13" s="304">
        <f t="shared" si="0"/>
        <v>0.71052631578947367</v>
      </c>
    </row>
    <row r="14" spans="1:21">
      <c r="A14" s="242">
        <v>4</v>
      </c>
      <c r="B14" s="160" t="s">
        <v>376</v>
      </c>
      <c r="C14" s="161">
        <v>1</v>
      </c>
      <c r="D14" s="334">
        <v>8</v>
      </c>
      <c r="E14" s="162">
        <v>1</v>
      </c>
      <c r="F14" s="162">
        <v>7</v>
      </c>
      <c r="G14" s="162">
        <v>0</v>
      </c>
      <c r="H14" s="162">
        <v>0</v>
      </c>
      <c r="I14" s="334">
        <v>8</v>
      </c>
      <c r="J14" s="334">
        <v>7</v>
      </c>
      <c r="K14" s="334">
        <v>6</v>
      </c>
      <c r="L14" s="161">
        <v>6</v>
      </c>
      <c r="M14" s="161">
        <v>0</v>
      </c>
      <c r="N14" s="161">
        <v>1</v>
      </c>
      <c r="O14" s="337"/>
      <c r="P14" s="161">
        <v>0</v>
      </c>
      <c r="Q14" s="161">
        <v>1</v>
      </c>
      <c r="R14" s="161">
        <v>0</v>
      </c>
      <c r="S14" s="161">
        <v>0</v>
      </c>
      <c r="T14" s="334">
        <v>2</v>
      </c>
      <c r="U14" s="304">
        <f t="shared" si="0"/>
        <v>0.8571428571428571</v>
      </c>
    </row>
    <row r="15" spans="1:21" ht="17.25" customHeight="1">
      <c r="A15" s="242">
        <v>5</v>
      </c>
      <c r="B15" s="165" t="s">
        <v>377</v>
      </c>
      <c r="C15" s="161">
        <v>0</v>
      </c>
      <c r="D15" s="334">
        <v>21</v>
      </c>
      <c r="E15" s="162">
        <v>18</v>
      </c>
      <c r="F15" s="162">
        <v>3</v>
      </c>
      <c r="G15" s="162">
        <v>0</v>
      </c>
      <c r="H15" s="162">
        <v>0</v>
      </c>
      <c r="I15" s="334">
        <v>21</v>
      </c>
      <c r="J15" s="334">
        <v>7</v>
      </c>
      <c r="K15" s="334">
        <v>3</v>
      </c>
      <c r="L15" s="161">
        <v>3</v>
      </c>
      <c r="M15" s="161">
        <v>0</v>
      </c>
      <c r="N15" s="161">
        <v>4</v>
      </c>
      <c r="O15" s="337"/>
      <c r="P15" s="161">
        <v>0</v>
      </c>
      <c r="Q15" s="161">
        <v>14</v>
      </c>
      <c r="R15" s="161">
        <v>0</v>
      </c>
      <c r="S15" s="161">
        <v>0</v>
      </c>
      <c r="T15" s="334">
        <v>18</v>
      </c>
      <c r="U15" s="304">
        <f t="shared" si="0"/>
        <v>0.42857142857142855</v>
      </c>
    </row>
    <row r="16" spans="1:21" ht="13.5" customHeight="1">
      <c r="A16" s="242">
        <v>6</v>
      </c>
      <c r="B16" s="160" t="s">
        <v>378</v>
      </c>
      <c r="C16" s="161">
        <v>185</v>
      </c>
      <c r="D16" s="334">
        <v>717</v>
      </c>
      <c r="E16" s="162">
        <v>93</v>
      </c>
      <c r="F16" s="162">
        <v>624</v>
      </c>
      <c r="G16" s="162">
        <v>30</v>
      </c>
      <c r="H16" s="162">
        <v>0</v>
      </c>
      <c r="I16" s="334">
        <v>687</v>
      </c>
      <c r="J16" s="334">
        <v>575</v>
      </c>
      <c r="K16" s="334">
        <v>428</v>
      </c>
      <c r="L16" s="161">
        <v>428</v>
      </c>
      <c r="M16" s="161">
        <v>0</v>
      </c>
      <c r="N16" s="161">
        <v>147</v>
      </c>
      <c r="O16" s="337"/>
      <c r="P16" s="161">
        <v>0</v>
      </c>
      <c r="Q16" s="161">
        <v>112</v>
      </c>
      <c r="R16" s="161">
        <v>0</v>
      </c>
      <c r="S16" s="161">
        <v>0</v>
      </c>
      <c r="T16" s="334">
        <v>259</v>
      </c>
      <c r="U16" s="304">
        <f t="shared" si="0"/>
        <v>0.74434782608695649</v>
      </c>
    </row>
    <row r="17" spans="1:21" ht="13.5" customHeight="1">
      <c r="A17" s="242">
        <v>7</v>
      </c>
      <c r="B17" s="160" t="s">
        <v>129</v>
      </c>
      <c r="C17" s="161">
        <v>2</v>
      </c>
      <c r="D17" s="334">
        <v>8</v>
      </c>
      <c r="E17" s="162">
        <v>0</v>
      </c>
      <c r="F17" s="162">
        <v>8</v>
      </c>
      <c r="G17" s="162">
        <v>0</v>
      </c>
      <c r="H17" s="162">
        <v>0</v>
      </c>
      <c r="I17" s="334">
        <v>8</v>
      </c>
      <c r="J17" s="334">
        <v>8</v>
      </c>
      <c r="K17" s="334">
        <v>8</v>
      </c>
      <c r="L17" s="161">
        <v>8</v>
      </c>
      <c r="M17" s="161">
        <v>0</v>
      </c>
      <c r="N17" s="161">
        <v>0</v>
      </c>
      <c r="O17" s="337"/>
      <c r="P17" s="161">
        <v>0</v>
      </c>
      <c r="Q17" s="161">
        <v>0</v>
      </c>
      <c r="R17" s="161">
        <v>0</v>
      </c>
      <c r="S17" s="161">
        <v>0</v>
      </c>
      <c r="T17" s="334">
        <v>0</v>
      </c>
      <c r="U17" s="304">
        <f t="shared" si="0"/>
        <v>1</v>
      </c>
    </row>
    <row r="18" spans="1:21" ht="13.5" customHeight="1">
      <c r="A18" s="242">
        <v>8</v>
      </c>
      <c r="B18" s="160" t="s">
        <v>32</v>
      </c>
      <c r="C18" s="161">
        <v>196</v>
      </c>
      <c r="D18" s="334">
        <v>313</v>
      </c>
      <c r="E18" s="162">
        <v>3</v>
      </c>
      <c r="F18" s="162">
        <v>310</v>
      </c>
      <c r="G18" s="162">
        <v>0</v>
      </c>
      <c r="H18" s="162">
        <v>0</v>
      </c>
      <c r="I18" s="334">
        <v>313</v>
      </c>
      <c r="J18" s="334">
        <v>312</v>
      </c>
      <c r="K18" s="334">
        <v>304</v>
      </c>
      <c r="L18" s="161">
        <v>304</v>
      </c>
      <c r="M18" s="161">
        <v>0</v>
      </c>
      <c r="N18" s="161">
        <v>8</v>
      </c>
      <c r="O18" s="337"/>
      <c r="P18" s="161">
        <v>0</v>
      </c>
      <c r="Q18" s="161">
        <v>1</v>
      </c>
      <c r="R18" s="161">
        <v>0</v>
      </c>
      <c r="S18" s="161">
        <v>0</v>
      </c>
      <c r="T18" s="334">
        <v>9</v>
      </c>
      <c r="U18" s="304">
        <f t="shared" si="0"/>
        <v>0.97435897435897434</v>
      </c>
    </row>
    <row r="19" spans="1:21" ht="13.5" customHeight="1">
      <c r="A19" s="242">
        <v>9</v>
      </c>
      <c r="B19" s="160" t="s">
        <v>34</v>
      </c>
      <c r="C19" s="161">
        <v>0</v>
      </c>
      <c r="D19" s="334">
        <v>0</v>
      </c>
      <c r="E19" s="162">
        <v>0</v>
      </c>
      <c r="F19" s="162">
        <v>0</v>
      </c>
      <c r="G19" s="162">
        <v>0</v>
      </c>
      <c r="H19" s="162">
        <v>0</v>
      </c>
      <c r="I19" s="334">
        <v>0</v>
      </c>
      <c r="J19" s="334">
        <v>0</v>
      </c>
      <c r="K19" s="334">
        <v>0</v>
      </c>
      <c r="L19" s="161">
        <v>0</v>
      </c>
      <c r="M19" s="161">
        <v>0</v>
      </c>
      <c r="N19" s="161">
        <v>0</v>
      </c>
      <c r="O19" s="337"/>
      <c r="P19" s="161">
        <v>0</v>
      </c>
      <c r="Q19" s="161">
        <v>0</v>
      </c>
      <c r="R19" s="161">
        <v>0</v>
      </c>
      <c r="S19" s="161">
        <v>0</v>
      </c>
      <c r="T19" s="334">
        <v>0</v>
      </c>
      <c r="U19" s="304" t="str">
        <f t="shared" si="0"/>
        <v/>
      </c>
    </row>
    <row r="20" spans="1:21" ht="13.5" customHeight="1">
      <c r="A20" s="242">
        <v>10</v>
      </c>
      <c r="B20" s="160" t="s">
        <v>35</v>
      </c>
      <c r="C20" s="161">
        <v>0</v>
      </c>
      <c r="D20" s="334">
        <v>1</v>
      </c>
      <c r="E20" s="162">
        <v>1</v>
      </c>
      <c r="F20" s="162">
        <v>0</v>
      </c>
      <c r="G20" s="162">
        <v>0</v>
      </c>
      <c r="H20" s="162">
        <v>0</v>
      </c>
      <c r="I20" s="334">
        <v>1</v>
      </c>
      <c r="J20" s="334">
        <v>1</v>
      </c>
      <c r="K20" s="334">
        <v>0</v>
      </c>
      <c r="L20" s="161">
        <v>0</v>
      </c>
      <c r="M20" s="161">
        <v>0</v>
      </c>
      <c r="N20" s="161">
        <v>1</v>
      </c>
      <c r="O20" s="337"/>
      <c r="P20" s="161">
        <v>0</v>
      </c>
      <c r="Q20" s="161">
        <v>0</v>
      </c>
      <c r="R20" s="161">
        <v>0</v>
      </c>
      <c r="S20" s="161">
        <v>0</v>
      </c>
      <c r="T20" s="334">
        <v>1</v>
      </c>
      <c r="U20" s="304">
        <f t="shared" si="0"/>
        <v>0</v>
      </c>
    </row>
    <row r="21" spans="1:21" ht="13.5" customHeight="1">
      <c r="A21" s="242">
        <v>11</v>
      </c>
      <c r="B21" s="160" t="s">
        <v>143</v>
      </c>
      <c r="C21" s="161">
        <v>0</v>
      </c>
      <c r="D21" s="334">
        <v>0</v>
      </c>
      <c r="E21" s="162">
        <v>0</v>
      </c>
      <c r="F21" s="162">
        <v>0</v>
      </c>
      <c r="G21" s="162">
        <v>0</v>
      </c>
      <c r="H21" s="162">
        <v>0</v>
      </c>
      <c r="I21" s="334">
        <v>0</v>
      </c>
      <c r="J21" s="334">
        <v>0</v>
      </c>
      <c r="K21" s="334">
        <v>0</v>
      </c>
      <c r="L21" s="161">
        <v>0</v>
      </c>
      <c r="M21" s="161">
        <v>0</v>
      </c>
      <c r="N21" s="161">
        <v>0</v>
      </c>
      <c r="O21" s="337"/>
      <c r="P21" s="161">
        <v>0</v>
      </c>
      <c r="Q21" s="161">
        <v>0</v>
      </c>
      <c r="R21" s="161">
        <v>0</v>
      </c>
      <c r="S21" s="161">
        <v>0</v>
      </c>
      <c r="T21" s="334">
        <v>0</v>
      </c>
      <c r="U21" s="304" t="str">
        <f t="shared" si="0"/>
        <v/>
      </c>
    </row>
    <row r="22" spans="1:21" ht="13.5" customHeight="1">
      <c r="A22" s="242">
        <v>12</v>
      </c>
      <c r="B22" s="160" t="s">
        <v>142</v>
      </c>
      <c r="C22" s="161">
        <v>0</v>
      </c>
      <c r="D22" s="334">
        <v>0</v>
      </c>
      <c r="E22" s="162">
        <v>0</v>
      </c>
      <c r="F22" s="162">
        <v>0</v>
      </c>
      <c r="G22" s="162">
        <v>0</v>
      </c>
      <c r="H22" s="162">
        <v>0</v>
      </c>
      <c r="I22" s="334">
        <v>0</v>
      </c>
      <c r="J22" s="334">
        <v>0</v>
      </c>
      <c r="K22" s="334">
        <v>0</v>
      </c>
      <c r="L22" s="161">
        <v>0</v>
      </c>
      <c r="M22" s="161">
        <v>0</v>
      </c>
      <c r="N22" s="161">
        <v>0</v>
      </c>
      <c r="O22" s="337"/>
      <c r="P22" s="161">
        <v>0</v>
      </c>
      <c r="Q22" s="161">
        <v>0</v>
      </c>
      <c r="R22" s="161">
        <v>0</v>
      </c>
      <c r="S22" s="161">
        <v>0</v>
      </c>
      <c r="T22" s="334">
        <v>0</v>
      </c>
      <c r="U22" s="304" t="str">
        <f t="shared" si="0"/>
        <v/>
      </c>
    </row>
    <row r="23" spans="1:21" ht="13.5" customHeight="1">
      <c r="A23" s="242">
        <v>13</v>
      </c>
      <c r="B23" s="160" t="s">
        <v>102</v>
      </c>
      <c r="C23" s="161">
        <v>0</v>
      </c>
      <c r="D23" s="334">
        <v>0</v>
      </c>
      <c r="E23" s="162">
        <v>0</v>
      </c>
      <c r="F23" s="162">
        <v>0</v>
      </c>
      <c r="G23" s="162">
        <v>0</v>
      </c>
      <c r="H23" s="162">
        <v>0</v>
      </c>
      <c r="I23" s="334">
        <v>0</v>
      </c>
      <c r="J23" s="334">
        <v>0</v>
      </c>
      <c r="K23" s="334">
        <v>0</v>
      </c>
      <c r="L23" s="161">
        <v>0</v>
      </c>
      <c r="M23" s="161">
        <v>0</v>
      </c>
      <c r="N23" s="161">
        <v>0</v>
      </c>
      <c r="O23" s="337"/>
      <c r="P23" s="161">
        <v>0</v>
      </c>
      <c r="Q23" s="161">
        <v>0</v>
      </c>
      <c r="R23" s="161">
        <v>0</v>
      </c>
      <c r="S23" s="161">
        <v>0</v>
      </c>
      <c r="T23" s="334">
        <v>0</v>
      </c>
      <c r="U23" s="304" t="str">
        <f t="shared" si="0"/>
        <v/>
      </c>
    </row>
    <row r="24" spans="1:21" ht="14.25" customHeight="1">
      <c r="A24" s="335" t="s">
        <v>1</v>
      </c>
      <c r="B24" s="336" t="s">
        <v>90</v>
      </c>
      <c r="C24" s="334">
        <v>0</v>
      </c>
      <c r="D24" s="334">
        <v>1089</v>
      </c>
      <c r="E24" s="334">
        <v>723</v>
      </c>
      <c r="F24" s="334">
        <v>366</v>
      </c>
      <c r="G24" s="334">
        <v>13</v>
      </c>
      <c r="H24" s="334">
        <v>0</v>
      </c>
      <c r="I24" s="334">
        <v>1076</v>
      </c>
      <c r="J24" s="334">
        <v>726</v>
      </c>
      <c r="K24" s="334">
        <v>213</v>
      </c>
      <c r="L24" s="334">
        <v>184</v>
      </c>
      <c r="M24" s="334">
        <v>29</v>
      </c>
      <c r="N24" s="334">
        <v>501</v>
      </c>
      <c r="O24" s="334">
        <v>12</v>
      </c>
      <c r="P24" s="334">
        <v>0</v>
      </c>
      <c r="Q24" s="334">
        <v>346</v>
      </c>
      <c r="R24" s="334">
        <v>3</v>
      </c>
      <c r="S24" s="334">
        <v>1</v>
      </c>
      <c r="T24" s="334">
        <v>863</v>
      </c>
      <c r="U24" s="304">
        <f t="shared" si="0"/>
        <v>0.29338842975206614</v>
      </c>
    </row>
    <row r="25" spans="1:21" ht="14.25" customHeight="1">
      <c r="A25" s="242">
        <v>1</v>
      </c>
      <c r="B25" s="160" t="s">
        <v>31</v>
      </c>
      <c r="C25" s="161"/>
      <c r="D25" s="334">
        <v>496</v>
      </c>
      <c r="E25" s="162">
        <v>366</v>
      </c>
      <c r="F25" s="162">
        <v>130</v>
      </c>
      <c r="G25" s="162">
        <v>2</v>
      </c>
      <c r="H25" s="162">
        <v>0</v>
      </c>
      <c r="I25" s="334">
        <v>494</v>
      </c>
      <c r="J25" s="334">
        <v>355</v>
      </c>
      <c r="K25" s="334">
        <v>84</v>
      </c>
      <c r="L25" s="161">
        <v>62</v>
      </c>
      <c r="M25" s="161">
        <v>22</v>
      </c>
      <c r="N25" s="161">
        <v>260</v>
      </c>
      <c r="O25" s="161">
        <v>11</v>
      </c>
      <c r="P25" s="161">
        <v>0</v>
      </c>
      <c r="Q25" s="161">
        <v>136</v>
      </c>
      <c r="R25" s="161">
        <v>2</v>
      </c>
      <c r="S25" s="161">
        <v>1</v>
      </c>
      <c r="T25" s="334">
        <v>410</v>
      </c>
      <c r="U25" s="304">
        <f t="shared" si="0"/>
        <v>0.23661971830985915</v>
      </c>
    </row>
    <row r="26" spans="1:21" ht="14.25" customHeight="1">
      <c r="A26" s="242">
        <v>2</v>
      </c>
      <c r="B26" s="163" t="s">
        <v>33</v>
      </c>
      <c r="C26" s="161"/>
      <c r="D26" s="334">
        <v>60</v>
      </c>
      <c r="E26" s="162">
        <v>45</v>
      </c>
      <c r="F26" s="162">
        <v>15</v>
      </c>
      <c r="G26" s="162">
        <v>1</v>
      </c>
      <c r="H26" s="162">
        <v>0</v>
      </c>
      <c r="I26" s="334">
        <v>59</v>
      </c>
      <c r="J26" s="334">
        <v>46</v>
      </c>
      <c r="K26" s="334">
        <v>7</v>
      </c>
      <c r="L26" s="161">
        <v>7</v>
      </c>
      <c r="M26" s="161">
        <v>0</v>
      </c>
      <c r="N26" s="161">
        <v>39</v>
      </c>
      <c r="O26" s="161">
        <v>0</v>
      </c>
      <c r="P26" s="161">
        <v>0</v>
      </c>
      <c r="Q26" s="161">
        <v>13</v>
      </c>
      <c r="R26" s="161">
        <v>0</v>
      </c>
      <c r="S26" s="161">
        <v>0</v>
      </c>
      <c r="T26" s="334">
        <v>52</v>
      </c>
      <c r="U26" s="304">
        <f t="shared" si="0"/>
        <v>0.15217391304347827</v>
      </c>
    </row>
    <row r="27" spans="1:21" ht="14.25" customHeight="1">
      <c r="A27" s="242">
        <v>3</v>
      </c>
      <c r="B27" s="164" t="s">
        <v>141</v>
      </c>
      <c r="C27" s="161"/>
      <c r="D27" s="334">
        <v>218</v>
      </c>
      <c r="E27" s="162">
        <v>162</v>
      </c>
      <c r="F27" s="162">
        <v>56</v>
      </c>
      <c r="G27" s="162">
        <v>1</v>
      </c>
      <c r="H27" s="162">
        <v>0</v>
      </c>
      <c r="I27" s="334">
        <v>217</v>
      </c>
      <c r="J27" s="334">
        <v>107</v>
      </c>
      <c r="K27" s="334">
        <v>17</v>
      </c>
      <c r="L27" s="161">
        <v>12</v>
      </c>
      <c r="M27" s="161">
        <v>5</v>
      </c>
      <c r="N27" s="161">
        <v>89</v>
      </c>
      <c r="O27" s="161">
        <v>1</v>
      </c>
      <c r="P27" s="161">
        <v>0</v>
      </c>
      <c r="Q27" s="161">
        <v>109</v>
      </c>
      <c r="R27" s="161">
        <v>1</v>
      </c>
      <c r="S27" s="161">
        <v>0</v>
      </c>
      <c r="T27" s="334">
        <v>200</v>
      </c>
      <c r="U27" s="304">
        <f t="shared" si="0"/>
        <v>0.15887850467289719</v>
      </c>
    </row>
    <row r="28" spans="1:21" ht="14.25" customHeight="1">
      <c r="A28" s="242">
        <v>4</v>
      </c>
      <c r="B28" s="160" t="s">
        <v>376</v>
      </c>
      <c r="C28" s="161"/>
      <c r="D28" s="334">
        <v>0</v>
      </c>
      <c r="E28" s="162">
        <v>0</v>
      </c>
      <c r="F28" s="162">
        <v>0</v>
      </c>
      <c r="G28" s="162">
        <v>0</v>
      </c>
      <c r="H28" s="162">
        <v>0</v>
      </c>
      <c r="I28" s="334">
        <v>0</v>
      </c>
      <c r="J28" s="334">
        <v>0</v>
      </c>
      <c r="K28" s="334">
        <v>0</v>
      </c>
      <c r="L28" s="161">
        <v>0</v>
      </c>
      <c r="M28" s="161">
        <v>0</v>
      </c>
      <c r="N28" s="161">
        <v>0</v>
      </c>
      <c r="O28" s="161">
        <v>0</v>
      </c>
      <c r="P28" s="161">
        <v>0</v>
      </c>
      <c r="Q28" s="161">
        <v>0</v>
      </c>
      <c r="R28" s="161">
        <v>0</v>
      </c>
      <c r="S28" s="161">
        <v>0</v>
      </c>
      <c r="T28" s="334">
        <v>0</v>
      </c>
      <c r="U28" s="304" t="str">
        <f t="shared" si="0"/>
        <v/>
      </c>
    </row>
    <row r="29" spans="1:21" ht="16.5" customHeight="1">
      <c r="A29" s="242">
        <v>5</v>
      </c>
      <c r="B29" s="165" t="s">
        <v>377</v>
      </c>
      <c r="C29" s="161"/>
      <c r="D29" s="334">
        <v>1</v>
      </c>
      <c r="E29" s="162">
        <v>1</v>
      </c>
      <c r="F29" s="162">
        <v>0</v>
      </c>
      <c r="G29" s="162">
        <v>0</v>
      </c>
      <c r="H29" s="162">
        <v>0</v>
      </c>
      <c r="I29" s="334">
        <v>1</v>
      </c>
      <c r="J29" s="334">
        <v>0</v>
      </c>
      <c r="K29" s="334">
        <v>0</v>
      </c>
      <c r="L29" s="161">
        <v>0</v>
      </c>
      <c r="M29" s="161">
        <v>0</v>
      </c>
      <c r="N29" s="161">
        <v>0</v>
      </c>
      <c r="O29" s="161">
        <v>0</v>
      </c>
      <c r="P29" s="161">
        <v>0</v>
      </c>
      <c r="Q29" s="161">
        <v>1</v>
      </c>
      <c r="R29" s="161">
        <v>0</v>
      </c>
      <c r="S29" s="161">
        <v>0</v>
      </c>
      <c r="T29" s="334">
        <v>1</v>
      </c>
      <c r="U29" s="304" t="str">
        <f t="shared" si="0"/>
        <v/>
      </c>
    </row>
    <row r="30" spans="1:21" ht="14.25" customHeight="1">
      <c r="A30" s="242">
        <v>6</v>
      </c>
      <c r="B30" s="160" t="s">
        <v>379</v>
      </c>
      <c r="C30" s="161"/>
      <c r="D30" s="334">
        <v>143</v>
      </c>
      <c r="E30" s="162">
        <v>98</v>
      </c>
      <c r="F30" s="162">
        <v>45</v>
      </c>
      <c r="G30" s="162">
        <v>5</v>
      </c>
      <c r="H30" s="162">
        <v>0</v>
      </c>
      <c r="I30" s="334">
        <v>138</v>
      </c>
      <c r="J30" s="334">
        <v>63</v>
      </c>
      <c r="K30" s="334">
        <v>35</v>
      </c>
      <c r="L30" s="161">
        <v>34</v>
      </c>
      <c r="M30" s="161">
        <v>1</v>
      </c>
      <c r="N30" s="161">
        <v>28</v>
      </c>
      <c r="O30" s="161">
        <v>0</v>
      </c>
      <c r="P30" s="161">
        <v>0</v>
      </c>
      <c r="Q30" s="161">
        <v>75</v>
      </c>
      <c r="R30" s="161">
        <v>0</v>
      </c>
      <c r="S30" s="161">
        <v>0</v>
      </c>
      <c r="T30" s="334">
        <v>103</v>
      </c>
      <c r="U30" s="304">
        <f t="shared" si="0"/>
        <v>0.55555555555555558</v>
      </c>
    </row>
    <row r="31" spans="1:21" ht="14.25" customHeight="1">
      <c r="A31" s="242">
        <v>7</v>
      </c>
      <c r="B31" s="160" t="s">
        <v>129</v>
      </c>
      <c r="C31" s="161"/>
      <c r="D31" s="334">
        <v>1</v>
      </c>
      <c r="E31" s="162">
        <v>0</v>
      </c>
      <c r="F31" s="162">
        <v>1</v>
      </c>
      <c r="G31" s="162">
        <v>0</v>
      </c>
      <c r="H31" s="162">
        <v>0</v>
      </c>
      <c r="I31" s="334">
        <v>1</v>
      </c>
      <c r="J31" s="334">
        <v>1</v>
      </c>
      <c r="K31" s="334">
        <v>0</v>
      </c>
      <c r="L31" s="161">
        <v>0</v>
      </c>
      <c r="M31" s="161">
        <v>0</v>
      </c>
      <c r="N31" s="161">
        <v>1</v>
      </c>
      <c r="O31" s="161">
        <v>0</v>
      </c>
      <c r="P31" s="161">
        <v>0</v>
      </c>
      <c r="Q31" s="161">
        <v>0</v>
      </c>
      <c r="R31" s="161">
        <v>0</v>
      </c>
      <c r="S31" s="161">
        <v>0</v>
      </c>
      <c r="T31" s="334">
        <v>1</v>
      </c>
      <c r="U31" s="304">
        <f t="shared" si="0"/>
        <v>0</v>
      </c>
    </row>
    <row r="32" spans="1:21" ht="12.75" customHeight="1">
      <c r="A32" s="242">
        <v>8</v>
      </c>
      <c r="B32" s="160" t="s">
        <v>32</v>
      </c>
      <c r="C32" s="161"/>
      <c r="D32" s="334">
        <v>170</v>
      </c>
      <c r="E32" s="162">
        <v>51</v>
      </c>
      <c r="F32" s="162">
        <v>119</v>
      </c>
      <c r="G32" s="162">
        <v>4</v>
      </c>
      <c r="H32" s="162">
        <v>0</v>
      </c>
      <c r="I32" s="334">
        <v>166</v>
      </c>
      <c r="J32" s="334">
        <v>154</v>
      </c>
      <c r="K32" s="334">
        <v>70</v>
      </c>
      <c r="L32" s="161">
        <v>69</v>
      </c>
      <c r="M32" s="161">
        <v>1</v>
      </c>
      <c r="N32" s="161">
        <v>84</v>
      </c>
      <c r="O32" s="161">
        <v>0</v>
      </c>
      <c r="P32" s="161">
        <v>0</v>
      </c>
      <c r="Q32" s="161">
        <v>12</v>
      </c>
      <c r="R32" s="161">
        <v>0</v>
      </c>
      <c r="S32" s="161">
        <v>0</v>
      </c>
      <c r="T32" s="334">
        <v>96</v>
      </c>
      <c r="U32" s="304">
        <f t="shared" si="0"/>
        <v>0.45454545454545453</v>
      </c>
    </row>
    <row r="33" spans="1:21" ht="12.75" customHeight="1">
      <c r="A33" s="242">
        <v>9</v>
      </c>
      <c r="B33" s="160" t="s">
        <v>34</v>
      </c>
      <c r="C33" s="161"/>
      <c r="D33" s="334">
        <v>0</v>
      </c>
      <c r="E33" s="162">
        <v>0</v>
      </c>
      <c r="F33" s="162">
        <v>0</v>
      </c>
      <c r="G33" s="162">
        <v>0</v>
      </c>
      <c r="H33" s="162">
        <v>0</v>
      </c>
      <c r="I33" s="334">
        <v>0</v>
      </c>
      <c r="J33" s="334">
        <v>0</v>
      </c>
      <c r="K33" s="334">
        <v>0</v>
      </c>
      <c r="L33" s="161">
        <v>0</v>
      </c>
      <c r="M33" s="161">
        <v>0</v>
      </c>
      <c r="N33" s="161">
        <v>0</v>
      </c>
      <c r="O33" s="161">
        <v>0</v>
      </c>
      <c r="P33" s="161">
        <v>0</v>
      </c>
      <c r="Q33" s="161">
        <v>0</v>
      </c>
      <c r="R33" s="161">
        <v>0</v>
      </c>
      <c r="S33" s="161">
        <v>0</v>
      </c>
      <c r="T33" s="334">
        <v>0</v>
      </c>
      <c r="U33" s="304" t="str">
        <f t="shared" si="0"/>
        <v/>
      </c>
    </row>
    <row r="34" spans="1:21" ht="12.75" customHeight="1">
      <c r="A34" s="242">
        <v>10</v>
      </c>
      <c r="B34" s="160" t="s">
        <v>35</v>
      </c>
      <c r="C34" s="161"/>
      <c r="D34" s="334">
        <v>0</v>
      </c>
      <c r="E34" s="162">
        <v>0</v>
      </c>
      <c r="F34" s="162">
        <v>0</v>
      </c>
      <c r="G34" s="162">
        <v>0</v>
      </c>
      <c r="H34" s="162">
        <v>0</v>
      </c>
      <c r="I34" s="334">
        <v>0</v>
      </c>
      <c r="J34" s="334">
        <v>0</v>
      </c>
      <c r="K34" s="334">
        <v>0</v>
      </c>
      <c r="L34" s="161">
        <v>0</v>
      </c>
      <c r="M34" s="161">
        <v>0</v>
      </c>
      <c r="N34" s="161">
        <v>0</v>
      </c>
      <c r="O34" s="161">
        <v>0</v>
      </c>
      <c r="P34" s="161">
        <v>0</v>
      </c>
      <c r="Q34" s="161">
        <v>0</v>
      </c>
      <c r="R34" s="161">
        <v>0</v>
      </c>
      <c r="S34" s="161">
        <v>0</v>
      </c>
      <c r="T34" s="334">
        <v>0</v>
      </c>
      <c r="U34" s="304" t="str">
        <f t="shared" si="0"/>
        <v/>
      </c>
    </row>
    <row r="35" spans="1:21" ht="12.75" customHeight="1">
      <c r="A35" s="242">
        <v>11</v>
      </c>
      <c r="B35" s="160" t="s">
        <v>143</v>
      </c>
      <c r="C35" s="161"/>
      <c r="D35" s="334">
        <v>0</v>
      </c>
      <c r="E35" s="162">
        <v>0</v>
      </c>
      <c r="F35" s="162">
        <v>0</v>
      </c>
      <c r="G35" s="162">
        <v>0</v>
      </c>
      <c r="H35" s="162">
        <v>0</v>
      </c>
      <c r="I35" s="334">
        <v>0</v>
      </c>
      <c r="J35" s="334">
        <v>0</v>
      </c>
      <c r="K35" s="334">
        <v>0</v>
      </c>
      <c r="L35" s="161">
        <v>0</v>
      </c>
      <c r="M35" s="161">
        <v>0</v>
      </c>
      <c r="N35" s="161">
        <v>0</v>
      </c>
      <c r="O35" s="161">
        <v>0</v>
      </c>
      <c r="P35" s="161">
        <v>0</v>
      </c>
      <c r="Q35" s="161">
        <v>0</v>
      </c>
      <c r="R35" s="161">
        <v>0</v>
      </c>
      <c r="S35" s="161">
        <v>0</v>
      </c>
      <c r="T35" s="334">
        <v>0</v>
      </c>
      <c r="U35" s="304" t="str">
        <f t="shared" si="0"/>
        <v/>
      </c>
    </row>
    <row r="36" spans="1:21" ht="12.75" customHeight="1">
      <c r="A36" s="242">
        <v>12</v>
      </c>
      <c r="B36" s="160" t="s">
        <v>142</v>
      </c>
      <c r="C36" s="161"/>
      <c r="D36" s="334">
        <v>0</v>
      </c>
      <c r="E36" s="162">
        <v>0</v>
      </c>
      <c r="F36" s="162">
        <v>0</v>
      </c>
      <c r="G36" s="162">
        <v>0</v>
      </c>
      <c r="H36" s="162">
        <v>0</v>
      </c>
      <c r="I36" s="334">
        <v>0</v>
      </c>
      <c r="J36" s="334">
        <v>0</v>
      </c>
      <c r="K36" s="334">
        <v>0</v>
      </c>
      <c r="L36" s="161">
        <v>0</v>
      </c>
      <c r="M36" s="161">
        <v>0</v>
      </c>
      <c r="N36" s="161">
        <v>0</v>
      </c>
      <c r="O36" s="161">
        <v>0</v>
      </c>
      <c r="P36" s="161">
        <v>0</v>
      </c>
      <c r="Q36" s="161">
        <v>0</v>
      </c>
      <c r="R36" s="161">
        <v>0</v>
      </c>
      <c r="S36" s="161">
        <v>0</v>
      </c>
      <c r="T36" s="334">
        <v>0</v>
      </c>
      <c r="U36" s="304" t="str">
        <f t="shared" si="0"/>
        <v/>
      </c>
    </row>
    <row r="37" spans="1:21" ht="12.75" customHeight="1">
      <c r="A37" s="242">
        <v>13</v>
      </c>
      <c r="B37" s="160" t="s">
        <v>102</v>
      </c>
      <c r="C37" s="161"/>
      <c r="D37" s="334">
        <v>0</v>
      </c>
      <c r="E37" s="162">
        <v>0</v>
      </c>
      <c r="F37" s="162">
        <v>0</v>
      </c>
      <c r="G37" s="162">
        <v>0</v>
      </c>
      <c r="H37" s="162">
        <v>0</v>
      </c>
      <c r="I37" s="334">
        <v>0</v>
      </c>
      <c r="J37" s="334">
        <v>0</v>
      </c>
      <c r="K37" s="334">
        <v>0</v>
      </c>
      <c r="L37" s="161">
        <v>0</v>
      </c>
      <c r="M37" s="161">
        <v>0</v>
      </c>
      <c r="N37" s="161">
        <v>0</v>
      </c>
      <c r="O37" s="161">
        <v>0</v>
      </c>
      <c r="P37" s="161">
        <v>0</v>
      </c>
      <c r="Q37" s="161">
        <v>0</v>
      </c>
      <c r="R37" s="161">
        <v>0</v>
      </c>
      <c r="S37" s="161">
        <v>0</v>
      </c>
      <c r="T37" s="334">
        <v>0</v>
      </c>
      <c r="U37" s="304" t="str">
        <f>IF(J37&lt;&gt;0,K37/J37,"")</f>
        <v/>
      </c>
    </row>
    <row r="38" spans="1:21" ht="15.75" customHeight="1">
      <c r="A38" s="394" t="str">
        <f>TT!C7</f>
        <v>Kon Tum, ngày      tháng     năm 2023</v>
      </c>
      <c r="B38" s="395"/>
      <c r="C38" s="395"/>
      <c r="D38" s="395"/>
      <c r="E38" s="395"/>
      <c r="F38" s="149"/>
      <c r="G38" s="149"/>
      <c r="H38" s="149"/>
      <c r="I38" s="129"/>
      <c r="J38" s="129"/>
      <c r="K38" s="129"/>
      <c r="L38" s="129"/>
      <c r="M38" s="129"/>
      <c r="N38" s="389" t="str">
        <f>TT!C4</f>
        <v>Kon Tum, ngày      tháng     năm 2023</v>
      </c>
      <c r="O38" s="390"/>
      <c r="P38" s="390"/>
      <c r="Q38" s="390"/>
      <c r="R38" s="390"/>
      <c r="S38" s="390"/>
      <c r="T38" s="390"/>
      <c r="U38" s="390"/>
    </row>
    <row r="39" spans="1:21" ht="19.5" customHeight="1">
      <c r="A39" s="387" t="str">
        <f>TT!A6</f>
        <v>NGƯỜI LẬP BIỂU</v>
      </c>
      <c r="B39" s="388"/>
      <c r="C39" s="388"/>
      <c r="D39" s="388"/>
      <c r="E39" s="388"/>
      <c r="F39" s="150"/>
      <c r="G39" s="150"/>
      <c r="H39" s="150"/>
      <c r="I39" s="135"/>
      <c r="J39" s="135"/>
      <c r="K39" s="135"/>
      <c r="L39" s="135"/>
      <c r="M39" s="135"/>
      <c r="N39" s="391" t="str">
        <f>TT!C5</f>
        <v>CỤC TRƯỞNG</v>
      </c>
      <c r="O39" s="391"/>
      <c r="P39" s="391"/>
      <c r="Q39" s="391"/>
      <c r="R39" s="391"/>
      <c r="S39" s="391"/>
      <c r="T39" s="391"/>
      <c r="U39" s="391"/>
    </row>
    <row r="40" spans="1:21" ht="39.75" customHeight="1">
      <c r="A40" s="151"/>
      <c r="B40" s="151"/>
      <c r="C40" s="151"/>
      <c r="D40" s="151"/>
      <c r="E40" s="151"/>
      <c r="F40" s="129"/>
      <c r="G40" s="129"/>
      <c r="H40" s="129"/>
      <c r="I40" s="135"/>
      <c r="J40" s="135"/>
      <c r="K40" s="135"/>
      <c r="L40" s="135"/>
      <c r="M40" s="135"/>
      <c r="N40" s="135"/>
      <c r="O40" s="135"/>
      <c r="P40" s="129"/>
      <c r="Q40" s="131"/>
      <c r="R40" s="129"/>
      <c r="S40" s="135"/>
      <c r="T40" s="129"/>
      <c r="U40" s="129"/>
    </row>
    <row r="41" spans="1:21" ht="15.75" customHeight="1">
      <c r="A41" s="386" t="str">
        <f>TT!C6</f>
        <v>PHẠM ANH VŨ</v>
      </c>
      <c r="B41" s="386"/>
      <c r="C41" s="386"/>
      <c r="D41" s="386"/>
      <c r="E41" s="386"/>
      <c r="F41" s="138" t="s">
        <v>2</v>
      </c>
      <c r="G41" s="138"/>
      <c r="H41" s="138"/>
      <c r="I41" s="138"/>
      <c r="J41" s="138"/>
      <c r="K41" s="138"/>
      <c r="L41" s="138"/>
      <c r="M41" s="138"/>
      <c r="N41" s="385" t="str">
        <f>TT!C3</f>
        <v>CAO MINH HOÀNG TÙNG</v>
      </c>
      <c r="O41" s="385"/>
      <c r="P41" s="385"/>
      <c r="Q41" s="385"/>
      <c r="R41" s="385"/>
      <c r="S41" s="385"/>
      <c r="T41" s="385"/>
      <c r="U41" s="385"/>
    </row>
    <row r="42" spans="1:21">
      <c r="A42" s="138"/>
      <c r="B42" s="138"/>
      <c r="C42" s="138"/>
      <c r="D42" s="138"/>
      <c r="E42" s="139"/>
      <c r="F42" s="138"/>
      <c r="G42" s="138"/>
      <c r="H42" s="138"/>
      <c r="I42" s="138"/>
      <c r="J42" s="138"/>
      <c r="K42" s="138"/>
      <c r="L42" s="138"/>
      <c r="M42" s="138"/>
      <c r="N42" s="140"/>
      <c r="O42" s="140"/>
      <c r="P42" s="140"/>
      <c r="Q42" s="141"/>
      <c r="R42" s="140"/>
      <c r="S42" s="140"/>
      <c r="T42" s="140"/>
      <c r="U42" s="140"/>
    </row>
  </sheetData>
  <sheetProtection selectLockedCells="1"/>
  <dataConsolidate/>
  <mergeCells count="35">
    <mergeCell ref="A8:B8"/>
    <mergeCell ref="A38:E38"/>
    <mergeCell ref="H3:H7"/>
    <mergeCell ref="A9:B9"/>
    <mergeCell ref="B3:B7"/>
    <mergeCell ref="N41:U41"/>
    <mergeCell ref="A41:E41"/>
    <mergeCell ref="A39:E39"/>
    <mergeCell ref="N38:U38"/>
    <mergeCell ref="N39:U39"/>
    <mergeCell ref="K4:P4"/>
    <mergeCell ref="A1:D1"/>
    <mergeCell ref="J4:J7"/>
    <mergeCell ref="F4:F7"/>
    <mergeCell ref="G3:G7"/>
    <mergeCell ref="C3:C7"/>
    <mergeCell ref="A3:A7"/>
    <mergeCell ref="D3:D7"/>
    <mergeCell ref="E1:O1"/>
    <mergeCell ref="U3:U7"/>
    <mergeCell ref="T3:T7"/>
    <mergeCell ref="E3:F3"/>
    <mergeCell ref="R4:R7"/>
    <mergeCell ref="P1:U1"/>
    <mergeCell ref="E4:E7"/>
    <mergeCell ref="P2:U2"/>
    <mergeCell ref="P5:P7"/>
    <mergeCell ref="I3:I7"/>
    <mergeCell ref="J3:S3"/>
    <mergeCell ref="K5:K7"/>
    <mergeCell ref="S4:S7"/>
    <mergeCell ref="L5:M6"/>
    <mergeCell ref="Q4:Q7"/>
    <mergeCell ref="N5:N7"/>
    <mergeCell ref="O5:O7"/>
  </mergeCells>
  <phoneticPr fontId="8" type="noConversion"/>
  <pageMargins left="0.43307086614173229" right="0.19685039370078741" top="0.19685039370078741" bottom="0" header="0.19685039370078741" footer="0.19685039370078741"/>
  <pageSetup paperSize="9" scale="80" orientation="landscape" r:id="rId1"/>
  <headerFooter alignWithMargins="0"/>
  <ignoredErrors>
    <ignoredError sqref="U9:U15 U25:U36 U37 U17:U23 U16" unlockedFormula="1"/>
    <ignoredError sqref="U24" formula="1"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3"/>
  <sheetViews>
    <sheetView tabSelected="1" view="pageBreakPreview" zoomScale="115" zoomScaleSheetLayoutView="115" workbookViewId="0">
      <selection activeCell="C6" sqref="C6:H33"/>
    </sheetView>
  </sheetViews>
  <sheetFormatPr defaultRowHeight="15.75"/>
  <cols>
    <col min="1" max="1" width="4.75" customWidth="1"/>
    <col min="2" max="2" width="26.5" customWidth="1"/>
    <col min="3" max="4" width="7.625" customWidth="1"/>
    <col min="5" max="5" width="6.5" customWidth="1"/>
    <col min="6" max="7" width="12.875" customWidth="1"/>
    <col min="8" max="8" width="11" customWidth="1"/>
  </cols>
  <sheetData>
    <row r="1" spans="1:8" s="80" customFormat="1" ht="21.75" customHeight="1">
      <c r="A1" s="614" t="s">
        <v>173</v>
      </c>
      <c r="B1" s="614"/>
      <c r="C1" s="614"/>
      <c r="D1" s="614"/>
      <c r="E1" s="614"/>
      <c r="F1" s="614"/>
      <c r="G1" s="614"/>
      <c r="H1" s="614"/>
    </row>
    <row r="2" spans="1:8" s="80" customFormat="1" ht="21.75" customHeight="1">
      <c r="A2" s="615" t="str">
        <f>TT!C8</f>
        <v>(Từ ngày 01/01/2023 đến ngày 24/5/2023)</v>
      </c>
      <c r="B2" s="615"/>
      <c r="C2" s="615"/>
      <c r="D2" s="615"/>
      <c r="E2" s="615"/>
      <c r="F2" s="615"/>
      <c r="G2" s="615"/>
      <c r="H2" s="615"/>
    </row>
    <row r="3" spans="1:8" ht="21" customHeight="1">
      <c r="F3" s="616" t="s">
        <v>288</v>
      </c>
      <c r="G3" s="616"/>
      <c r="H3" s="616"/>
    </row>
    <row r="4" spans="1:8">
      <c r="A4" s="612" t="s">
        <v>172</v>
      </c>
      <c r="B4" s="612" t="s">
        <v>171</v>
      </c>
      <c r="C4" s="610" t="s">
        <v>168</v>
      </c>
      <c r="D4" s="610"/>
      <c r="E4" s="610"/>
      <c r="F4" s="611" t="s">
        <v>169</v>
      </c>
      <c r="G4" s="611"/>
      <c r="H4" s="611"/>
    </row>
    <row r="5" spans="1:8" ht="95.25" customHeight="1">
      <c r="A5" s="613"/>
      <c r="B5" s="613"/>
      <c r="C5" s="81" t="s">
        <v>166</v>
      </c>
      <c r="D5" s="90" t="s">
        <v>170</v>
      </c>
      <c r="E5" s="89" t="s">
        <v>167</v>
      </c>
      <c r="F5" s="81" t="s">
        <v>166</v>
      </c>
      <c r="G5" s="90" t="s">
        <v>170</v>
      </c>
      <c r="H5" s="89" t="s">
        <v>167</v>
      </c>
    </row>
    <row r="6" spans="1:8">
      <c r="A6" s="82" t="s">
        <v>0</v>
      </c>
      <c r="B6" s="87" t="s">
        <v>89</v>
      </c>
      <c r="C6" s="127">
        <v>924</v>
      </c>
      <c r="D6" s="127">
        <v>791</v>
      </c>
      <c r="E6" s="127">
        <v>549</v>
      </c>
      <c r="F6" s="127">
        <v>15169013.309</v>
      </c>
      <c r="G6" s="127">
        <v>10983067.768999999</v>
      </c>
      <c r="H6" s="127">
        <v>7872204.4069999997</v>
      </c>
    </row>
    <row r="7" spans="1:8">
      <c r="A7" s="83" t="s">
        <v>13</v>
      </c>
      <c r="B7" s="84" t="s">
        <v>31</v>
      </c>
      <c r="C7" s="145">
        <v>460</v>
      </c>
      <c r="D7" s="146">
        <v>346</v>
      </c>
      <c r="E7" s="212">
        <v>260</v>
      </c>
      <c r="F7" s="145">
        <v>5569492.0939999996</v>
      </c>
      <c r="G7" s="145">
        <v>3853140.3889999995</v>
      </c>
      <c r="H7" s="212">
        <v>2996194.9129999997</v>
      </c>
    </row>
    <row r="8" spans="1:8">
      <c r="A8" s="83" t="s">
        <v>14</v>
      </c>
      <c r="B8" s="85" t="s">
        <v>33</v>
      </c>
      <c r="C8" s="145">
        <v>120</v>
      </c>
      <c r="D8" s="146">
        <v>98</v>
      </c>
      <c r="E8" s="212">
        <v>78</v>
      </c>
      <c r="F8" s="145">
        <v>2644218.3670000001</v>
      </c>
      <c r="G8" s="145">
        <v>1905837.3669999999</v>
      </c>
      <c r="H8" s="212">
        <v>1796606.4939999999</v>
      </c>
    </row>
    <row r="9" spans="1:8">
      <c r="A9" s="83" t="s">
        <v>19</v>
      </c>
      <c r="B9" s="85" t="s">
        <v>141</v>
      </c>
      <c r="C9" s="145">
        <v>25</v>
      </c>
      <c r="D9" s="146">
        <v>16</v>
      </c>
      <c r="E9" s="212">
        <v>8</v>
      </c>
      <c r="F9" s="145">
        <v>965184.103</v>
      </c>
      <c r="G9" s="145">
        <v>394934.26799999998</v>
      </c>
      <c r="H9" s="212">
        <v>192854</v>
      </c>
    </row>
    <row r="10" spans="1:8">
      <c r="A10" s="83" t="s">
        <v>22</v>
      </c>
      <c r="B10" s="84" t="s">
        <v>145</v>
      </c>
      <c r="C10" s="145">
        <v>3</v>
      </c>
      <c r="D10" s="146">
        <v>3</v>
      </c>
      <c r="E10" s="212">
        <v>2</v>
      </c>
      <c r="F10" s="145">
        <v>56421</v>
      </c>
      <c r="G10" s="145">
        <v>56421</v>
      </c>
      <c r="H10" s="212">
        <v>32625</v>
      </c>
    </row>
    <row r="11" spans="1:8" ht="25.5">
      <c r="A11" s="83" t="s">
        <v>23</v>
      </c>
      <c r="B11" s="86" t="s">
        <v>144</v>
      </c>
      <c r="C11" s="145">
        <v>25</v>
      </c>
      <c r="D11" s="146">
        <v>21</v>
      </c>
      <c r="E11" s="212">
        <v>7</v>
      </c>
      <c r="F11" s="145">
        <v>1732390</v>
      </c>
      <c r="G11" s="145">
        <v>773529</v>
      </c>
      <c r="H11" s="212">
        <v>341181</v>
      </c>
    </row>
    <row r="12" spans="1:8">
      <c r="A12" s="83" t="s">
        <v>24</v>
      </c>
      <c r="B12" s="84" t="s">
        <v>128</v>
      </c>
      <c r="C12" s="145">
        <v>278</v>
      </c>
      <c r="D12" s="146">
        <v>297</v>
      </c>
      <c r="E12" s="212">
        <v>185</v>
      </c>
      <c r="F12" s="145">
        <v>3778108.4380000001</v>
      </c>
      <c r="G12" s="145">
        <v>3627737.4380000001</v>
      </c>
      <c r="H12" s="212">
        <v>2145962</v>
      </c>
    </row>
    <row r="13" spans="1:8">
      <c r="A13" s="83" t="s">
        <v>25</v>
      </c>
      <c r="B13" s="84" t="s">
        <v>129</v>
      </c>
      <c r="C13" s="145">
        <v>0</v>
      </c>
      <c r="D13" s="146">
        <v>0</v>
      </c>
      <c r="E13" s="212">
        <v>0</v>
      </c>
      <c r="F13" s="145">
        <v>0</v>
      </c>
      <c r="G13" s="145">
        <v>0</v>
      </c>
      <c r="H13" s="212">
        <v>0</v>
      </c>
    </row>
    <row r="14" spans="1:8">
      <c r="A14" s="83" t="s">
        <v>26</v>
      </c>
      <c r="B14" s="84" t="s">
        <v>32</v>
      </c>
      <c r="C14" s="145">
        <v>10</v>
      </c>
      <c r="D14" s="146">
        <v>8</v>
      </c>
      <c r="E14" s="212">
        <v>7</v>
      </c>
      <c r="F14" s="145">
        <v>73290.307000000001</v>
      </c>
      <c r="G14" s="145">
        <v>41476.307000000001</v>
      </c>
      <c r="H14" s="212">
        <v>36789</v>
      </c>
    </row>
    <row r="15" spans="1:8">
      <c r="A15" s="83" t="s">
        <v>27</v>
      </c>
      <c r="B15" s="84" t="s">
        <v>34</v>
      </c>
      <c r="C15" s="145">
        <v>1</v>
      </c>
      <c r="D15" s="146">
        <v>1</v>
      </c>
      <c r="E15" s="212">
        <v>1</v>
      </c>
      <c r="F15" s="145">
        <v>14216</v>
      </c>
      <c r="G15" s="145">
        <v>14216</v>
      </c>
      <c r="H15" s="212">
        <v>14216</v>
      </c>
    </row>
    <row r="16" spans="1:8">
      <c r="A16" s="83" t="s">
        <v>29</v>
      </c>
      <c r="B16" s="84" t="s">
        <v>35</v>
      </c>
      <c r="C16" s="145">
        <v>2</v>
      </c>
      <c r="D16" s="146">
        <v>1</v>
      </c>
      <c r="E16" s="212">
        <v>1</v>
      </c>
      <c r="F16" s="145">
        <v>335693</v>
      </c>
      <c r="G16" s="145">
        <v>315776</v>
      </c>
      <c r="H16" s="212">
        <v>315776</v>
      </c>
    </row>
    <row r="17" spans="1:8">
      <c r="A17" s="83" t="s">
        <v>30</v>
      </c>
      <c r="B17" s="84" t="s">
        <v>143</v>
      </c>
      <c r="C17" s="145">
        <v>0</v>
      </c>
      <c r="D17" s="146">
        <v>0</v>
      </c>
      <c r="E17" s="212">
        <v>0</v>
      </c>
      <c r="F17" s="145">
        <v>0</v>
      </c>
      <c r="G17" s="145">
        <v>0</v>
      </c>
      <c r="H17" s="212">
        <v>0</v>
      </c>
    </row>
    <row r="18" spans="1:8">
      <c r="A18" s="83" t="s">
        <v>104</v>
      </c>
      <c r="B18" s="84" t="s">
        <v>142</v>
      </c>
      <c r="C18" s="145">
        <v>0</v>
      </c>
      <c r="D18" s="146">
        <v>0</v>
      </c>
      <c r="E18" s="212">
        <v>0</v>
      </c>
      <c r="F18" s="145">
        <v>0</v>
      </c>
      <c r="G18" s="145">
        <v>0</v>
      </c>
      <c r="H18" s="212">
        <v>0</v>
      </c>
    </row>
    <row r="19" spans="1:8">
      <c r="A19" s="83" t="s">
        <v>101</v>
      </c>
      <c r="B19" s="84" t="s">
        <v>102</v>
      </c>
      <c r="C19" s="145">
        <v>0</v>
      </c>
      <c r="D19" s="146">
        <v>0</v>
      </c>
      <c r="E19" s="212">
        <v>0</v>
      </c>
      <c r="F19" s="145">
        <v>0</v>
      </c>
      <c r="G19" s="145">
        <v>0</v>
      </c>
      <c r="H19" s="212">
        <v>0</v>
      </c>
    </row>
    <row r="20" spans="1:8">
      <c r="A20" s="82" t="s">
        <v>1</v>
      </c>
      <c r="B20" s="88" t="s">
        <v>90</v>
      </c>
      <c r="C20" s="127">
        <v>1408</v>
      </c>
      <c r="D20" s="127">
        <v>1031</v>
      </c>
      <c r="E20" s="127">
        <v>685</v>
      </c>
      <c r="F20" s="127">
        <v>1057336604.751</v>
      </c>
      <c r="G20" s="127">
        <v>862809507.051</v>
      </c>
      <c r="H20" s="127">
        <v>658830090.55099988</v>
      </c>
    </row>
    <row r="21" spans="1:8">
      <c r="A21" s="83" t="s">
        <v>13</v>
      </c>
      <c r="B21" s="84" t="s">
        <v>31</v>
      </c>
      <c r="C21" s="145">
        <v>727</v>
      </c>
      <c r="D21" s="146">
        <v>497</v>
      </c>
      <c r="E21" s="212">
        <v>361</v>
      </c>
      <c r="F21" s="145">
        <v>253387998.28299999</v>
      </c>
      <c r="G21" s="145">
        <v>183167751.27399999</v>
      </c>
      <c r="H21" s="212">
        <v>139922773.59299999</v>
      </c>
    </row>
    <row r="22" spans="1:8">
      <c r="A22" s="83" t="s">
        <v>14</v>
      </c>
      <c r="B22" s="85" t="s">
        <v>33</v>
      </c>
      <c r="C22" s="145">
        <v>141</v>
      </c>
      <c r="D22" s="146">
        <v>109</v>
      </c>
      <c r="E22" s="212">
        <v>96</v>
      </c>
      <c r="F22" s="145">
        <v>472577892</v>
      </c>
      <c r="G22" s="145">
        <v>430654096</v>
      </c>
      <c r="H22" s="212">
        <v>426193501</v>
      </c>
    </row>
    <row r="23" spans="1:8">
      <c r="A23" s="83" t="s">
        <v>19</v>
      </c>
      <c r="B23" s="85" t="s">
        <v>141</v>
      </c>
      <c r="C23" s="145">
        <v>227</v>
      </c>
      <c r="D23" s="146">
        <v>174</v>
      </c>
      <c r="E23" s="212">
        <v>65</v>
      </c>
      <c r="F23" s="145">
        <v>289685637.167</v>
      </c>
      <c r="G23" s="145">
        <v>201986776.97600001</v>
      </c>
      <c r="H23" s="212">
        <v>72719201.958000004</v>
      </c>
    </row>
    <row r="24" spans="1:8">
      <c r="A24" s="83" t="s">
        <v>22</v>
      </c>
      <c r="B24" s="84" t="s">
        <v>145</v>
      </c>
      <c r="C24" s="145">
        <v>1</v>
      </c>
      <c r="D24" s="146">
        <v>1</v>
      </c>
      <c r="E24" s="212">
        <v>1</v>
      </c>
      <c r="F24" s="145">
        <v>1374978</v>
      </c>
      <c r="G24" s="145">
        <v>1374978</v>
      </c>
      <c r="H24" s="212">
        <v>1374978</v>
      </c>
    </row>
    <row r="25" spans="1:8" ht="25.5">
      <c r="A25" s="83" t="s">
        <v>23</v>
      </c>
      <c r="B25" s="86" t="s">
        <v>144</v>
      </c>
      <c r="C25" s="145">
        <v>2</v>
      </c>
      <c r="D25" s="146">
        <v>2</v>
      </c>
      <c r="E25" s="212">
        <v>1</v>
      </c>
      <c r="F25" s="145">
        <v>523106</v>
      </c>
      <c r="G25" s="145">
        <v>523106</v>
      </c>
      <c r="H25" s="212">
        <v>510709</v>
      </c>
    </row>
    <row r="26" spans="1:8">
      <c r="A26" s="83" t="s">
        <v>24</v>
      </c>
      <c r="B26" s="84" t="s">
        <v>128</v>
      </c>
      <c r="C26" s="145">
        <v>215</v>
      </c>
      <c r="D26" s="146">
        <v>192</v>
      </c>
      <c r="E26" s="212">
        <v>117</v>
      </c>
      <c r="F26" s="145">
        <v>37756287.300999999</v>
      </c>
      <c r="G26" s="145">
        <v>43526497.800999999</v>
      </c>
      <c r="H26" s="212">
        <v>16930526</v>
      </c>
    </row>
    <row r="27" spans="1:8">
      <c r="A27" s="83" t="s">
        <v>25</v>
      </c>
      <c r="B27" s="84" t="s">
        <v>129</v>
      </c>
      <c r="C27" s="145">
        <v>0</v>
      </c>
      <c r="D27" s="146">
        <v>0</v>
      </c>
      <c r="E27" s="212">
        <v>0</v>
      </c>
      <c r="F27" s="145">
        <v>0</v>
      </c>
      <c r="G27" s="145">
        <v>0</v>
      </c>
      <c r="H27" s="212">
        <v>0</v>
      </c>
    </row>
    <row r="28" spans="1:8">
      <c r="A28" s="83" t="s">
        <v>26</v>
      </c>
      <c r="B28" s="84" t="s">
        <v>32</v>
      </c>
      <c r="C28" s="145">
        <v>95</v>
      </c>
      <c r="D28" s="146">
        <v>56</v>
      </c>
      <c r="E28" s="212">
        <v>44</v>
      </c>
      <c r="F28" s="145">
        <v>2030706</v>
      </c>
      <c r="G28" s="145">
        <v>1576301</v>
      </c>
      <c r="H28" s="212">
        <v>1178401</v>
      </c>
    </row>
    <row r="29" spans="1:8">
      <c r="A29" s="83" t="s">
        <v>27</v>
      </c>
      <c r="B29" s="84" t="s">
        <v>34</v>
      </c>
      <c r="C29" s="145">
        <v>0</v>
      </c>
      <c r="D29" s="146">
        <v>0</v>
      </c>
      <c r="E29" s="212">
        <v>0</v>
      </c>
      <c r="F29" s="145">
        <v>0</v>
      </c>
      <c r="G29" s="145">
        <v>0</v>
      </c>
      <c r="H29" s="212">
        <v>0</v>
      </c>
    </row>
    <row r="30" spans="1:8">
      <c r="A30" s="83" t="s">
        <v>29</v>
      </c>
      <c r="B30" s="84" t="s">
        <v>35</v>
      </c>
      <c r="C30" s="145">
        <v>0</v>
      </c>
      <c r="D30" s="146">
        <v>0</v>
      </c>
      <c r="E30" s="212">
        <v>0</v>
      </c>
      <c r="F30" s="145">
        <v>0</v>
      </c>
      <c r="G30" s="145">
        <v>0</v>
      </c>
      <c r="H30" s="212">
        <v>0</v>
      </c>
    </row>
    <row r="31" spans="1:8">
      <c r="A31" s="83" t="s">
        <v>30</v>
      </c>
      <c r="B31" s="84" t="s">
        <v>143</v>
      </c>
      <c r="C31" s="145">
        <v>0</v>
      </c>
      <c r="D31" s="146">
        <v>0</v>
      </c>
      <c r="E31" s="212">
        <v>0</v>
      </c>
      <c r="F31" s="145">
        <v>0</v>
      </c>
      <c r="G31" s="145">
        <v>0</v>
      </c>
      <c r="H31" s="212">
        <v>0</v>
      </c>
    </row>
    <row r="32" spans="1:8">
      <c r="A32" s="83" t="s">
        <v>104</v>
      </c>
      <c r="B32" s="84" t="s">
        <v>142</v>
      </c>
      <c r="C32" s="145">
        <v>0</v>
      </c>
      <c r="D32" s="146">
        <v>0</v>
      </c>
      <c r="E32" s="212">
        <v>0</v>
      </c>
      <c r="F32" s="145">
        <v>0</v>
      </c>
      <c r="G32" s="145">
        <v>0</v>
      </c>
      <c r="H32" s="212">
        <v>0</v>
      </c>
    </row>
    <row r="33" spans="1:8">
      <c r="A33" s="83" t="s">
        <v>101</v>
      </c>
      <c r="B33" s="84" t="s">
        <v>102</v>
      </c>
      <c r="C33" s="145">
        <v>0</v>
      </c>
      <c r="D33" s="146">
        <v>0</v>
      </c>
      <c r="E33" s="212">
        <v>0</v>
      </c>
      <c r="F33" s="145">
        <v>0</v>
      </c>
      <c r="G33" s="145">
        <v>0</v>
      </c>
      <c r="H33" s="212">
        <v>0</v>
      </c>
    </row>
  </sheetData>
  <sheetProtection selectLockedCells="1"/>
  <mergeCells count="7">
    <mergeCell ref="C4:E4"/>
    <mergeCell ref="F4:H4"/>
    <mergeCell ref="A4:A5"/>
    <mergeCell ref="B4:B5"/>
    <mergeCell ref="A1:H1"/>
    <mergeCell ref="A2:H2"/>
    <mergeCell ref="F3:H3"/>
  </mergeCells>
  <pageMargins left="0.4" right="0.36" top="0.45" bottom="0.4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D36"/>
  <sheetViews>
    <sheetView view="pageBreakPreview" zoomScaleNormal="90" zoomScaleSheetLayoutView="100" workbookViewId="0">
      <selection activeCell="C24" activeCellId="1" sqref="C19 C24"/>
    </sheetView>
  </sheetViews>
  <sheetFormatPr defaultColWidth="9" defaultRowHeight="15.75"/>
  <cols>
    <col min="1" max="1" width="7.25" style="1" customWidth="1"/>
    <col min="2" max="2" width="46.25" style="1" customWidth="1"/>
    <col min="3" max="3" width="16.875" style="1" customWidth="1"/>
    <col min="4" max="4" width="18.875" style="1" customWidth="1"/>
    <col min="5" max="5" width="16" style="1" customWidth="1"/>
    <col min="6" max="16384" width="9" style="1"/>
  </cols>
  <sheetData>
    <row r="1" spans="1:4" s="5" customFormat="1" ht="60" customHeight="1">
      <c r="A1" s="398" t="s">
        <v>99</v>
      </c>
      <c r="B1" s="399"/>
      <c r="C1" s="399"/>
      <c r="D1" s="399"/>
    </row>
    <row r="2" spans="1:4" s="6" customFormat="1" ht="18.75" customHeight="1">
      <c r="A2" s="400" t="s">
        <v>20</v>
      </c>
      <c r="B2" s="401"/>
      <c r="C2" s="14" t="s">
        <v>88</v>
      </c>
      <c r="D2" s="14" t="s">
        <v>91</v>
      </c>
    </row>
    <row r="3" spans="1:4" s="2" customFormat="1" ht="18" customHeight="1">
      <c r="A3" s="16" t="s">
        <v>13</v>
      </c>
      <c r="B3" s="17" t="s">
        <v>87</v>
      </c>
      <c r="C3" s="215">
        <v>0</v>
      </c>
      <c r="D3" s="215">
        <v>29</v>
      </c>
    </row>
    <row r="4" spans="1:4" s="2" customFormat="1" ht="18" customHeight="1">
      <c r="A4" s="15" t="s">
        <v>15</v>
      </c>
      <c r="B4" s="18" t="s">
        <v>309</v>
      </c>
      <c r="C4" s="167">
        <v>0</v>
      </c>
      <c r="D4" s="167">
        <v>2</v>
      </c>
    </row>
    <row r="5" spans="1:4" s="2" customFormat="1" ht="18" customHeight="1">
      <c r="A5" s="15" t="s">
        <v>16</v>
      </c>
      <c r="B5" s="18" t="s">
        <v>310</v>
      </c>
      <c r="C5" s="167">
        <v>0</v>
      </c>
      <c r="D5" s="167">
        <v>0</v>
      </c>
    </row>
    <row r="6" spans="1:4" s="2" customFormat="1" ht="18" customHeight="1">
      <c r="A6" s="15" t="s">
        <v>41</v>
      </c>
      <c r="B6" s="18" t="s">
        <v>311</v>
      </c>
      <c r="C6" s="617"/>
      <c r="D6" s="167">
        <v>27</v>
      </c>
    </row>
    <row r="7" spans="1:4" s="2" customFormat="1" ht="18" customHeight="1">
      <c r="A7" s="15" t="s">
        <v>43</v>
      </c>
      <c r="B7" s="18" t="s">
        <v>312</v>
      </c>
      <c r="C7" s="167">
        <v>0</v>
      </c>
      <c r="D7" s="167">
        <v>0</v>
      </c>
    </row>
    <row r="8" spans="1:4" s="2" customFormat="1" ht="18" customHeight="1">
      <c r="A8" s="15" t="s">
        <v>44</v>
      </c>
      <c r="B8" s="18" t="s">
        <v>313</v>
      </c>
      <c r="C8" s="167">
        <v>0</v>
      </c>
      <c r="D8" s="167">
        <v>0</v>
      </c>
    </row>
    <row r="9" spans="1:4" s="2" customFormat="1" ht="18" customHeight="1">
      <c r="A9" s="15" t="s">
        <v>77</v>
      </c>
      <c r="B9" s="18" t="s">
        <v>314</v>
      </c>
      <c r="C9" s="167">
        <v>0</v>
      </c>
      <c r="D9" s="617"/>
    </row>
    <row r="10" spans="1:4" s="2" customFormat="1" ht="18" customHeight="1">
      <c r="A10" s="15" t="s">
        <v>80</v>
      </c>
      <c r="B10" s="18" t="s">
        <v>315</v>
      </c>
      <c r="C10" s="617"/>
      <c r="D10" s="167">
        <v>0</v>
      </c>
    </row>
    <row r="11" spans="1:4" s="2" customFormat="1" ht="18" customHeight="1">
      <c r="A11" s="15" t="s">
        <v>83</v>
      </c>
      <c r="B11" s="18" t="s">
        <v>316</v>
      </c>
      <c r="C11" s="167">
        <v>0</v>
      </c>
      <c r="D11" s="167">
        <v>0</v>
      </c>
    </row>
    <row r="12" spans="1:4" ht="18" customHeight="1">
      <c r="A12" s="16" t="s">
        <v>14</v>
      </c>
      <c r="B12" s="17" t="s">
        <v>46</v>
      </c>
      <c r="C12" s="215">
        <v>0</v>
      </c>
      <c r="D12" s="215">
        <v>0</v>
      </c>
    </row>
    <row r="13" spans="1:4" ht="18" customHeight="1">
      <c r="A13" s="15" t="s">
        <v>17</v>
      </c>
      <c r="B13" s="19" t="s">
        <v>45</v>
      </c>
      <c r="C13" s="169">
        <v>0</v>
      </c>
      <c r="D13" s="167">
        <v>0</v>
      </c>
    </row>
    <row r="14" spans="1:4" ht="18" customHeight="1">
      <c r="A14" s="15" t="s">
        <v>18</v>
      </c>
      <c r="B14" s="19" t="s">
        <v>86</v>
      </c>
      <c r="C14" s="169">
        <v>0</v>
      </c>
      <c r="D14" s="167">
        <v>0</v>
      </c>
    </row>
    <row r="15" spans="1:4" s="2" customFormat="1" ht="18" customHeight="1">
      <c r="A15" s="15" t="s">
        <v>111</v>
      </c>
      <c r="B15" s="18" t="s">
        <v>109</v>
      </c>
      <c r="C15" s="169">
        <v>0</v>
      </c>
      <c r="D15" s="167">
        <v>0</v>
      </c>
    </row>
    <row r="16" spans="1:4" ht="18" customHeight="1">
      <c r="A16" s="16" t="s">
        <v>19</v>
      </c>
      <c r="B16" s="17" t="s">
        <v>84</v>
      </c>
      <c r="C16" s="215">
        <v>1</v>
      </c>
      <c r="D16" s="216">
        <v>15</v>
      </c>
    </row>
    <row r="17" spans="1:4" s="2" customFormat="1" ht="18" customHeight="1">
      <c r="A17" s="15" t="s">
        <v>47</v>
      </c>
      <c r="B17" s="18" t="s">
        <v>66</v>
      </c>
      <c r="C17" s="167">
        <v>0</v>
      </c>
      <c r="D17" s="167">
        <v>0</v>
      </c>
    </row>
    <row r="18" spans="1:4" s="2" customFormat="1" ht="18" customHeight="1">
      <c r="A18" s="15" t="s">
        <v>48</v>
      </c>
      <c r="B18" s="18" t="s">
        <v>67</v>
      </c>
      <c r="C18" s="167">
        <v>0</v>
      </c>
      <c r="D18" s="167">
        <v>0</v>
      </c>
    </row>
    <row r="19" spans="1:4" s="2" customFormat="1" ht="18" customHeight="1">
      <c r="A19" s="15" t="s">
        <v>92</v>
      </c>
      <c r="B19" s="18" t="s">
        <v>79</v>
      </c>
      <c r="C19" s="617"/>
      <c r="D19" s="167">
        <v>12</v>
      </c>
    </row>
    <row r="20" spans="1:4" s="11" customFormat="1" ht="18" customHeight="1">
      <c r="A20" s="15" t="s">
        <v>93</v>
      </c>
      <c r="B20" s="18" t="s">
        <v>68</v>
      </c>
      <c r="C20" s="167">
        <v>1</v>
      </c>
      <c r="D20" s="167">
        <v>3</v>
      </c>
    </row>
    <row r="21" spans="1:4" s="2" customFormat="1" ht="18" customHeight="1">
      <c r="A21" s="15" t="s">
        <v>112</v>
      </c>
      <c r="B21" s="18" t="s">
        <v>69</v>
      </c>
      <c r="C21" s="167">
        <v>0</v>
      </c>
      <c r="D21" s="167">
        <v>0</v>
      </c>
    </row>
    <row r="22" spans="1:4" s="2" customFormat="1" ht="18" customHeight="1">
      <c r="A22" s="15" t="s">
        <v>113</v>
      </c>
      <c r="B22" s="18" t="s">
        <v>70</v>
      </c>
      <c r="C22" s="167">
        <v>0</v>
      </c>
      <c r="D22" s="167">
        <v>0</v>
      </c>
    </row>
    <row r="23" spans="1:4" s="2" customFormat="1" ht="18" customHeight="1">
      <c r="A23" s="15" t="s">
        <v>114</v>
      </c>
      <c r="B23" s="18" t="s">
        <v>71</v>
      </c>
      <c r="C23" s="167">
        <v>0</v>
      </c>
      <c r="D23" s="167">
        <v>0</v>
      </c>
    </row>
    <row r="24" spans="1:4" s="2" customFormat="1" ht="18" customHeight="1">
      <c r="A24" s="15" t="s">
        <v>115</v>
      </c>
      <c r="B24" s="18" t="s">
        <v>78</v>
      </c>
      <c r="C24" s="617"/>
      <c r="D24" s="167">
        <v>0</v>
      </c>
    </row>
    <row r="25" spans="1:4" s="11" customFormat="1" ht="18" customHeight="1">
      <c r="A25" s="15" t="s">
        <v>116</v>
      </c>
      <c r="B25" s="18" t="s">
        <v>72</v>
      </c>
      <c r="C25" s="167">
        <v>0</v>
      </c>
      <c r="D25" s="167">
        <v>0</v>
      </c>
    </row>
    <row r="26" spans="1:4" s="8" customFormat="1" ht="18" customHeight="1">
      <c r="A26" s="16" t="s">
        <v>22</v>
      </c>
      <c r="B26" s="17" t="s">
        <v>85</v>
      </c>
      <c r="C26" s="215">
        <v>1</v>
      </c>
      <c r="D26" s="215">
        <v>1</v>
      </c>
    </row>
    <row r="27" spans="1:4" s="9" customFormat="1" ht="18" customHeight="1">
      <c r="A27" s="15" t="s">
        <v>49</v>
      </c>
      <c r="B27" s="18" t="s">
        <v>73</v>
      </c>
      <c r="C27" s="167">
        <v>1</v>
      </c>
      <c r="D27" s="167">
        <v>1</v>
      </c>
    </row>
    <row r="28" spans="1:4" s="10" customFormat="1" ht="18" customHeight="1">
      <c r="A28" s="15" t="s">
        <v>50</v>
      </c>
      <c r="B28" s="18" t="s">
        <v>74</v>
      </c>
      <c r="C28" s="167">
        <v>0</v>
      </c>
      <c r="D28" s="167">
        <v>0</v>
      </c>
    </row>
    <row r="29" spans="1:4" s="2" customFormat="1" ht="18" customHeight="1">
      <c r="A29" s="26" t="s">
        <v>23</v>
      </c>
      <c r="B29" s="27" t="s">
        <v>110</v>
      </c>
      <c r="C29" s="215">
        <v>242</v>
      </c>
      <c r="D29" s="215">
        <v>346</v>
      </c>
    </row>
    <row r="30" spans="1:4" s="2" customFormat="1" ht="18" customHeight="1">
      <c r="A30" s="24" t="s">
        <v>76</v>
      </c>
      <c r="B30" s="25" t="s">
        <v>63</v>
      </c>
      <c r="C30" s="168">
        <v>242</v>
      </c>
      <c r="D30" s="167">
        <v>346</v>
      </c>
    </row>
    <row r="31" spans="1:4" s="12" customFormat="1" ht="18" customHeight="1">
      <c r="A31" s="24" t="s">
        <v>51</v>
      </c>
      <c r="B31" s="25" t="s">
        <v>64</v>
      </c>
      <c r="C31" s="168">
        <v>0</v>
      </c>
      <c r="D31" s="167">
        <v>0</v>
      </c>
    </row>
    <row r="32" spans="1:4" s="12" customFormat="1" ht="18" customHeight="1">
      <c r="A32" s="24" t="s">
        <v>52</v>
      </c>
      <c r="B32" s="25" t="s">
        <v>65</v>
      </c>
      <c r="C32" s="168">
        <v>0</v>
      </c>
      <c r="D32" s="167">
        <v>0</v>
      </c>
    </row>
    <row r="33" spans="1:4" s="13" customFormat="1" ht="18" customHeight="1">
      <c r="A33" s="24" t="s">
        <v>117</v>
      </c>
      <c r="B33" s="25" t="s">
        <v>130</v>
      </c>
      <c r="C33" s="168">
        <v>0</v>
      </c>
      <c r="D33" s="167">
        <v>0</v>
      </c>
    </row>
    <row r="34" spans="1:4" s="13" customFormat="1" ht="18" customHeight="1">
      <c r="A34" s="26" t="s">
        <v>24</v>
      </c>
      <c r="B34" s="27" t="s">
        <v>135</v>
      </c>
      <c r="C34" s="266">
        <v>549</v>
      </c>
      <c r="D34" s="266">
        <v>685</v>
      </c>
    </row>
    <row r="35" spans="1:4" s="13" customFormat="1" ht="42" customHeight="1">
      <c r="A35" s="402" t="s">
        <v>140</v>
      </c>
      <c r="B35" s="402"/>
      <c r="C35" s="402"/>
      <c r="D35" s="402"/>
    </row>
    <row r="36" spans="1:4">
      <c r="A36" s="251" t="s">
        <v>300</v>
      </c>
      <c r="B36" s="251"/>
      <c r="C36" s="251"/>
      <c r="D36" s="251"/>
    </row>
  </sheetData>
  <sheetProtection selectLockedCells="1"/>
  <mergeCells count="3">
    <mergeCell ref="A1:D1"/>
    <mergeCell ref="A2:B2"/>
    <mergeCell ref="A35:D35"/>
  </mergeCells>
  <phoneticPr fontId="5" type="noConversion"/>
  <pageMargins left="0.43307086614173229" right="0.23622047244094491" top="0.59055118110236227" bottom="0.59055118110236227" header="0.51181102362204722" footer="0.27559055118110237"/>
  <pageSetup paperSize="9" orientation="portrait" verticalDpi="1200" r:id="rId1"/>
  <headerFooter differentFirst="1"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W42"/>
  <sheetViews>
    <sheetView view="pageBreakPreview" topLeftCell="A19" zoomScale="70" zoomScaleSheetLayoutView="70" workbookViewId="0">
      <selection activeCell="E24" sqref="E24"/>
    </sheetView>
  </sheetViews>
  <sheetFormatPr defaultColWidth="9" defaultRowHeight="15.75"/>
  <cols>
    <col min="1" max="1" width="3.75" style="3" customWidth="1"/>
    <col min="2" max="2" width="21.625" style="3" customWidth="1"/>
    <col min="3" max="3" width="10.75" style="3" customWidth="1"/>
    <col min="4" max="4" width="10" style="3" customWidth="1"/>
    <col min="5" max="5" width="9" style="3" customWidth="1"/>
    <col min="6" max="6" width="7.875" style="3" customWidth="1"/>
    <col min="7" max="7" width="7" style="3" customWidth="1"/>
    <col min="8" max="10" width="10.625" style="3" customWidth="1"/>
    <col min="11" max="11" width="9.875" style="3" customWidth="1"/>
    <col min="12" max="12" width="9.375" style="3" customWidth="1"/>
    <col min="13" max="13" width="7.625" style="4" customWidth="1"/>
    <col min="14" max="14" width="9" style="4" customWidth="1"/>
    <col min="15" max="15" width="7.75" style="4" customWidth="1"/>
    <col min="16" max="16" width="7.25" style="4" customWidth="1"/>
    <col min="17" max="17" width="8.5" style="4" customWidth="1"/>
    <col min="18" max="18" width="7" style="4" customWidth="1"/>
    <col min="19" max="19" width="8.375" style="4" customWidth="1"/>
    <col min="20" max="20" width="9.375" style="4" customWidth="1"/>
    <col min="21" max="21" width="7.375" style="4" customWidth="1"/>
    <col min="22" max="16384" width="9" style="3"/>
  </cols>
  <sheetData>
    <row r="1" spans="1:23" ht="65.25" customHeight="1">
      <c r="A1" s="422" t="s">
        <v>318</v>
      </c>
      <c r="B1" s="422"/>
      <c r="C1" s="422"/>
      <c r="D1" s="422"/>
      <c r="E1" s="384" t="str">
        <f>"KẾT QUẢ THI HÀNH ÁN DÂN SỰ TÍNH BẰNG TIỀN"&amp;CHAR(10)&amp;TT!C8</f>
        <v>KẾT QUẢ THI HÀNH ÁN DÂN SỰ TÍNH BẰNG TIỀN
(Từ ngày 01/01/2023 đến ngày 24/5/2023)</v>
      </c>
      <c r="F1" s="384"/>
      <c r="G1" s="384"/>
      <c r="H1" s="384"/>
      <c r="I1" s="384"/>
      <c r="J1" s="384"/>
      <c r="K1" s="384"/>
      <c r="L1" s="384"/>
      <c r="M1" s="384"/>
      <c r="N1" s="384"/>
      <c r="O1" s="384"/>
      <c r="P1" s="420" t="str">
        <f>TT!C2</f>
        <v>Đơn vị  báo cáo: CỤC THADS TỈNH KON TUM
Đơn vị nhận báo cáo: BAN PHÁP CHẾ HĐND TỈNH</v>
      </c>
      <c r="Q1" s="420"/>
      <c r="R1" s="420"/>
      <c r="S1" s="420"/>
      <c r="T1" s="420"/>
      <c r="U1" s="420"/>
    </row>
    <row r="2" spans="1:23" ht="17.25" customHeight="1">
      <c r="A2" s="1"/>
      <c r="B2" s="21"/>
      <c r="C2" s="21"/>
      <c r="D2" s="1"/>
      <c r="E2" s="1"/>
      <c r="F2" s="1"/>
      <c r="G2" s="1"/>
      <c r="H2" s="31"/>
      <c r="I2" s="32"/>
      <c r="J2" s="33"/>
      <c r="K2" s="33"/>
      <c r="L2" s="33"/>
      <c r="M2" s="34"/>
      <c r="N2" s="20"/>
      <c r="O2" s="20"/>
      <c r="P2" s="423" t="s">
        <v>161</v>
      </c>
      <c r="Q2" s="423"/>
      <c r="R2" s="423"/>
      <c r="S2" s="423"/>
      <c r="T2" s="423"/>
      <c r="U2" s="423"/>
      <c r="V2" s="30"/>
    </row>
    <row r="3" spans="1:23" s="7" customFormat="1" ht="15.75" customHeight="1">
      <c r="A3" s="405" t="s">
        <v>136</v>
      </c>
      <c r="B3" s="405" t="s">
        <v>157</v>
      </c>
      <c r="C3" s="403" t="s">
        <v>134</v>
      </c>
      <c r="D3" s="403" t="s">
        <v>4</v>
      </c>
      <c r="E3" s="403"/>
      <c r="F3" s="403" t="s">
        <v>36</v>
      </c>
      <c r="G3" s="421" t="s">
        <v>158</v>
      </c>
      <c r="H3" s="403" t="s">
        <v>37</v>
      </c>
      <c r="I3" s="429" t="s">
        <v>4</v>
      </c>
      <c r="J3" s="430"/>
      <c r="K3" s="430"/>
      <c r="L3" s="430"/>
      <c r="M3" s="430"/>
      <c r="N3" s="430"/>
      <c r="O3" s="430"/>
      <c r="P3" s="430"/>
      <c r="Q3" s="430"/>
      <c r="R3" s="430"/>
      <c r="S3" s="430"/>
      <c r="T3" s="424" t="s">
        <v>103</v>
      </c>
      <c r="U3" s="427" t="s">
        <v>160</v>
      </c>
    </row>
    <row r="4" spans="1:23" s="7" customFormat="1" ht="15.75" customHeight="1">
      <c r="A4" s="406"/>
      <c r="B4" s="406"/>
      <c r="C4" s="403"/>
      <c r="D4" s="403" t="s">
        <v>380</v>
      </c>
      <c r="E4" s="403" t="s">
        <v>62</v>
      </c>
      <c r="F4" s="403"/>
      <c r="G4" s="421"/>
      <c r="H4" s="403"/>
      <c r="I4" s="403" t="s">
        <v>61</v>
      </c>
      <c r="J4" s="403" t="s">
        <v>4</v>
      </c>
      <c r="K4" s="403"/>
      <c r="L4" s="403"/>
      <c r="M4" s="403"/>
      <c r="N4" s="403"/>
      <c r="O4" s="403"/>
      <c r="P4" s="403"/>
      <c r="Q4" s="421" t="s">
        <v>381</v>
      </c>
      <c r="R4" s="403" t="s">
        <v>382</v>
      </c>
      <c r="S4" s="416" t="s">
        <v>81</v>
      </c>
      <c r="T4" s="425"/>
      <c r="U4" s="428"/>
    </row>
    <row r="5" spans="1:23" s="7" customFormat="1" ht="15.75" customHeight="1">
      <c r="A5" s="406"/>
      <c r="B5" s="406"/>
      <c r="C5" s="403"/>
      <c r="D5" s="403"/>
      <c r="E5" s="403"/>
      <c r="F5" s="403"/>
      <c r="G5" s="421"/>
      <c r="H5" s="403"/>
      <c r="I5" s="403"/>
      <c r="J5" s="403" t="s">
        <v>96</v>
      </c>
      <c r="K5" s="403" t="s">
        <v>4</v>
      </c>
      <c r="L5" s="403"/>
      <c r="M5" s="403"/>
      <c r="N5" s="403" t="s">
        <v>42</v>
      </c>
      <c r="O5" s="419" t="s">
        <v>147</v>
      </c>
      <c r="P5" s="403" t="s">
        <v>46</v>
      </c>
      <c r="Q5" s="421"/>
      <c r="R5" s="403"/>
      <c r="S5" s="416"/>
      <c r="T5" s="425"/>
      <c r="U5" s="428"/>
    </row>
    <row r="6" spans="1:23" s="7" customFormat="1" ht="15.75" customHeight="1">
      <c r="A6" s="406"/>
      <c r="B6" s="406"/>
      <c r="C6" s="403"/>
      <c r="D6" s="403"/>
      <c r="E6" s="403"/>
      <c r="F6" s="403"/>
      <c r="G6" s="421"/>
      <c r="H6" s="403"/>
      <c r="I6" s="403"/>
      <c r="J6" s="403"/>
      <c r="K6" s="403"/>
      <c r="L6" s="403"/>
      <c r="M6" s="403"/>
      <c r="N6" s="403"/>
      <c r="O6" s="419"/>
      <c r="P6" s="403"/>
      <c r="Q6" s="421"/>
      <c r="R6" s="403"/>
      <c r="S6" s="416"/>
      <c r="T6" s="425"/>
      <c r="U6" s="428"/>
    </row>
    <row r="7" spans="1:23" s="7" customFormat="1" ht="68.25" customHeight="1">
      <c r="A7" s="407"/>
      <c r="B7" s="407"/>
      <c r="C7" s="403"/>
      <c r="D7" s="403"/>
      <c r="E7" s="403"/>
      <c r="F7" s="403"/>
      <c r="G7" s="421"/>
      <c r="H7" s="403"/>
      <c r="I7" s="403"/>
      <c r="J7" s="403"/>
      <c r="K7" s="54" t="s">
        <v>39</v>
      </c>
      <c r="L7" s="54" t="s">
        <v>138</v>
      </c>
      <c r="M7" s="54" t="s">
        <v>156</v>
      </c>
      <c r="N7" s="403"/>
      <c r="O7" s="419"/>
      <c r="P7" s="403"/>
      <c r="Q7" s="421"/>
      <c r="R7" s="403"/>
      <c r="S7" s="416"/>
      <c r="T7" s="426"/>
      <c r="U7" s="428"/>
      <c r="W7" s="39"/>
    </row>
    <row r="8" spans="1:23" ht="18" customHeight="1">
      <c r="A8" s="411" t="s">
        <v>3</v>
      </c>
      <c r="B8" s="412"/>
      <c r="C8" s="219">
        <v>1</v>
      </c>
      <c r="D8" s="219">
        <v>2</v>
      </c>
      <c r="E8" s="219">
        <v>3</v>
      </c>
      <c r="F8" s="219">
        <v>4</v>
      </c>
      <c r="G8" s="219">
        <v>5</v>
      </c>
      <c r="H8" s="219">
        <v>6</v>
      </c>
      <c r="I8" s="219">
        <v>7</v>
      </c>
      <c r="J8" s="219">
        <v>8</v>
      </c>
      <c r="K8" s="219">
        <v>9</v>
      </c>
      <c r="L8" s="219">
        <v>10</v>
      </c>
      <c r="M8" s="219">
        <v>11</v>
      </c>
      <c r="N8" s="219">
        <v>12</v>
      </c>
      <c r="O8" s="219">
        <v>13</v>
      </c>
      <c r="P8" s="219">
        <v>14</v>
      </c>
      <c r="Q8" s="219">
        <v>15</v>
      </c>
      <c r="R8" s="219">
        <v>16</v>
      </c>
      <c r="S8" s="219">
        <v>17</v>
      </c>
      <c r="T8" s="219">
        <v>18</v>
      </c>
      <c r="U8" s="219">
        <v>19</v>
      </c>
    </row>
    <row r="9" spans="1:23" ht="15.75" customHeight="1">
      <c r="A9" s="413" t="s">
        <v>10</v>
      </c>
      <c r="B9" s="414"/>
      <c r="C9" s="332">
        <v>535178643.26700002</v>
      </c>
      <c r="D9" s="332">
        <v>405803323.102</v>
      </c>
      <c r="E9" s="332">
        <v>129375320.16500001</v>
      </c>
      <c r="F9" s="332">
        <v>16879334.568999998</v>
      </c>
      <c r="G9" s="332">
        <v>0</v>
      </c>
      <c r="H9" s="332">
        <v>518299308.69799995</v>
      </c>
      <c r="I9" s="332">
        <v>287437044.83599997</v>
      </c>
      <c r="J9" s="332">
        <v>57869979.068999998</v>
      </c>
      <c r="K9" s="332">
        <v>49902517.804000005</v>
      </c>
      <c r="L9" s="332">
        <v>7967461.2649999997</v>
      </c>
      <c r="M9" s="332">
        <v>0</v>
      </c>
      <c r="N9" s="332">
        <v>224402638.76699999</v>
      </c>
      <c r="O9" s="332">
        <v>5164427</v>
      </c>
      <c r="P9" s="332">
        <v>0</v>
      </c>
      <c r="Q9" s="332">
        <v>207090279.86199999</v>
      </c>
      <c r="R9" s="332">
        <v>23454184</v>
      </c>
      <c r="S9" s="332">
        <v>317800</v>
      </c>
      <c r="T9" s="332">
        <v>460429329.62899995</v>
      </c>
      <c r="U9" s="331">
        <f>IF(I9&lt;&gt;0,J9/I9,"")</f>
        <v>0.2013309700634387</v>
      </c>
      <c r="V9" s="3" t="s">
        <v>2</v>
      </c>
    </row>
    <row r="10" spans="1:23" ht="15.75" customHeight="1">
      <c r="A10" s="328" t="s">
        <v>0</v>
      </c>
      <c r="B10" s="329" t="s">
        <v>89</v>
      </c>
      <c r="C10" s="330">
        <v>18773403.110999998</v>
      </c>
      <c r="D10" s="330">
        <v>7296808.9019999998</v>
      </c>
      <c r="E10" s="330">
        <v>11476594.209000001</v>
      </c>
      <c r="F10" s="330">
        <v>2445557</v>
      </c>
      <c r="G10" s="330">
        <v>0</v>
      </c>
      <c r="H10" s="330">
        <v>16327846.111000001</v>
      </c>
      <c r="I10" s="330">
        <v>13196682.749000002</v>
      </c>
      <c r="J10" s="330">
        <v>8529957.3310000002</v>
      </c>
      <c r="K10" s="330">
        <v>8529957.3310000002</v>
      </c>
      <c r="L10" s="330">
        <v>0</v>
      </c>
      <c r="M10" s="330">
        <v>0</v>
      </c>
      <c r="N10" s="330">
        <v>4666725.4180000005</v>
      </c>
      <c r="O10" s="330"/>
      <c r="P10" s="330">
        <v>0</v>
      </c>
      <c r="Q10" s="330">
        <v>3110863.3620000002</v>
      </c>
      <c r="R10" s="330">
        <v>5000</v>
      </c>
      <c r="S10" s="330">
        <v>15300</v>
      </c>
      <c r="T10" s="330">
        <v>7797888.7800000003</v>
      </c>
      <c r="U10" s="331">
        <f t="shared" ref="U10:U37" si="0">IF(I10&lt;&gt;0,J10/I10,"")</f>
        <v>0.64637132628246063</v>
      </c>
    </row>
    <row r="11" spans="1:23" ht="15.75" customHeight="1">
      <c r="A11" s="156" t="s">
        <v>13</v>
      </c>
      <c r="B11" s="157" t="s">
        <v>31</v>
      </c>
      <c r="C11" s="332">
        <v>5585855.0020000003</v>
      </c>
      <c r="D11" s="175">
        <v>2573297.1809999999</v>
      </c>
      <c r="E11" s="175">
        <v>3012557.821</v>
      </c>
      <c r="F11" s="175">
        <v>11500</v>
      </c>
      <c r="G11" s="175">
        <v>0</v>
      </c>
      <c r="H11" s="332">
        <v>5574355.0020000003</v>
      </c>
      <c r="I11" s="332">
        <v>4697109.5260000005</v>
      </c>
      <c r="J11" s="332">
        <v>2710751.764</v>
      </c>
      <c r="K11" s="176">
        <v>2710751.764</v>
      </c>
      <c r="L11" s="176">
        <v>0</v>
      </c>
      <c r="M11" s="176">
        <v>0</v>
      </c>
      <c r="N11" s="176">
        <v>1986357.7620000001</v>
      </c>
      <c r="O11" s="333"/>
      <c r="P11" s="176">
        <v>0</v>
      </c>
      <c r="Q11" s="176">
        <v>856945.47600000002</v>
      </c>
      <c r="R11" s="176">
        <v>5000</v>
      </c>
      <c r="S11" s="176">
        <v>15300</v>
      </c>
      <c r="T11" s="332">
        <v>2863603.2379999999</v>
      </c>
      <c r="U11" s="331">
        <f t="shared" si="0"/>
        <v>0.57711061430335475</v>
      </c>
      <c r="V11" s="3" t="s">
        <v>2</v>
      </c>
      <c r="W11" s="3" t="s">
        <v>2</v>
      </c>
    </row>
    <row r="12" spans="1:23" ht="15.75" customHeight="1">
      <c r="A12" s="156" t="s">
        <v>14</v>
      </c>
      <c r="B12" s="172" t="s">
        <v>33</v>
      </c>
      <c r="C12" s="332">
        <v>2434223.9959999998</v>
      </c>
      <c r="D12" s="175">
        <v>847611.87300000002</v>
      </c>
      <c r="E12" s="175">
        <v>1586612.1229999999</v>
      </c>
      <c r="F12" s="175">
        <v>811935</v>
      </c>
      <c r="G12" s="175">
        <v>0</v>
      </c>
      <c r="H12" s="332">
        <v>1622288.996</v>
      </c>
      <c r="I12" s="332">
        <v>1513058.1230000001</v>
      </c>
      <c r="J12" s="332">
        <v>504312</v>
      </c>
      <c r="K12" s="176">
        <v>504312</v>
      </c>
      <c r="L12" s="176">
        <v>0</v>
      </c>
      <c r="M12" s="176">
        <v>0</v>
      </c>
      <c r="N12" s="176">
        <v>1008746.123</v>
      </c>
      <c r="O12" s="333"/>
      <c r="P12" s="176">
        <v>0</v>
      </c>
      <c r="Q12" s="176">
        <v>109230.87299999999</v>
      </c>
      <c r="R12" s="176">
        <v>0</v>
      </c>
      <c r="S12" s="176">
        <v>0</v>
      </c>
      <c r="T12" s="332">
        <v>1117976.996</v>
      </c>
      <c r="U12" s="331">
        <f t="shared" si="0"/>
        <v>0.33330642910140207</v>
      </c>
    </row>
    <row r="13" spans="1:23" ht="15.75" customHeight="1">
      <c r="A13" s="156" t="s">
        <v>19</v>
      </c>
      <c r="B13" s="173" t="s">
        <v>141</v>
      </c>
      <c r="C13" s="332">
        <v>1226337.077</v>
      </c>
      <c r="D13" s="175">
        <v>772330.103</v>
      </c>
      <c r="E13" s="175">
        <v>454006.97400000005</v>
      </c>
      <c r="F13" s="175">
        <v>0</v>
      </c>
      <c r="G13" s="175">
        <v>0</v>
      </c>
      <c r="H13" s="332">
        <v>1226337.0769999998</v>
      </c>
      <c r="I13" s="332">
        <v>1024256.8089999999</v>
      </c>
      <c r="J13" s="332">
        <v>669479.11199999996</v>
      </c>
      <c r="K13" s="176">
        <v>669479.11199999996</v>
      </c>
      <c r="L13" s="176">
        <v>0</v>
      </c>
      <c r="M13" s="176">
        <v>0</v>
      </c>
      <c r="N13" s="176">
        <v>354777.69699999999</v>
      </c>
      <c r="O13" s="333"/>
      <c r="P13" s="176">
        <v>0</v>
      </c>
      <c r="Q13" s="176">
        <v>202080.26799999998</v>
      </c>
      <c r="R13" s="176">
        <v>0</v>
      </c>
      <c r="S13" s="176">
        <v>0</v>
      </c>
      <c r="T13" s="332">
        <v>556857.96499999997</v>
      </c>
      <c r="U13" s="331">
        <f t="shared" si="0"/>
        <v>0.65362427285557834</v>
      </c>
    </row>
    <row r="14" spans="1:23" ht="25.5" customHeight="1">
      <c r="A14" s="156" t="s">
        <v>22</v>
      </c>
      <c r="B14" s="158" t="s">
        <v>405</v>
      </c>
      <c r="C14" s="332">
        <v>241659</v>
      </c>
      <c r="D14" s="175">
        <v>23796</v>
      </c>
      <c r="E14" s="175">
        <v>217863</v>
      </c>
      <c r="F14" s="175">
        <v>0</v>
      </c>
      <c r="G14" s="175">
        <v>0</v>
      </c>
      <c r="H14" s="332">
        <v>241659</v>
      </c>
      <c r="I14" s="332">
        <v>217863</v>
      </c>
      <c r="J14" s="332">
        <v>123258</v>
      </c>
      <c r="K14" s="176">
        <v>123258</v>
      </c>
      <c r="L14" s="176">
        <v>0</v>
      </c>
      <c r="M14" s="176">
        <v>0</v>
      </c>
      <c r="N14" s="176">
        <v>94605</v>
      </c>
      <c r="O14" s="333">
        <v>0</v>
      </c>
      <c r="P14" s="176">
        <v>0</v>
      </c>
      <c r="Q14" s="176">
        <v>23796</v>
      </c>
      <c r="R14" s="176">
        <v>0</v>
      </c>
      <c r="S14" s="176">
        <v>0</v>
      </c>
      <c r="T14" s="332">
        <v>118401</v>
      </c>
      <c r="U14" s="331">
        <f t="shared" si="0"/>
        <v>0.56575921565387421</v>
      </c>
    </row>
    <row r="15" spans="1:23" ht="27.75" customHeight="1">
      <c r="A15" s="156" t="s">
        <v>23</v>
      </c>
      <c r="B15" s="158" t="s">
        <v>406</v>
      </c>
      <c r="C15" s="332">
        <v>1391209</v>
      </c>
      <c r="D15" s="175">
        <v>1391209</v>
      </c>
      <c r="E15" s="175">
        <v>0</v>
      </c>
      <c r="F15" s="175">
        <v>0</v>
      </c>
      <c r="G15" s="175">
        <v>0</v>
      </c>
      <c r="H15" s="332">
        <v>1391209</v>
      </c>
      <c r="I15" s="332">
        <v>958861</v>
      </c>
      <c r="J15" s="332">
        <v>908661</v>
      </c>
      <c r="K15" s="176">
        <v>908661</v>
      </c>
      <c r="L15" s="176">
        <v>0</v>
      </c>
      <c r="M15" s="176">
        <v>0</v>
      </c>
      <c r="N15" s="176">
        <v>50200</v>
      </c>
      <c r="O15" s="333">
        <v>0</v>
      </c>
      <c r="P15" s="176">
        <v>0</v>
      </c>
      <c r="Q15" s="176">
        <v>432348</v>
      </c>
      <c r="R15" s="176">
        <v>0</v>
      </c>
      <c r="S15" s="176">
        <v>0</v>
      </c>
      <c r="T15" s="332">
        <v>482548</v>
      </c>
      <c r="U15" s="331">
        <f t="shared" si="0"/>
        <v>0.94764621775210378</v>
      </c>
    </row>
    <row r="16" spans="1:23" ht="15.75" customHeight="1">
      <c r="A16" s="156" t="s">
        <v>24</v>
      </c>
      <c r="B16" s="157" t="s">
        <v>407</v>
      </c>
      <c r="C16" s="332">
        <v>7328810.7290000003</v>
      </c>
      <c r="D16" s="175">
        <v>1632146.4380000001</v>
      </c>
      <c r="E16" s="175">
        <v>5696664.2910000002</v>
      </c>
      <c r="F16" s="175">
        <v>1622122</v>
      </c>
      <c r="G16" s="175">
        <v>0</v>
      </c>
      <c r="H16" s="332">
        <v>5706688.7290000003</v>
      </c>
      <c r="I16" s="332">
        <v>4224913.2910000002</v>
      </c>
      <c r="J16" s="332">
        <v>3172833.4550000001</v>
      </c>
      <c r="K16" s="176">
        <v>3172833.4550000001</v>
      </c>
      <c r="L16" s="176">
        <v>0</v>
      </c>
      <c r="M16" s="176">
        <v>0</v>
      </c>
      <c r="N16" s="176">
        <v>1052079.8359999999</v>
      </c>
      <c r="O16" s="333"/>
      <c r="P16" s="176">
        <v>0</v>
      </c>
      <c r="Q16" s="176">
        <v>1481775.4380000001</v>
      </c>
      <c r="R16" s="176">
        <v>0</v>
      </c>
      <c r="S16" s="176">
        <v>0</v>
      </c>
      <c r="T16" s="332">
        <v>2533855.2740000002</v>
      </c>
      <c r="U16" s="331">
        <f t="shared" si="0"/>
        <v>0.750981910506622</v>
      </c>
      <c r="V16" s="3" t="s">
        <v>2</v>
      </c>
      <c r="W16" s="29"/>
    </row>
    <row r="17" spans="1:21" ht="15.75" customHeight="1">
      <c r="A17" s="156" t="s">
        <v>25</v>
      </c>
      <c r="B17" s="157" t="s">
        <v>129</v>
      </c>
      <c r="C17" s="332">
        <v>2300</v>
      </c>
      <c r="D17" s="175">
        <v>0</v>
      </c>
      <c r="E17" s="175">
        <v>2300</v>
      </c>
      <c r="F17" s="175">
        <v>0</v>
      </c>
      <c r="G17" s="175">
        <v>0</v>
      </c>
      <c r="H17" s="332">
        <v>2300</v>
      </c>
      <c r="I17" s="332">
        <v>2300</v>
      </c>
      <c r="J17" s="332">
        <v>2300</v>
      </c>
      <c r="K17" s="176">
        <v>2300</v>
      </c>
      <c r="L17" s="176">
        <v>0</v>
      </c>
      <c r="M17" s="176">
        <v>0</v>
      </c>
      <c r="N17" s="176">
        <v>0</v>
      </c>
      <c r="O17" s="333">
        <v>0</v>
      </c>
      <c r="P17" s="176">
        <v>0</v>
      </c>
      <c r="Q17" s="176">
        <v>0</v>
      </c>
      <c r="R17" s="176">
        <v>0</v>
      </c>
      <c r="S17" s="176">
        <v>0</v>
      </c>
      <c r="T17" s="332">
        <v>0</v>
      </c>
      <c r="U17" s="331">
        <f t="shared" si="0"/>
        <v>1</v>
      </c>
    </row>
    <row r="18" spans="1:21" ht="15.75" customHeight="1">
      <c r="A18" s="156" t="s">
        <v>26</v>
      </c>
      <c r="B18" s="157" t="s">
        <v>32</v>
      </c>
      <c r="C18" s="332">
        <v>543091.30700000003</v>
      </c>
      <c r="D18" s="175">
        <v>36501.307000000001</v>
      </c>
      <c r="E18" s="175">
        <v>506590</v>
      </c>
      <c r="F18" s="175">
        <v>0</v>
      </c>
      <c r="G18" s="175">
        <v>0</v>
      </c>
      <c r="H18" s="332">
        <v>543091.30700000003</v>
      </c>
      <c r="I18" s="332">
        <v>538404</v>
      </c>
      <c r="J18" s="332">
        <v>438362</v>
      </c>
      <c r="K18" s="176">
        <v>438362</v>
      </c>
      <c r="L18" s="176">
        <v>0</v>
      </c>
      <c r="M18" s="176">
        <v>0</v>
      </c>
      <c r="N18" s="176">
        <v>100042</v>
      </c>
      <c r="O18" s="333">
        <v>0</v>
      </c>
      <c r="P18" s="176">
        <v>0</v>
      </c>
      <c r="Q18" s="176">
        <v>4687.3069999999998</v>
      </c>
      <c r="R18" s="176">
        <v>0</v>
      </c>
      <c r="S18" s="176">
        <v>0</v>
      </c>
      <c r="T18" s="332">
        <v>104729.307</v>
      </c>
      <c r="U18" s="331">
        <f t="shared" si="0"/>
        <v>0.81418785893121148</v>
      </c>
    </row>
    <row r="19" spans="1:21" ht="15.75" customHeight="1">
      <c r="A19" s="156" t="s">
        <v>27</v>
      </c>
      <c r="B19" s="157" t="s">
        <v>34</v>
      </c>
      <c r="C19" s="332">
        <v>0</v>
      </c>
      <c r="D19" s="175">
        <v>0</v>
      </c>
      <c r="E19" s="175">
        <v>0</v>
      </c>
      <c r="F19" s="175">
        <v>0</v>
      </c>
      <c r="G19" s="175">
        <v>0</v>
      </c>
      <c r="H19" s="332">
        <v>0</v>
      </c>
      <c r="I19" s="332">
        <v>0</v>
      </c>
      <c r="J19" s="332">
        <v>0</v>
      </c>
      <c r="K19" s="176">
        <v>0</v>
      </c>
      <c r="L19" s="176">
        <v>0</v>
      </c>
      <c r="M19" s="176">
        <v>0</v>
      </c>
      <c r="N19" s="176">
        <v>0</v>
      </c>
      <c r="O19" s="333">
        <v>0</v>
      </c>
      <c r="P19" s="176">
        <v>0</v>
      </c>
      <c r="Q19" s="176">
        <v>0</v>
      </c>
      <c r="R19" s="176">
        <v>0</v>
      </c>
      <c r="S19" s="176">
        <v>0</v>
      </c>
      <c r="T19" s="332">
        <v>0</v>
      </c>
      <c r="U19" s="331" t="str">
        <f t="shared" si="0"/>
        <v/>
      </c>
    </row>
    <row r="20" spans="1:21" ht="15.75" customHeight="1">
      <c r="A20" s="156" t="s">
        <v>29</v>
      </c>
      <c r="B20" s="157" t="s">
        <v>35</v>
      </c>
      <c r="C20" s="332">
        <v>19917</v>
      </c>
      <c r="D20" s="175">
        <v>19917</v>
      </c>
      <c r="E20" s="175">
        <v>0</v>
      </c>
      <c r="F20" s="175">
        <v>0</v>
      </c>
      <c r="G20" s="175">
        <v>0</v>
      </c>
      <c r="H20" s="332">
        <v>19917</v>
      </c>
      <c r="I20" s="332">
        <v>19917</v>
      </c>
      <c r="J20" s="332">
        <v>0</v>
      </c>
      <c r="K20" s="176">
        <v>0</v>
      </c>
      <c r="L20" s="176">
        <v>0</v>
      </c>
      <c r="M20" s="176">
        <v>0</v>
      </c>
      <c r="N20" s="176">
        <v>19917</v>
      </c>
      <c r="O20" s="333">
        <v>0</v>
      </c>
      <c r="P20" s="176">
        <v>0</v>
      </c>
      <c r="Q20" s="176">
        <v>0</v>
      </c>
      <c r="R20" s="176">
        <v>0</v>
      </c>
      <c r="S20" s="176">
        <v>0</v>
      </c>
      <c r="T20" s="332">
        <v>19917</v>
      </c>
      <c r="U20" s="331">
        <f t="shared" si="0"/>
        <v>0</v>
      </c>
    </row>
    <row r="21" spans="1:21" ht="15.75" customHeight="1">
      <c r="A21" s="156" t="s">
        <v>30</v>
      </c>
      <c r="B21" s="157" t="s">
        <v>143</v>
      </c>
      <c r="C21" s="332">
        <v>0</v>
      </c>
      <c r="D21" s="175">
        <v>0</v>
      </c>
      <c r="E21" s="175">
        <v>0</v>
      </c>
      <c r="F21" s="175">
        <v>0</v>
      </c>
      <c r="G21" s="175">
        <v>0</v>
      </c>
      <c r="H21" s="332">
        <v>0</v>
      </c>
      <c r="I21" s="332">
        <v>0</v>
      </c>
      <c r="J21" s="332">
        <v>0</v>
      </c>
      <c r="K21" s="176">
        <v>0</v>
      </c>
      <c r="L21" s="176">
        <v>0</v>
      </c>
      <c r="M21" s="176">
        <v>0</v>
      </c>
      <c r="N21" s="176">
        <v>0</v>
      </c>
      <c r="O21" s="333">
        <v>0</v>
      </c>
      <c r="P21" s="176">
        <v>0</v>
      </c>
      <c r="Q21" s="176">
        <v>0</v>
      </c>
      <c r="R21" s="176">
        <v>0</v>
      </c>
      <c r="S21" s="176">
        <v>0</v>
      </c>
      <c r="T21" s="332">
        <v>0</v>
      </c>
      <c r="U21" s="331" t="str">
        <f t="shared" si="0"/>
        <v/>
      </c>
    </row>
    <row r="22" spans="1:21" ht="15.75" customHeight="1">
      <c r="A22" s="156" t="s">
        <v>104</v>
      </c>
      <c r="B22" s="157" t="s">
        <v>142</v>
      </c>
      <c r="C22" s="332">
        <v>0</v>
      </c>
      <c r="D22" s="175">
        <v>0</v>
      </c>
      <c r="E22" s="175">
        <v>0</v>
      </c>
      <c r="F22" s="175">
        <v>0</v>
      </c>
      <c r="G22" s="175">
        <v>0</v>
      </c>
      <c r="H22" s="332">
        <v>0</v>
      </c>
      <c r="I22" s="332">
        <v>0</v>
      </c>
      <c r="J22" s="332">
        <v>0</v>
      </c>
      <c r="K22" s="176">
        <v>0</v>
      </c>
      <c r="L22" s="176">
        <v>0</v>
      </c>
      <c r="M22" s="176">
        <v>0</v>
      </c>
      <c r="N22" s="176">
        <v>0</v>
      </c>
      <c r="O22" s="333">
        <v>0</v>
      </c>
      <c r="P22" s="176">
        <v>0</v>
      </c>
      <c r="Q22" s="176">
        <v>0</v>
      </c>
      <c r="R22" s="176">
        <v>0</v>
      </c>
      <c r="S22" s="176">
        <v>0</v>
      </c>
      <c r="T22" s="332">
        <v>0</v>
      </c>
      <c r="U22" s="331" t="str">
        <f t="shared" si="0"/>
        <v/>
      </c>
    </row>
    <row r="23" spans="1:21" ht="15.75" customHeight="1">
      <c r="A23" s="156" t="s">
        <v>101</v>
      </c>
      <c r="B23" s="157" t="s">
        <v>102</v>
      </c>
      <c r="C23" s="332">
        <v>0</v>
      </c>
      <c r="D23" s="175">
        <v>0</v>
      </c>
      <c r="E23" s="175">
        <v>0</v>
      </c>
      <c r="F23" s="175">
        <v>0</v>
      </c>
      <c r="G23" s="175">
        <v>0</v>
      </c>
      <c r="H23" s="332">
        <v>0</v>
      </c>
      <c r="I23" s="332">
        <v>0</v>
      </c>
      <c r="J23" s="332">
        <v>0</v>
      </c>
      <c r="K23" s="176">
        <v>0</v>
      </c>
      <c r="L23" s="176">
        <v>0</v>
      </c>
      <c r="M23" s="176">
        <v>0</v>
      </c>
      <c r="N23" s="176">
        <v>0</v>
      </c>
      <c r="O23" s="333">
        <v>0</v>
      </c>
      <c r="P23" s="176">
        <v>0</v>
      </c>
      <c r="Q23" s="176">
        <v>0</v>
      </c>
      <c r="R23" s="176">
        <v>0</v>
      </c>
      <c r="S23" s="176">
        <v>0</v>
      </c>
      <c r="T23" s="332">
        <v>0</v>
      </c>
      <c r="U23" s="331" t="str">
        <f t="shared" si="0"/>
        <v/>
      </c>
    </row>
    <row r="24" spans="1:21" ht="15.75" customHeight="1">
      <c r="A24" s="328" t="s">
        <v>1</v>
      </c>
      <c r="B24" s="329" t="s">
        <v>90</v>
      </c>
      <c r="C24" s="330">
        <v>516405240.15600002</v>
      </c>
      <c r="D24" s="330">
        <v>398506514.19999999</v>
      </c>
      <c r="E24" s="330">
        <v>117898725.956</v>
      </c>
      <c r="F24" s="330">
        <v>14433777.569</v>
      </c>
      <c r="G24" s="330">
        <v>0</v>
      </c>
      <c r="H24" s="330">
        <v>501971462.58699995</v>
      </c>
      <c r="I24" s="330">
        <v>274240362.08699995</v>
      </c>
      <c r="J24" s="330">
        <v>49340021.737999998</v>
      </c>
      <c r="K24" s="330">
        <v>41372560.473000005</v>
      </c>
      <c r="L24" s="330">
        <v>7967461.2649999997</v>
      </c>
      <c r="M24" s="330">
        <v>0</v>
      </c>
      <c r="N24" s="330">
        <v>219735913.34899998</v>
      </c>
      <c r="O24" s="330">
        <v>5164427</v>
      </c>
      <c r="P24" s="330">
        <v>0</v>
      </c>
      <c r="Q24" s="330">
        <v>203979416.5</v>
      </c>
      <c r="R24" s="330">
        <v>23449184</v>
      </c>
      <c r="S24" s="330">
        <v>302500</v>
      </c>
      <c r="T24" s="330">
        <v>452631440.84899998</v>
      </c>
      <c r="U24" s="331">
        <f t="shared" si="0"/>
        <v>0.1799152442861324</v>
      </c>
    </row>
    <row r="25" spans="1:21" ht="15.75" customHeight="1">
      <c r="A25" s="42" t="s">
        <v>13</v>
      </c>
      <c r="B25" s="43" t="s">
        <v>31</v>
      </c>
      <c r="C25" s="332">
        <v>157662228.19400001</v>
      </c>
      <c r="D25" s="175">
        <v>113465224.69000001</v>
      </c>
      <c r="E25" s="175">
        <v>44197003.504000001</v>
      </c>
      <c r="F25" s="175">
        <v>310533</v>
      </c>
      <c r="G25" s="175">
        <v>0</v>
      </c>
      <c r="H25" s="332">
        <v>157351695.19399998</v>
      </c>
      <c r="I25" s="332">
        <v>113044217.51299998</v>
      </c>
      <c r="J25" s="332">
        <v>19672179.691999998</v>
      </c>
      <c r="K25" s="176">
        <v>13085562.426999999</v>
      </c>
      <c r="L25" s="176">
        <v>6586617.2649999997</v>
      </c>
      <c r="M25" s="176">
        <v>0</v>
      </c>
      <c r="N25" s="176">
        <v>90498943.82099998</v>
      </c>
      <c r="O25" s="176">
        <v>2873094</v>
      </c>
      <c r="P25" s="176">
        <v>0</v>
      </c>
      <c r="Q25" s="176">
        <v>43244977.681000002</v>
      </c>
      <c r="R25" s="176">
        <v>760000</v>
      </c>
      <c r="S25" s="176">
        <v>302500</v>
      </c>
      <c r="T25" s="332">
        <v>137679515.50199997</v>
      </c>
      <c r="U25" s="331">
        <f t="shared" si="0"/>
        <v>0.17402199002118543</v>
      </c>
    </row>
    <row r="26" spans="1:21" ht="15.75" customHeight="1">
      <c r="A26" s="42" t="s">
        <v>14</v>
      </c>
      <c r="B26" s="44" t="s">
        <v>33</v>
      </c>
      <c r="C26" s="332">
        <v>67462266</v>
      </c>
      <c r="D26" s="175">
        <v>46384391</v>
      </c>
      <c r="E26" s="175">
        <v>21077875</v>
      </c>
      <c r="F26" s="175">
        <v>2378396</v>
      </c>
      <c r="G26" s="175">
        <v>0</v>
      </c>
      <c r="H26" s="332">
        <v>65083870</v>
      </c>
      <c r="I26" s="332">
        <v>60623275</v>
      </c>
      <c r="J26" s="332">
        <v>5132718</v>
      </c>
      <c r="K26" s="176">
        <v>5132718</v>
      </c>
      <c r="L26" s="176">
        <v>0</v>
      </c>
      <c r="M26" s="176">
        <v>0</v>
      </c>
      <c r="N26" s="176">
        <v>55490557</v>
      </c>
      <c r="O26" s="176">
        <v>0</v>
      </c>
      <c r="P26" s="176">
        <v>0</v>
      </c>
      <c r="Q26" s="176">
        <v>4460595</v>
      </c>
      <c r="R26" s="176">
        <v>0</v>
      </c>
      <c r="S26" s="176">
        <v>0</v>
      </c>
      <c r="T26" s="332">
        <v>59951152</v>
      </c>
      <c r="U26" s="331">
        <f t="shared" si="0"/>
        <v>8.4665798738190898E-2</v>
      </c>
    </row>
    <row r="27" spans="1:21" ht="15.75" customHeight="1">
      <c r="A27" s="42" t="s">
        <v>19</v>
      </c>
      <c r="B27" s="45" t="s">
        <v>141</v>
      </c>
      <c r="C27" s="332">
        <v>241153455.66099998</v>
      </c>
      <c r="D27" s="175">
        <v>216966435.20899999</v>
      </c>
      <c r="E27" s="175">
        <v>24187020.451999996</v>
      </c>
      <c r="F27" s="175">
        <v>4874523.5690000001</v>
      </c>
      <c r="G27" s="175">
        <v>0</v>
      </c>
      <c r="H27" s="332">
        <v>236278932.09200001</v>
      </c>
      <c r="I27" s="332">
        <v>84322173.073999986</v>
      </c>
      <c r="J27" s="332">
        <v>21060915.095999997</v>
      </c>
      <c r="K27" s="176">
        <v>19830857.095999997</v>
      </c>
      <c r="L27" s="176">
        <v>1230058</v>
      </c>
      <c r="M27" s="176">
        <v>0</v>
      </c>
      <c r="N27" s="176">
        <v>60969924.977999993</v>
      </c>
      <c r="O27" s="176">
        <v>2291333</v>
      </c>
      <c r="P27" s="176">
        <v>0</v>
      </c>
      <c r="Q27" s="176">
        <v>129267575.01800001</v>
      </c>
      <c r="R27" s="176">
        <v>22689184</v>
      </c>
      <c r="S27" s="176">
        <v>0</v>
      </c>
      <c r="T27" s="332">
        <v>215218016.99599999</v>
      </c>
      <c r="U27" s="331">
        <f t="shared" si="0"/>
        <v>0.24976722406711727</v>
      </c>
    </row>
    <row r="28" spans="1:21" ht="23.25" customHeight="1">
      <c r="A28" s="42" t="s">
        <v>22</v>
      </c>
      <c r="B28" s="46" t="s">
        <v>376</v>
      </c>
      <c r="C28" s="332">
        <v>0</v>
      </c>
      <c r="D28" s="175">
        <v>0</v>
      </c>
      <c r="E28" s="175">
        <v>0</v>
      </c>
      <c r="F28" s="175">
        <v>0</v>
      </c>
      <c r="G28" s="175">
        <v>0</v>
      </c>
      <c r="H28" s="332">
        <v>0</v>
      </c>
      <c r="I28" s="332">
        <v>0</v>
      </c>
      <c r="J28" s="332">
        <v>0</v>
      </c>
      <c r="K28" s="176">
        <v>0</v>
      </c>
      <c r="L28" s="176">
        <v>0</v>
      </c>
      <c r="M28" s="176">
        <v>0</v>
      </c>
      <c r="N28" s="176">
        <v>0</v>
      </c>
      <c r="O28" s="176">
        <v>0</v>
      </c>
      <c r="P28" s="176">
        <v>0</v>
      </c>
      <c r="Q28" s="176">
        <v>0</v>
      </c>
      <c r="R28" s="176">
        <v>0</v>
      </c>
      <c r="S28" s="176">
        <v>0</v>
      </c>
      <c r="T28" s="332">
        <v>0</v>
      </c>
      <c r="U28" s="331" t="str">
        <f t="shared" si="0"/>
        <v/>
      </c>
    </row>
    <row r="29" spans="1:21" ht="26.25" customHeight="1">
      <c r="A29" s="42" t="s">
        <v>23</v>
      </c>
      <c r="B29" s="46" t="s">
        <v>406</v>
      </c>
      <c r="C29" s="332">
        <v>12397</v>
      </c>
      <c r="D29" s="175">
        <v>12397</v>
      </c>
      <c r="E29" s="175">
        <v>0</v>
      </c>
      <c r="F29" s="175">
        <v>0</v>
      </c>
      <c r="G29" s="175">
        <v>0</v>
      </c>
      <c r="H29" s="332">
        <v>12397</v>
      </c>
      <c r="I29" s="332">
        <v>0</v>
      </c>
      <c r="J29" s="332">
        <v>0</v>
      </c>
      <c r="K29" s="176">
        <v>0</v>
      </c>
      <c r="L29" s="176">
        <v>0</v>
      </c>
      <c r="M29" s="176">
        <v>0</v>
      </c>
      <c r="N29" s="176">
        <v>0</v>
      </c>
      <c r="O29" s="176">
        <v>0</v>
      </c>
      <c r="P29" s="176">
        <v>0</v>
      </c>
      <c r="Q29" s="176">
        <v>12397</v>
      </c>
      <c r="R29" s="176">
        <v>0</v>
      </c>
      <c r="S29" s="176">
        <v>0</v>
      </c>
      <c r="T29" s="332">
        <v>12397</v>
      </c>
      <c r="U29" s="331" t="str">
        <f t="shared" si="0"/>
        <v/>
      </c>
    </row>
    <row r="30" spans="1:21" ht="15.75" customHeight="1">
      <c r="A30" s="42" t="s">
        <v>24</v>
      </c>
      <c r="B30" s="43" t="s">
        <v>408</v>
      </c>
      <c r="C30" s="332">
        <v>36827581.300999999</v>
      </c>
      <c r="D30" s="175">
        <v>20825761.300999999</v>
      </c>
      <c r="E30" s="175">
        <v>16001820</v>
      </c>
      <c r="F30" s="175">
        <v>6419325</v>
      </c>
      <c r="G30" s="175">
        <v>0</v>
      </c>
      <c r="H30" s="332">
        <v>30408256.300999999</v>
      </c>
      <c r="I30" s="332">
        <v>3812284.5</v>
      </c>
      <c r="J30" s="332">
        <v>1467395.95</v>
      </c>
      <c r="K30" s="176">
        <v>1342609.95</v>
      </c>
      <c r="L30" s="176">
        <v>124786</v>
      </c>
      <c r="M30" s="176">
        <v>0</v>
      </c>
      <c r="N30" s="176">
        <v>2344888.5499999998</v>
      </c>
      <c r="O30" s="176">
        <v>0</v>
      </c>
      <c r="P30" s="176">
        <v>0</v>
      </c>
      <c r="Q30" s="176">
        <v>26595971.800999999</v>
      </c>
      <c r="R30" s="176">
        <v>0</v>
      </c>
      <c r="S30" s="176">
        <v>0</v>
      </c>
      <c r="T30" s="332">
        <v>28940860.351</v>
      </c>
      <c r="U30" s="331">
        <f t="shared" si="0"/>
        <v>0.38491249800480526</v>
      </c>
    </row>
    <row r="31" spans="1:21" ht="15.75" customHeight="1">
      <c r="A31" s="42" t="s">
        <v>25</v>
      </c>
      <c r="B31" s="43" t="s">
        <v>129</v>
      </c>
      <c r="C31" s="332">
        <v>8000</v>
      </c>
      <c r="D31" s="175">
        <v>0</v>
      </c>
      <c r="E31" s="175">
        <v>8000</v>
      </c>
      <c r="F31" s="175">
        <v>0</v>
      </c>
      <c r="G31" s="175">
        <v>0</v>
      </c>
      <c r="H31" s="332">
        <v>8000</v>
      </c>
      <c r="I31" s="332">
        <v>8000</v>
      </c>
      <c r="J31" s="332">
        <v>0</v>
      </c>
      <c r="K31" s="176">
        <v>0</v>
      </c>
      <c r="L31" s="176">
        <v>0</v>
      </c>
      <c r="M31" s="176">
        <v>0</v>
      </c>
      <c r="N31" s="176">
        <v>8000</v>
      </c>
      <c r="O31" s="176">
        <v>0</v>
      </c>
      <c r="P31" s="176">
        <v>0</v>
      </c>
      <c r="Q31" s="176">
        <v>0</v>
      </c>
      <c r="R31" s="176">
        <v>0</v>
      </c>
      <c r="S31" s="176">
        <v>0</v>
      </c>
      <c r="T31" s="332">
        <v>8000</v>
      </c>
      <c r="U31" s="331">
        <f t="shared" si="0"/>
        <v>0</v>
      </c>
    </row>
    <row r="32" spans="1:21" ht="15.75" customHeight="1">
      <c r="A32" s="42" t="s">
        <v>26</v>
      </c>
      <c r="B32" s="43" t="s">
        <v>32</v>
      </c>
      <c r="C32" s="332">
        <v>13279312</v>
      </c>
      <c r="D32" s="175">
        <v>852305</v>
      </c>
      <c r="E32" s="175">
        <v>12427007</v>
      </c>
      <c r="F32" s="175">
        <v>451000</v>
      </c>
      <c r="G32" s="175">
        <v>0</v>
      </c>
      <c r="H32" s="332">
        <v>12828312</v>
      </c>
      <c r="I32" s="332">
        <v>12430412</v>
      </c>
      <c r="J32" s="332">
        <v>2006813</v>
      </c>
      <c r="K32" s="176">
        <v>1980813</v>
      </c>
      <c r="L32" s="176">
        <v>26000</v>
      </c>
      <c r="M32" s="176">
        <v>0</v>
      </c>
      <c r="N32" s="176">
        <v>10423599</v>
      </c>
      <c r="O32" s="176">
        <v>0</v>
      </c>
      <c r="P32" s="176">
        <v>0</v>
      </c>
      <c r="Q32" s="176">
        <v>397900</v>
      </c>
      <c r="R32" s="176">
        <v>0</v>
      </c>
      <c r="S32" s="176">
        <v>0</v>
      </c>
      <c r="T32" s="332">
        <v>10821499</v>
      </c>
      <c r="U32" s="331">
        <f t="shared" si="0"/>
        <v>0.16144380411526182</v>
      </c>
    </row>
    <row r="33" spans="1:21" ht="15.75" customHeight="1">
      <c r="A33" s="42" t="s">
        <v>27</v>
      </c>
      <c r="B33" s="43" t="s">
        <v>34</v>
      </c>
      <c r="C33" s="332">
        <v>0</v>
      </c>
      <c r="D33" s="175">
        <v>0</v>
      </c>
      <c r="E33" s="175">
        <v>0</v>
      </c>
      <c r="F33" s="175">
        <v>0</v>
      </c>
      <c r="G33" s="175">
        <v>0</v>
      </c>
      <c r="H33" s="332">
        <v>0</v>
      </c>
      <c r="I33" s="332">
        <v>0</v>
      </c>
      <c r="J33" s="332">
        <v>0</v>
      </c>
      <c r="K33" s="176">
        <v>0</v>
      </c>
      <c r="L33" s="176">
        <v>0</v>
      </c>
      <c r="M33" s="176">
        <v>0</v>
      </c>
      <c r="N33" s="176">
        <v>0</v>
      </c>
      <c r="O33" s="176">
        <v>0</v>
      </c>
      <c r="P33" s="176">
        <v>0</v>
      </c>
      <c r="Q33" s="176">
        <v>0</v>
      </c>
      <c r="R33" s="176">
        <v>0</v>
      </c>
      <c r="S33" s="176">
        <v>0</v>
      </c>
      <c r="T33" s="332">
        <v>0</v>
      </c>
      <c r="U33" s="331" t="str">
        <f t="shared" si="0"/>
        <v/>
      </c>
    </row>
    <row r="34" spans="1:21" ht="15.75" customHeight="1">
      <c r="A34" s="42" t="s">
        <v>29</v>
      </c>
      <c r="B34" s="43" t="s">
        <v>35</v>
      </c>
      <c r="C34" s="332">
        <v>0</v>
      </c>
      <c r="D34" s="175">
        <v>0</v>
      </c>
      <c r="E34" s="175">
        <v>0</v>
      </c>
      <c r="F34" s="175">
        <v>0</v>
      </c>
      <c r="G34" s="175">
        <v>0</v>
      </c>
      <c r="H34" s="332">
        <v>0</v>
      </c>
      <c r="I34" s="332">
        <v>0</v>
      </c>
      <c r="J34" s="332">
        <v>0</v>
      </c>
      <c r="K34" s="176">
        <v>0</v>
      </c>
      <c r="L34" s="176">
        <v>0</v>
      </c>
      <c r="M34" s="176">
        <v>0</v>
      </c>
      <c r="N34" s="176">
        <v>0</v>
      </c>
      <c r="O34" s="176">
        <v>0</v>
      </c>
      <c r="P34" s="176">
        <v>0</v>
      </c>
      <c r="Q34" s="176">
        <v>0</v>
      </c>
      <c r="R34" s="176">
        <v>0</v>
      </c>
      <c r="S34" s="176">
        <v>0</v>
      </c>
      <c r="T34" s="332">
        <v>0</v>
      </c>
      <c r="U34" s="331" t="str">
        <f t="shared" si="0"/>
        <v/>
      </c>
    </row>
    <row r="35" spans="1:21" ht="15.75" customHeight="1">
      <c r="A35" s="42" t="s">
        <v>30</v>
      </c>
      <c r="B35" s="43" t="s">
        <v>143</v>
      </c>
      <c r="C35" s="332">
        <v>0</v>
      </c>
      <c r="D35" s="175">
        <v>0</v>
      </c>
      <c r="E35" s="175">
        <v>0</v>
      </c>
      <c r="F35" s="175">
        <v>0</v>
      </c>
      <c r="G35" s="175">
        <v>0</v>
      </c>
      <c r="H35" s="332">
        <v>0</v>
      </c>
      <c r="I35" s="332">
        <v>0</v>
      </c>
      <c r="J35" s="332">
        <v>0</v>
      </c>
      <c r="K35" s="176">
        <v>0</v>
      </c>
      <c r="L35" s="176">
        <v>0</v>
      </c>
      <c r="M35" s="176">
        <v>0</v>
      </c>
      <c r="N35" s="176">
        <v>0</v>
      </c>
      <c r="O35" s="176">
        <v>0</v>
      </c>
      <c r="P35" s="176">
        <v>0</v>
      </c>
      <c r="Q35" s="176">
        <v>0</v>
      </c>
      <c r="R35" s="176">
        <v>0</v>
      </c>
      <c r="S35" s="176">
        <v>0</v>
      </c>
      <c r="T35" s="332">
        <v>0</v>
      </c>
      <c r="U35" s="331" t="str">
        <f t="shared" si="0"/>
        <v/>
      </c>
    </row>
    <row r="36" spans="1:21" ht="15.75" customHeight="1">
      <c r="A36" s="42" t="s">
        <v>104</v>
      </c>
      <c r="B36" s="43" t="s">
        <v>142</v>
      </c>
      <c r="C36" s="332">
        <v>0</v>
      </c>
      <c r="D36" s="175">
        <v>0</v>
      </c>
      <c r="E36" s="175">
        <v>0</v>
      </c>
      <c r="F36" s="175">
        <v>0</v>
      </c>
      <c r="G36" s="175">
        <v>0</v>
      </c>
      <c r="H36" s="332">
        <v>0</v>
      </c>
      <c r="I36" s="332">
        <v>0</v>
      </c>
      <c r="J36" s="332">
        <v>0</v>
      </c>
      <c r="K36" s="176">
        <v>0</v>
      </c>
      <c r="L36" s="176">
        <v>0</v>
      </c>
      <c r="M36" s="176">
        <v>0</v>
      </c>
      <c r="N36" s="176">
        <v>0</v>
      </c>
      <c r="O36" s="176">
        <v>0</v>
      </c>
      <c r="P36" s="176">
        <v>0</v>
      </c>
      <c r="Q36" s="176">
        <v>0</v>
      </c>
      <c r="R36" s="176">
        <v>0</v>
      </c>
      <c r="S36" s="176">
        <v>0</v>
      </c>
      <c r="T36" s="332">
        <v>0</v>
      </c>
      <c r="U36" s="331" t="str">
        <f t="shared" si="0"/>
        <v/>
      </c>
    </row>
    <row r="37" spans="1:21" ht="15.75" customHeight="1">
      <c r="A37" s="42" t="s">
        <v>101</v>
      </c>
      <c r="B37" s="43" t="s">
        <v>102</v>
      </c>
      <c r="C37" s="332">
        <v>0</v>
      </c>
      <c r="D37" s="175">
        <v>0</v>
      </c>
      <c r="E37" s="175">
        <v>0</v>
      </c>
      <c r="F37" s="175">
        <v>0</v>
      </c>
      <c r="G37" s="175">
        <v>0</v>
      </c>
      <c r="H37" s="332">
        <v>0</v>
      </c>
      <c r="I37" s="332">
        <v>0</v>
      </c>
      <c r="J37" s="332">
        <v>0</v>
      </c>
      <c r="K37" s="176">
        <v>0</v>
      </c>
      <c r="L37" s="176">
        <v>0</v>
      </c>
      <c r="M37" s="176">
        <v>0</v>
      </c>
      <c r="N37" s="176">
        <v>0</v>
      </c>
      <c r="O37" s="176">
        <v>0</v>
      </c>
      <c r="P37" s="176">
        <v>0</v>
      </c>
      <c r="Q37" s="176">
        <v>0</v>
      </c>
      <c r="R37" s="176">
        <v>0</v>
      </c>
      <c r="S37" s="176">
        <v>0</v>
      </c>
      <c r="T37" s="332">
        <v>0</v>
      </c>
      <c r="U37" s="331" t="str">
        <f t="shared" si="0"/>
        <v/>
      </c>
    </row>
    <row r="38" spans="1:21" ht="20.25" customHeight="1">
      <c r="A38" s="409" t="str">
        <f>TT!C7</f>
        <v>Kon Tum, ngày      tháng     năm 2023</v>
      </c>
      <c r="B38" s="410"/>
      <c r="C38" s="410"/>
      <c r="D38" s="410"/>
      <c r="E38" s="410"/>
      <c r="F38" s="93"/>
      <c r="G38" s="93"/>
      <c r="H38" s="93"/>
      <c r="I38" s="1"/>
      <c r="J38" s="1"/>
      <c r="K38" s="1"/>
      <c r="L38" s="1"/>
      <c r="M38" s="1"/>
      <c r="N38" s="417" t="str">
        <f>TT!C4</f>
        <v>Kon Tum, ngày      tháng     năm 2023</v>
      </c>
      <c r="O38" s="418"/>
      <c r="P38" s="418"/>
      <c r="Q38" s="418"/>
      <c r="R38" s="418"/>
      <c r="S38" s="418"/>
      <c r="T38" s="418"/>
      <c r="U38" s="418"/>
    </row>
    <row r="39" spans="1:21" ht="15.75" customHeight="1">
      <c r="A39" s="391" t="str">
        <f>TT!A6</f>
        <v>NGƯỜI LẬP BIỂU</v>
      </c>
      <c r="B39" s="404"/>
      <c r="C39" s="404"/>
      <c r="D39" s="404"/>
      <c r="E39" s="404"/>
      <c r="F39" s="107"/>
      <c r="G39" s="107"/>
      <c r="H39" s="107"/>
      <c r="I39" s="20"/>
      <c r="J39" s="20"/>
      <c r="K39" s="20"/>
      <c r="L39" s="20"/>
      <c r="M39" s="20"/>
      <c r="N39" s="391" t="str">
        <f>TT!C5</f>
        <v>CỤC TRƯỞNG</v>
      </c>
      <c r="O39" s="391"/>
      <c r="P39" s="391"/>
      <c r="Q39" s="391"/>
      <c r="R39" s="391"/>
      <c r="S39" s="391"/>
      <c r="T39" s="391"/>
      <c r="U39" s="391"/>
    </row>
    <row r="40" spans="1:21" ht="68.25" customHeight="1">
      <c r="A40" s="170"/>
      <c r="B40" s="170"/>
      <c r="C40" s="170"/>
      <c r="D40" s="170"/>
      <c r="E40" s="170"/>
      <c r="F40" s="1"/>
      <c r="G40" s="1"/>
      <c r="H40" s="1"/>
      <c r="I40" s="20"/>
      <c r="J40" s="20"/>
      <c r="K40" s="20"/>
      <c r="L40" s="20"/>
      <c r="M40" s="20"/>
      <c r="N40" s="20"/>
      <c r="O40" s="20"/>
      <c r="P40" s="1"/>
      <c r="Q40" s="171"/>
      <c r="R40" s="1"/>
      <c r="S40" s="20"/>
      <c r="T40" s="1"/>
      <c r="U40" s="1"/>
    </row>
    <row r="41" spans="1:21" ht="15.75" customHeight="1">
      <c r="A41" s="408" t="str">
        <f>TT!C6</f>
        <v>PHẠM ANH VŨ</v>
      </c>
      <c r="B41" s="408"/>
      <c r="C41" s="408"/>
      <c r="D41" s="408"/>
      <c r="E41" s="408"/>
      <c r="F41" s="22" t="s">
        <v>2</v>
      </c>
      <c r="G41" s="22"/>
      <c r="H41" s="22"/>
      <c r="I41" s="22"/>
      <c r="J41" s="22"/>
      <c r="K41" s="22"/>
      <c r="L41" s="22"/>
      <c r="M41" s="22"/>
      <c r="N41" s="415" t="str">
        <f>TT!C3</f>
        <v>CAO MINH HOÀNG TÙNG</v>
      </c>
      <c r="O41" s="415"/>
      <c r="P41" s="415"/>
      <c r="Q41" s="415"/>
      <c r="R41" s="415"/>
      <c r="S41" s="415"/>
      <c r="T41" s="415"/>
      <c r="U41" s="415"/>
    </row>
    <row r="42" spans="1:21">
      <c r="A42" s="22"/>
      <c r="B42" s="22"/>
      <c r="C42" s="22"/>
      <c r="D42" s="22"/>
      <c r="E42" s="22"/>
      <c r="F42" s="22"/>
      <c r="G42" s="22"/>
      <c r="H42" s="22"/>
      <c r="I42" s="22"/>
      <c r="J42" s="22"/>
      <c r="K42" s="22"/>
      <c r="L42" s="22"/>
      <c r="M42" s="23"/>
      <c r="N42" s="23"/>
      <c r="O42" s="23"/>
      <c r="P42" s="23"/>
      <c r="Q42" s="23"/>
      <c r="R42" s="23"/>
      <c r="S42" s="23"/>
      <c r="T42" s="23"/>
      <c r="U42" s="23"/>
    </row>
  </sheetData>
  <sheetProtection selectLockedCells="1"/>
  <mergeCells count="34">
    <mergeCell ref="P1:U1"/>
    <mergeCell ref="Q4:Q7"/>
    <mergeCell ref="R4:R7"/>
    <mergeCell ref="E1:O1"/>
    <mergeCell ref="A1:D1"/>
    <mergeCell ref="D3:E3"/>
    <mergeCell ref="F3:F7"/>
    <mergeCell ref="G3:G7"/>
    <mergeCell ref="P2:U2"/>
    <mergeCell ref="B3:B7"/>
    <mergeCell ref="T3:T7"/>
    <mergeCell ref="U3:U7"/>
    <mergeCell ref="I4:I7"/>
    <mergeCell ref="E4:E7"/>
    <mergeCell ref="I3:S3"/>
    <mergeCell ref="C3:C7"/>
    <mergeCell ref="J4:P4"/>
    <mergeCell ref="N41:U41"/>
    <mergeCell ref="S4:S7"/>
    <mergeCell ref="J5:J7"/>
    <mergeCell ref="K5:M6"/>
    <mergeCell ref="N5:N7"/>
    <mergeCell ref="N38:U38"/>
    <mergeCell ref="O5:O7"/>
    <mergeCell ref="P5:P7"/>
    <mergeCell ref="N39:U39"/>
    <mergeCell ref="H3:H7"/>
    <mergeCell ref="A39:E39"/>
    <mergeCell ref="A3:A7"/>
    <mergeCell ref="D4:D7"/>
    <mergeCell ref="A41:E41"/>
    <mergeCell ref="A38:E38"/>
    <mergeCell ref="A8:B8"/>
    <mergeCell ref="A9:B9"/>
  </mergeCells>
  <pageMargins left="0.39370078740157499" right="0.39370078740157499" top="0.39370078740157499" bottom="0.39370078740157499" header="0.31496062992126" footer="0.31496062992126"/>
  <pageSetup paperSize="9" scale="66" orientation="landscape" r:id="rId1"/>
  <ignoredErrors>
    <ignoredError sqref="U9:U3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V39"/>
  <sheetViews>
    <sheetView view="pageBreakPreview" topLeftCell="A16" zoomScaleSheetLayoutView="100" workbookViewId="0">
      <selection activeCell="I34" sqref="I34"/>
    </sheetView>
  </sheetViews>
  <sheetFormatPr defaultColWidth="9" defaultRowHeight="15.75"/>
  <cols>
    <col min="1" max="1" width="3.5" style="3" customWidth="1"/>
    <col min="2" max="2" width="25.875" style="3" customWidth="1"/>
    <col min="3" max="3" width="6.25" style="3" customWidth="1"/>
    <col min="4" max="4" width="5.875" style="3" customWidth="1"/>
    <col min="5" max="5" width="8.125" style="3" customWidth="1"/>
    <col min="6" max="6" width="4.875" style="3" customWidth="1"/>
    <col min="7" max="7" width="4.625" style="3" customWidth="1"/>
    <col min="8" max="8" width="6.5" style="3" customWidth="1"/>
    <col min="9" max="9" width="6.125" style="3" customWidth="1"/>
    <col min="10" max="10" width="7.625" style="3" customWidth="1"/>
    <col min="11" max="11" width="6.875" style="3" customWidth="1"/>
    <col min="12" max="12" width="6.75" style="4" customWidth="1"/>
    <col min="13" max="13" width="7.625" style="4" customWidth="1"/>
    <col min="14" max="14" width="6.75" style="4" customWidth="1"/>
    <col min="15" max="16" width="5.25" style="4" customWidth="1"/>
    <col min="17" max="17" width="5.625" style="4" customWidth="1"/>
    <col min="18" max="18" width="7.875" style="4" customWidth="1"/>
    <col min="19" max="19" width="5.75" style="4" customWidth="1"/>
    <col min="20" max="20" width="6" style="4" customWidth="1"/>
    <col min="21" max="21" width="5.5" style="4" customWidth="1"/>
    <col min="22" max="22" width="7" style="4" customWidth="1"/>
    <col min="23" max="16384" width="9" style="3"/>
  </cols>
  <sheetData>
    <row r="1" spans="1:22" ht="66.75" customHeight="1">
      <c r="A1" s="422" t="s">
        <v>151</v>
      </c>
      <c r="B1" s="422"/>
      <c r="C1" s="422"/>
      <c r="D1" s="422"/>
      <c r="E1" s="431" t="s">
        <v>121</v>
      </c>
      <c r="F1" s="431"/>
      <c r="G1" s="431"/>
      <c r="H1" s="431"/>
      <c r="I1" s="431"/>
      <c r="J1" s="431"/>
      <c r="K1" s="431"/>
      <c r="L1" s="431"/>
      <c r="M1" s="431"/>
      <c r="N1" s="431"/>
      <c r="O1" s="431"/>
      <c r="P1" s="431"/>
      <c r="Q1" s="422" t="s">
        <v>150</v>
      </c>
      <c r="R1" s="422"/>
      <c r="S1" s="422"/>
      <c r="T1" s="422"/>
      <c r="U1" s="422"/>
      <c r="V1" s="422"/>
    </row>
    <row r="2" spans="1:22" ht="15.75" customHeight="1">
      <c r="A2" s="1"/>
      <c r="B2" s="21"/>
      <c r="C2" s="21"/>
      <c r="D2" s="21"/>
      <c r="E2" s="1"/>
      <c r="F2" s="1"/>
      <c r="G2" s="1"/>
      <c r="H2" s="31"/>
      <c r="I2" s="33">
        <f>COUNTBLANK(E9:V37)</f>
        <v>522</v>
      </c>
      <c r="J2" s="33">
        <f>COUNTA(E9:V37)</f>
        <v>0</v>
      </c>
      <c r="K2" s="33">
        <f>I2+J2</f>
        <v>522</v>
      </c>
      <c r="L2" s="35"/>
      <c r="M2" s="20"/>
      <c r="N2" s="20"/>
      <c r="O2" s="20"/>
      <c r="P2" s="20"/>
      <c r="Q2" s="437" t="s">
        <v>122</v>
      </c>
      <c r="R2" s="437"/>
      <c r="S2" s="437"/>
      <c r="T2" s="437"/>
      <c r="U2" s="437"/>
      <c r="V2" s="437"/>
    </row>
    <row r="3" spans="1:22" s="7" customFormat="1" ht="15.75" customHeight="1">
      <c r="A3" s="453" t="s">
        <v>21</v>
      </c>
      <c r="B3" s="454"/>
      <c r="C3" s="459" t="s">
        <v>132</v>
      </c>
      <c r="D3" s="432" t="s">
        <v>134</v>
      </c>
      <c r="E3" s="435" t="s">
        <v>4</v>
      </c>
      <c r="F3" s="436"/>
      <c r="G3" s="445" t="s">
        <v>36</v>
      </c>
      <c r="H3" s="438" t="s">
        <v>82</v>
      </c>
      <c r="I3" s="442" t="s">
        <v>37</v>
      </c>
      <c r="J3" s="443"/>
      <c r="K3" s="443"/>
      <c r="L3" s="443"/>
      <c r="M3" s="443"/>
      <c r="N3" s="443"/>
      <c r="O3" s="443"/>
      <c r="P3" s="443"/>
      <c r="Q3" s="443"/>
      <c r="R3" s="443"/>
      <c r="S3" s="443"/>
      <c r="T3" s="444"/>
      <c r="U3" s="445" t="s">
        <v>103</v>
      </c>
      <c r="V3" s="452" t="s">
        <v>108</v>
      </c>
    </row>
    <row r="4" spans="1:22" s="7" customFormat="1" ht="15.75" customHeight="1">
      <c r="A4" s="455"/>
      <c r="B4" s="456"/>
      <c r="C4" s="460"/>
      <c r="D4" s="433"/>
      <c r="E4" s="432" t="s">
        <v>137</v>
      </c>
      <c r="F4" s="432" t="s">
        <v>62</v>
      </c>
      <c r="G4" s="446"/>
      <c r="H4" s="439"/>
      <c r="I4" s="432" t="s">
        <v>37</v>
      </c>
      <c r="J4" s="435" t="s">
        <v>38</v>
      </c>
      <c r="K4" s="441"/>
      <c r="L4" s="441"/>
      <c r="M4" s="441"/>
      <c r="N4" s="441"/>
      <c r="O4" s="441"/>
      <c r="P4" s="441"/>
      <c r="Q4" s="436"/>
      <c r="R4" s="438" t="s">
        <v>139</v>
      </c>
      <c r="S4" s="432" t="s">
        <v>148</v>
      </c>
      <c r="T4" s="438" t="s">
        <v>81</v>
      </c>
      <c r="U4" s="446"/>
      <c r="V4" s="452"/>
    </row>
    <row r="5" spans="1:22" s="7" customFormat="1" ht="15.75" customHeight="1">
      <c r="A5" s="455"/>
      <c r="B5" s="456"/>
      <c r="C5" s="460"/>
      <c r="D5" s="433"/>
      <c r="E5" s="433"/>
      <c r="F5" s="433"/>
      <c r="G5" s="446"/>
      <c r="H5" s="439"/>
      <c r="I5" s="433"/>
      <c r="J5" s="432" t="s">
        <v>61</v>
      </c>
      <c r="K5" s="435" t="s">
        <v>75</v>
      </c>
      <c r="L5" s="441"/>
      <c r="M5" s="441"/>
      <c r="N5" s="441"/>
      <c r="O5" s="441"/>
      <c r="P5" s="441"/>
      <c r="Q5" s="436"/>
      <c r="R5" s="439"/>
      <c r="S5" s="433"/>
      <c r="T5" s="439"/>
      <c r="U5" s="446"/>
      <c r="V5" s="452"/>
    </row>
    <row r="6" spans="1:22" s="7" customFormat="1" ht="15.75" customHeight="1">
      <c r="A6" s="455"/>
      <c r="B6" s="456"/>
      <c r="C6" s="460"/>
      <c r="D6" s="433"/>
      <c r="E6" s="433"/>
      <c r="F6" s="433"/>
      <c r="G6" s="446"/>
      <c r="H6" s="439"/>
      <c r="I6" s="433"/>
      <c r="J6" s="433"/>
      <c r="K6" s="432" t="s">
        <v>96</v>
      </c>
      <c r="L6" s="435" t="s">
        <v>75</v>
      </c>
      <c r="M6" s="441"/>
      <c r="N6" s="436"/>
      <c r="O6" s="432" t="s">
        <v>42</v>
      </c>
      <c r="P6" s="432" t="s">
        <v>147</v>
      </c>
      <c r="Q6" s="432" t="s">
        <v>46</v>
      </c>
      <c r="R6" s="439"/>
      <c r="S6" s="433"/>
      <c r="T6" s="439"/>
      <c r="U6" s="446"/>
      <c r="V6" s="452"/>
    </row>
    <row r="7" spans="1:22" s="7" customFormat="1" ht="44.25" customHeight="1">
      <c r="A7" s="457"/>
      <c r="B7" s="458"/>
      <c r="C7" s="461"/>
      <c r="D7" s="434"/>
      <c r="E7" s="434"/>
      <c r="F7" s="434"/>
      <c r="G7" s="447"/>
      <c r="H7" s="440"/>
      <c r="I7" s="434"/>
      <c r="J7" s="434"/>
      <c r="K7" s="434"/>
      <c r="L7" s="38" t="s">
        <v>39</v>
      </c>
      <c r="M7" s="38" t="s">
        <v>40</v>
      </c>
      <c r="N7" s="38" t="s">
        <v>53</v>
      </c>
      <c r="O7" s="434"/>
      <c r="P7" s="434"/>
      <c r="Q7" s="434"/>
      <c r="R7" s="440"/>
      <c r="S7" s="434"/>
      <c r="T7" s="440"/>
      <c r="U7" s="447"/>
      <c r="V7" s="452"/>
    </row>
    <row r="8" spans="1:22" ht="14.25" customHeight="1">
      <c r="A8" s="435" t="s">
        <v>3</v>
      </c>
      <c r="B8" s="436"/>
      <c r="C8" s="38" t="s">
        <v>13</v>
      </c>
      <c r="D8" s="38" t="s">
        <v>14</v>
      </c>
      <c r="E8" s="38" t="s">
        <v>19</v>
      </c>
      <c r="F8" s="38" t="s">
        <v>22</v>
      </c>
      <c r="G8" s="38" t="s">
        <v>23</v>
      </c>
      <c r="H8" s="38" t="s">
        <v>24</v>
      </c>
      <c r="I8" s="38" t="s">
        <v>25</v>
      </c>
      <c r="J8" s="38" t="s">
        <v>26</v>
      </c>
      <c r="K8" s="38" t="s">
        <v>27</v>
      </c>
      <c r="L8" s="38" t="s">
        <v>29</v>
      </c>
      <c r="M8" s="38" t="s">
        <v>30</v>
      </c>
      <c r="N8" s="38" t="s">
        <v>104</v>
      </c>
      <c r="O8" s="38" t="s">
        <v>101</v>
      </c>
      <c r="P8" s="38" t="s">
        <v>105</v>
      </c>
      <c r="Q8" s="38" t="s">
        <v>106</v>
      </c>
      <c r="R8" s="38" t="s">
        <v>107</v>
      </c>
      <c r="S8" s="38" t="s">
        <v>118</v>
      </c>
      <c r="T8" s="38" t="s">
        <v>131</v>
      </c>
      <c r="U8" s="38" t="s">
        <v>133</v>
      </c>
      <c r="V8" s="38" t="s">
        <v>149</v>
      </c>
    </row>
    <row r="9" spans="1:22" ht="14.25" customHeight="1">
      <c r="A9" s="435" t="s">
        <v>10</v>
      </c>
      <c r="B9" s="436"/>
      <c r="C9" s="40"/>
      <c r="D9" s="40"/>
      <c r="E9" s="40"/>
      <c r="F9" s="40"/>
      <c r="G9" s="40"/>
      <c r="H9" s="40"/>
      <c r="I9" s="40"/>
      <c r="J9" s="40"/>
      <c r="K9" s="40"/>
      <c r="L9" s="40"/>
      <c r="M9" s="40"/>
      <c r="N9" s="40"/>
      <c r="O9" s="40"/>
      <c r="P9" s="40"/>
      <c r="Q9" s="40"/>
      <c r="R9" s="40"/>
      <c r="S9" s="40"/>
      <c r="T9" s="40"/>
      <c r="U9" s="40"/>
      <c r="V9" s="40"/>
    </row>
    <row r="10" spans="1:22" ht="14.25" customHeight="1">
      <c r="A10" s="38" t="s">
        <v>0</v>
      </c>
      <c r="B10" s="41" t="s">
        <v>89</v>
      </c>
      <c r="C10" s="40"/>
      <c r="D10" s="40"/>
      <c r="E10" s="40"/>
      <c r="F10" s="40"/>
      <c r="G10" s="40"/>
      <c r="H10" s="40"/>
      <c r="I10" s="40"/>
      <c r="J10" s="40"/>
      <c r="K10" s="40"/>
      <c r="L10" s="40"/>
      <c r="M10" s="40"/>
      <c r="N10" s="40"/>
      <c r="O10" s="40"/>
      <c r="P10" s="40"/>
      <c r="Q10" s="40"/>
      <c r="R10" s="40"/>
      <c r="S10" s="40"/>
      <c r="T10" s="40"/>
      <c r="U10" s="40"/>
      <c r="V10" s="40"/>
    </row>
    <row r="11" spans="1:22" ht="14.25" customHeight="1">
      <c r="A11" s="42" t="s">
        <v>13</v>
      </c>
      <c r="B11" s="43" t="s">
        <v>31</v>
      </c>
      <c r="C11" s="40"/>
      <c r="D11" s="40"/>
      <c r="E11" s="40"/>
      <c r="F11" s="40"/>
      <c r="G11" s="40"/>
      <c r="H11" s="40"/>
      <c r="I11" s="40"/>
      <c r="J11" s="40"/>
      <c r="K11" s="40"/>
      <c r="L11" s="40"/>
      <c r="M11" s="40"/>
      <c r="N11" s="40"/>
      <c r="O11" s="40"/>
      <c r="P11" s="40"/>
      <c r="Q11" s="40"/>
      <c r="R11" s="40"/>
      <c r="S11" s="40"/>
      <c r="T11" s="40"/>
      <c r="U11" s="40"/>
      <c r="V11" s="40"/>
    </row>
    <row r="12" spans="1:22" ht="14.25" customHeight="1">
      <c r="A12" s="42" t="s">
        <v>14</v>
      </c>
      <c r="B12" s="44" t="s">
        <v>33</v>
      </c>
      <c r="C12" s="40"/>
      <c r="D12" s="40"/>
      <c r="E12" s="40"/>
      <c r="F12" s="40"/>
      <c r="G12" s="40"/>
      <c r="H12" s="40"/>
      <c r="I12" s="40"/>
      <c r="J12" s="40"/>
      <c r="K12" s="40"/>
      <c r="L12" s="40"/>
      <c r="M12" s="40"/>
      <c r="N12" s="40"/>
      <c r="O12" s="40"/>
      <c r="P12" s="40"/>
      <c r="Q12" s="40"/>
      <c r="R12" s="40"/>
      <c r="S12" s="40"/>
      <c r="T12" s="40"/>
      <c r="U12" s="40"/>
      <c r="V12" s="40"/>
    </row>
    <row r="13" spans="1:22" ht="14.25" customHeight="1">
      <c r="A13" s="42" t="s">
        <v>19</v>
      </c>
      <c r="B13" s="45" t="s">
        <v>141</v>
      </c>
      <c r="C13" s="40"/>
      <c r="D13" s="40"/>
      <c r="E13" s="40"/>
      <c r="F13" s="40"/>
      <c r="G13" s="40"/>
      <c r="H13" s="40"/>
      <c r="I13" s="40"/>
      <c r="J13" s="40"/>
      <c r="K13" s="40"/>
      <c r="L13" s="40"/>
      <c r="M13" s="40"/>
      <c r="N13" s="40"/>
      <c r="O13" s="40"/>
      <c r="P13" s="40"/>
      <c r="Q13" s="40"/>
      <c r="R13" s="40"/>
      <c r="S13" s="40"/>
      <c r="T13" s="40"/>
      <c r="U13" s="40"/>
      <c r="V13" s="40"/>
    </row>
    <row r="14" spans="1:22">
      <c r="A14" s="42" t="s">
        <v>22</v>
      </c>
      <c r="B14" s="43" t="s">
        <v>145</v>
      </c>
      <c r="C14" s="40"/>
      <c r="D14" s="40"/>
      <c r="E14" s="40"/>
      <c r="F14" s="40"/>
      <c r="G14" s="40"/>
      <c r="H14" s="40"/>
      <c r="I14" s="40"/>
      <c r="J14" s="40"/>
      <c r="K14" s="40"/>
      <c r="L14" s="40"/>
      <c r="M14" s="40"/>
      <c r="N14" s="40"/>
      <c r="O14" s="40"/>
      <c r="P14" s="40"/>
      <c r="Q14" s="40"/>
      <c r="R14" s="40"/>
      <c r="S14" s="40"/>
      <c r="T14" s="40"/>
      <c r="U14" s="40"/>
      <c r="V14" s="47"/>
    </row>
    <row r="15" spans="1:22" ht="17.25" customHeight="1">
      <c r="A15" s="42" t="s">
        <v>23</v>
      </c>
      <c r="B15" s="46" t="s">
        <v>144</v>
      </c>
      <c r="C15" s="40"/>
      <c r="D15" s="40"/>
      <c r="E15" s="40"/>
      <c r="F15" s="40"/>
      <c r="G15" s="40"/>
      <c r="H15" s="40"/>
      <c r="I15" s="40"/>
      <c r="J15" s="40"/>
      <c r="K15" s="40"/>
      <c r="L15" s="40"/>
      <c r="M15" s="40"/>
      <c r="N15" s="40"/>
      <c r="O15" s="40"/>
      <c r="P15" s="40"/>
      <c r="Q15" s="40"/>
      <c r="R15" s="40"/>
      <c r="S15" s="40"/>
      <c r="T15" s="40"/>
      <c r="U15" s="40"/>
      <c r="V15" s="40"/>
    </row>
    <row r="16" spans="1:22" ht="17.25" customHeight="1">
      <c r="A16" s="42" t="s">
        <v>24</v>
      </c>
      <c r="B16" s="46" t="s">
        <v>146</v>
      </c>
      <c r="C16" s="40"/>
      <c r="D16" s="40"/>
      <c r="E16" s="40"/>
      <c r="F16" s="40"/>
      <c r="G16" s="40"/>
      <c r="H16" s="40"/>
      <c r="I16" s="40"/>
      <c r="J16" s="40"/>
      <c r="K16" s="40"/>
      <c r="L16" s="40"/>
      <c r="M16" s="40"/>
      <c r="N16" s="40"/>
      <c r="O16" s="40"/>
      <c r="P16" s="40"/>
      <c r="Q16" s="40"/>
      <c r="R16" s="40"/>
      <c r="S16" s="40"/>
      <c r="T16" s="40"/>
      <c r="U16" s="40"/>
      <c r="V16" s="40"/>
    </row>
    <row r="17" spans="1:22" ht="14.25" customHeight="1">
      <c r="A17" s="42" t="s">
        <v>25</v>
      </c>
      <c r="B17" s="43" t="s">
        <v>129</v>
      </c>
      <c r="C17" s="40"/>
      <c r="D17" s="40"/>
      <c r="E17" s="40"/>
      <c r="F17" s="40"/>
      <c r="G17" s="40"/>
      <c r="H17" s="40"/>
      <c r="I17" s="40"/>
      <c r="J17" s="40"/>
      <c r="K17" s="40"/>
      <c r="L17" s="40"/>
      <c r="M17" s="40"/>
      <c r="N17" s="40"/>
      <c r="O17" s="40"/>
      <c r="P17" s="40"/>
      <c r="Q17" s="40"/>
      <c r="R17" s="40"/>
      <c r="S17" s="40"/>
      <c r="T17" s="40"/>
      <c r="U17" s="40"/>
      <c r="V17" s="40"/>
    </row>
    <row r="18" spans="1:22" ht="14.25" customHeight="1">
      <c r="A18" s="42" t="s">
        <v>26</v>
      </c>
      <c r="B18" s="43" t="s">
        <v>32</v>
      </c>
      <c r="C18" s="40"/>
      <c r="D18" s="40"/>
      <c r="E18" s="40"/>
      <c r="F18" s="40"/>
      <c r="G18" s="40"/>
      <c r="H18" s="40"/>
      <c r="I18" s="40"/>
      <c r="J18" s="40"/>
      <c r="K18" s="40"/>
      <c r="L18" s="40"/>
      <c r="M18" s="40"/>
      <c r="N18" s="40"/>
      <c r="O18" s="40"/>
      <c r="P18" s="40"/>
      <c r="Q18" s="40"/>
      <c r="R18" s="40"/>
      <c r="S18" s="40"/>
      <c r="T18" s="40"/>
      <c r="U18" s="40"/>
      <c r="V18" s="40"/>
    </row>
    <row r="19" spans="1:22" ht="14.25" customHeight="1">
      <c r="A19" s="42" t="s">
        <v>27</v>
      </c>
      <c r="B19" s="43" t="s">
        <v>34</v>
      </c>
      <c r="C19" s="40"/>
      <c r="D19" s="40"/>
      <c r="E19" s="40"/>
      <c r="F19" s="40"/>
      <c r="G19" s="40"/>
      <c r="H19" s="40"/>
      <c r="I19" s="40"/>
      <c r="J19" s="40"/>
      <c r="K19" s="40"/>
      <c r="L19" s="40"/>
      <c r="M19" s="40"/>
      <c r="N19" s="40"/>
      <c r="O19" s="40"/>
      <c r="P19" s="40"/>
      <c r="Q19" s="40"/>
      <c r="R19" s="40"/>
      <c r="S19" s="40"/>
      <c r="T19" s="40"/>
      <c r="U19" s="40"/>
      <c r="V19" s="40"/>
    </row>
    <row r="20" spans="1:22" ht="14.25" customHeight="1">
      <c r="A20" s="42" t="s">
        <v>29</v>
      </c>
      <c r="B20" s="43" t="s">
        <v>35</v>
      </c>
      <c r="C20" s="40"/>
      <c r="D20" s="40"/>
      <c r="E20" s="40"/>
      <c r="F20" s="40"/>
      <c r="G20" s="40"/>
      <c r="H20" s="40"/>
      <c r="I20" s="40"/>
      <c r="J20" s="40"/>
      <c r="K20" s="40"/>
      <c r="L20" s="40"/>
      <c r="M20" s="40"/>
      <c r="N20" s="40"/>
      <c r="O20" s="40"/>
      <c r="P20" s="40"/>
      <c r="Q20" s="40"/>
      <c r="R20" s="40"/>
      <c r="S20" s="40"/>
      <c r="T20" s="40"/>
      <c r="U20" s="40"/>
      <c r="V20" s="40"/>
    </row>
    <row r="21" spans="1:22" ht="14.25" customHeight="1">
      <c r="A21" s="42" t="s">
        <v>30</v>
      </c>
      <c r="B21" s="43" t="s">
        <v>143</v>
      </c>
      <c r="C21" s="40"/>
      <c r="D21" s="40"/>
      <c r="E21" s="40"/>
      <c r="F21" s="40"/>
      <c r="G21" s="40"/>
      <c r="H21" s="40"/>
      <c r="I21" s="40"/>
      <c r="J21" s="40"/>
      <c r="K21" s="40"/>
      <c r="L21" s="40"/>
      <c r="M21" s="40"/>
      <c r="N21" s="40"/>
      <c r="O21" s="40"/>
      <c r="P21" s="40"/>
      <c r="Q21" s="40"/>
      <c r="R21" s="40"/>
      <c r="S21" s="40"/>
      <c r="T21" s="40"/>
      <c r="U21" s="40"/>
      <c r="V21" s="40"/>
    </row>
    <row r="22" spans="1:22" ht="14.25" customHeight="1">
      <c r="A22" s="42" t="s">
        <v>104</v>
      </c>
      <c r="B22" s="43" t="s">
        <v>142</v>
      </c>
      <c r="C22" s="40"/>
      <c r="D22" s="40"/>
      <c r="E22" s="40"/>
      <c r="F22" s="40"/>
      <c r="G22" s="40"/>
      <c r="H22" s="40"/>
      <c r="I22" s="40"/>
      <c r="J22" s="40"/>
      <c r="K22" s="40"/>
      <c r="L22" s="40"/>
      <c r="M22" s="40"/>
      <c r="N22" s="40"/>
      <c r="O22" s="40"/>
      <c r="P22" s="40"/>
      <c r="Q22" s="40"/>
      <c r="R22" s="40"/>
      <c r="S22" s="40"/>
      <c r="T22" s="40"/>
      <c r="U22" s="40"/>
      <c r="V22" s="40"/>
    </row>
    <row r="23" spans="1:22" ht="14.25" customHeight="1">
      <c r="A23" s="42" t="s">
        <v>101</v>
      </c>
      <c r="B23" s="43" t="s">
        <v>102</v>
      </c>
      <c r="C23" s="40"/>
      <c r="D23" s="40"/>
      <c r="E23" s="40"/>
      <c r="F23" s="40"/>
      <c r="G23" s="40"/>
      <c r="H23" s="40"/>
      <c r="I23" s="40"/>
      <c r="J23" s="40"/>
      <c r="K23" s="40"/>
      <c r="L23" s="40"/>
      <c r="M23" s="40"/>
      <c r="N23" s="40"/>
      <c r="O23" s="40"/>
      <c r="P23" s="40"/>
      <c r="Q23" s="40"/>
      <c r="R23" s="40"/>
      <c r="S23" s="40"/>
      <c r="T23" s="40"/>
      <c r="U23" s="40"/>
      <c r="V23" s="40"/>
    </row>
    <row r="24" spans="1:22" ht="14.25" customHeight="1">
      <c r="A24" s="38" t="s">
        <v>1</v>
      </c>
      <c r="B24" s="41" t="s">
        <v>90</v>
      </c>
      <c r="C24" s="40"/>
      <c r="D24" s="40"/>
      <c r="E24" s="40"/>
      <c r="F24" s="40"/>
      <c r="G24" s="40"/>
      <c r="H24" s="40"/>
      <c r="I24" s="40"/>
      <c r="J24" s="40"/>
      <c r="K24" s="40"/>
      <c r="L24" s="40"/>
      <c r="M24" s="40"/>
      <c r="N24" s="40"/>
      <c r="O24" s="40"/>
      <c r="P24" s="40"/>
      <c r="Q24" s="40"/>
      <c r="R24" s="40"/>
      <c r="S24" s="40"/>
      <c r="T24" s="40"/>
      <c r="U24" s="40"/>
      <c r="V24" s="40"/>
    </row>
    <row r="25" spans="1:22" ht="14.25" customHeight="1">
      <c r="A25" s="42" t="s">
        <v>13</v>
      </c>
      <c r="B25" s="43" t="s">
        <v>31</v>
      </c>
      <c r="C25" s="40"/>
      <c r="D25" s="40"/>
      <c r="E25" s="40"/>
      <c r="F25" s="40"/>
      <c r="G25" s="40"/>
      <c r="H25" s="40"/>
      <c r="I25" s="40"/>
      <c r="J25" s="40"/>
      <c r="K25" s="40"/>
      <c r="L25" s="40"/>
      <c r="M25" s="40"/>
      <c r="N25" s="40"/>
      <c r="O25" s="40"/>
      <c r="P25" s="40"/>
      <c r="Q25" s="40"/>
      <c r="R25" s="40"/>
      <c r="S25" s="40"/>
      <c r="T25" s="40"/>
      <c r="U25" s="40"/>
      <c r="V25" s="40"/>
    </row>
    <row r="26" spans="1:22" ht="14.25" customHeight="1">
      <c r="A26" s="42" t="s">
        <v>14</v>
      </c>
      <c r="B26" s="44" t="s">
        <v>33</v>
      </c>
      <c r="C26" s="40"/>
      <c r="D26" s="40"/>
      <c r="E26" s="40"/>
      <c r="F26" s="40"/>
      <c r="G26" s="40"/>
      <c r="H26" s="40"/>
      <c r="I26" s="40"/>
      <c r="J26" s="40"/>
      <c r="K26" s="40"/>
      <c r="L26" s="40"/>
      <c r="M26" s="40"/>
      <c r="N26" s="40"/>
      <c r="O26" s="40"/>
      <c r="P26" s="40"/>
      <c r="Q26" s="40"/>
      <c r="R26" s="40"/>
      <c r="S26" s="40"/>
      <c r="T26" s="40"/>
      <c r="U26" s="40"/>
      <c r="V26" s="40"/>
    </row>
    <row r="27" spans="1:22" ht="14.25" customHeight="1">
      <c r="A27" s="42" t="s">
        <v>19</v>
      </c>
      <c r="B27" s="45" t="s">
        <v>141</v>
      </c>
      <c r="C27" s="40"/>
      <c r="D27" s="40"/>
      <c r="E27" s="40"/>
      <c r="F27" s="40"/>
      <c r="G27" s="40"/>
      <c r="H27" s="40"/>
      <c r="I27" s="40"/>
      <c r="J27" s="40"/>
      <c r="K27" s="40"/>
      <c r="L27" s="40"/>
      <c r="M27" s="40"/>
      <c r="N27" s="40"/>
      <c r="O27" s="40"/>
      <c r="P27" s="40"/>
      <c r="Q27" s="40"/>
      <c r="R27" s="40"/>
      <c r="S27" s="40"/>
      <c r="T27" s="40"/>
      <c r="U27" s="40"/>
      <c r="V27" s="40"/>
    </row>
    <row r="28" spans="1:22" ht="14.25" customHeight="1">
      <c r="A28" s="42" t="s">
        <v>22</v>
      </c>
      <c r="B28" s="43" t="s">
        <v>145</v>
      </c>
      <c r="C28" s="40"/>
      <c r="D28" s="40"/>
      <c r="E28" s="40"/>
      <c r="F28" s="40"/>
      <c r="G28" s="40"/>
      <c r="H28" s="40"/>
      <c r="I28" s="40"/>
      <c r="J28" s="40"/>
      <c r="K28" s="40"/>
      <c r="L28" s="40"/>
      <c r="M28" s="40"/>
      <c r="N28" s="40"/>
      <c r="O28" s="40"/>
      <c r="P28" s="40"/>
      <c r="Q28" s="40"/>
      <c r="R28" s="40"/>
      <c r="S28" s="40"/>
      <c r="T28" s="40"/>
      <c r="U28" s="40"/>
      <c r="V28" s="40"/>
    </row>
    <row r="29" spans="1:22">
      <c r="A29" s="42" t="s">
        <v>23</v>
      </c>
      <c r="B29" s="46" t="s">
        <v>144</v>
      </c>
      <c r="C29" s="40"/>
      <c r="D29" s="40"/>
      <c r="E29" s="40"/>
      <c r="F29" s="40"/>
      <c r="G29" s="40"/>
      <c r="H29" s="40"/>
      <c r="I29" s="40"/>
      <c r="J29" s="40"/>
      <c r="K29" s="40"/>
      <c r="L29" s="40"/>
      <c r="M29" s="40"/>
      <c r="N29" s="40"/>
      <c r="O29" s="40"/>
      <c r="P29" s="40"/>
      <c r="Q29" s="40"/>
      <c r="R29" s="40"/>
      <c r="S29" s="40"/>
      <c r="T29" s="40"/>
      <c r="U29" s="40"/>
      <c r="V29" s="47"/>
    </row>
    <row r="30" spans="1:22" ht="14.25" customHeight="1">
      <c r="A30" s="42" t="s">
        <v>24</v>
      </c>
      <c r="B30" s="43" t="s">
        <v>128</v>
      </c>
      <c r="C30" s="40"/>
      <c r="D30" s="40"/>
      <c r="E30" s="40"/>
      <c r="F30" s="40"/>
      <c r="G30" s="40"/>
      <c r="H30" s="40"/>
      <c r="I30" s="40"/>
      <c r="J30" s="40"/>
      <c r="K30" s="40"/>
      <c r="L30" s="40"/>
      <c r="M30" s="40"/>
      <c r="N30" s="40"/>
      <c r="O30" s="40"/>
      <c r="P30" s="40"/>
      <c r="Q30" s="40"/>
      <c r="R30" s="40"/>
      <c r="S30" s="40"/>
      <c r="T30" s="40"/>
      <c r="U30" s="40"/>
      <c r="V30" s="40"/>
    </row>
    <row r="31" spans="1:22" ht="14.25" customHeight="1">
      <c r="A31" s="42" t="s">
        <v>25</v>
      </c>
      <c r="B31" s="43" t="s">
        <v>129</v>
      </c>
      <c r="C31" s="40"/>
      <c r="D31" s="40"/>
      <c r="E31" s="40"/>
      <c r="F31" s="40"/>
      <c r="G31" s="40"/>
      <c r="H31" s="40"/>
      <c r="I31" s="40"/>
      <c r="J31" s="40"/>
      <c r="K31" s="40"/>
      <c r="L31" s="40"/>
      <c r="M31" s="40"/>
      <c r="N31" s="40"/>
      <c r="O31" s="40"/>
      <c r="P31" s="40"/>
      <c r="Q31" s="40"/>
      <c r="R31" s="40"/>
      <c r="S31" s="40"/>
      <c r="T31" s="40"/>
      <c r="U31" s="40"/>
      <c r="V31" s="40"/>
    </row>
    <row r="32" spans="1:22" ht="14.25" customHeight="1">
      <c r="A32" s="42" t="s">
        <v>26</v>
      </c>
      <c r="B32" s="43" t="s">
        <v>32</v>
      </c>
      <c r="C32" s="40"/>
      <c r="D32" s="40"/>
      <c r="E32" s="40"/>
      <c r="F32" s="40"/>
      <c r="G32" s="40"/>
      <c r="H32" s="40"/>
      <c r="I32" s="40"/>
      <c r="J32" s="40"/>
      <c r="K32" s="40"/>
      <c r="L32" s="40"/>
      <c r="M32" s="40"/>
      <c r="N32" s="40"/>
      <c r="O32" s="40"/>
      <c r="P32" s="40"/>
      <c r="Q32" s="40"/>
      <c r="R32" s="40"/>
      <c r="S32" s="40"/>
      <c r="T32" s="40"/>
      <c r="U32" s="40"/>
      <c r="V32" s="40"/>
    </row>
    <row r="33" spans="1:22" ht="14.25" customHeight="1">
      <c r="A33" s="42" t="s">
        <v>27</v>
      </c>
      <c r="B33" s="43" t="s">
        <v>34</v>
      </c>
      <c r="C33" s="40"/>
      <c r="D33" s="40"/>
      <c r="E33" s="40"/>
      <c r="F33" s="40"/>
      <c r="G33" s="40"/>
      <c r="H33" s="40"/>
      <c r="I33" s="40"/>
      <c r="J33" s="40"/>
      <c r="K33" s="40"/>
      <c r="L33" s="40"/>
      <c r="M33" s="40"/>
      <c r="N33" s="40"/>
      <c r="O33" s="40"/>
      <c r="P33" s="40"/>
      <c r="Q33" s="40"/>
      <c r="R33" s="40"/>
      <c r="S33" s="40"/>
      <c r="T33" s="40"/>
      <c r="U33" s="40"/>
      <c r="V33" s="40"/>
    </row>
    <row r="34" spans="1:22" ht="14.25" customHeight="1">
      <c r="A34" s="42" t="s">
        <v>29</v>
      </c>
      <c r="B34" s="43" t="s">
        <v>35</v>
      </c>
      <c r="C34" s="40"/>
      <c r="D34" s="40"/>
      <c r="E34" s="40"/>
      <c r="F34" s="40"/>
      <c r="G34" s="40"/>
      <c r="H34" s="40"/>
      <c r="I34" s="40"/>
      <c r="J34" s="40"/>
      <c r="K34" s="40"/>
      <c r="L34" s="40"/>
      <c r="M34" s="40"/>
      <c r="N34" s="40"/>
      <c r="O34" s="40"/>
      <c r="P34" s="40"/>
      <c r="Q34" s="40"/>
      <c r="R34" s="40"/>
      <c r="S34" s="40"/>
      <c r="T34" s="40"/>
      <c r="U34" s="40"/>
      <c r="V34" s="40"/>
    </row>
    <row r="35" spans="1:22" ht="14.25" customHeight="1">
      <c r="A35" s="42" t="s">
        <v>30</v>
      </c>
      <c r="B35" s="43" t="s">
        <v>143</v>
      </c>
      <c r="C35" s="40"/>
      <c r="D35" s="40"/>
      <c r="E35" s="40"/>
      <c r="F35" s="40"/>
      <c r="G35" s="40"/>
      <c r="H35" s="40"/>
      <c r="I35" s="40"/>
      <c r="J35" s="40"/>
      <c r="K35" s="40"/>
      <c r="L35" s="40"/>
      <c r="M35" s="40"/>
      <c r="N35" s="40"/>
      <c r="O35" s="40"/>
      <c r="P35" s="40"/>
      <c r="Q35" s="40"/>
      <c r="R35" s="40"/>
      <c r="S35" s="40"/>
      <c r="T35" s="40"/>
      <c r="U35" s="40"/>
      <c r="V35" s="40"/>
    </row>
    <row r="36" spans="1:22" ht="14.25" customHeight="1">
      <c r="A36" s="42" t="s">
        <v>104</v>
      </c>
      <c r="B36" s="43" t="s">
        <v>142</v>
      </c>
      <c r="C36" s="40"/>
      <c r="D36" s="40"/>
      <c r="E36" s="40"/>
      <c r="F36" s="40"/>
      <c r="G36" s="40"/>
      <c r="H36" s="40"/>
      <c r="I36" s="40"/>
      <c r="J36" s="40"/>
      <c r="K36" s="40"/>
      <c r="L36" s="40"/>
      <c r="M36" s="40"/>
      <c r="N36" s="40"/>
      <c r="O36" s="40"/>
      <c r="P36" s="40"/>
      <c r="Q36" s="40"/>
      <c r="R36" s="40"/>
      <c r="S36" s="40"/>
      <c r="T36" s="40"/>
      <c r="U36" s="40"/>
      <c r="V36" s="40"/>
    </row>
    <row r="37" spans="1:22" ht="14.25" customHeight="1">
      <c r="A37" s="42" t="s">
        <v>101</v>
      </c>
      <c r="B37" s="43" t="s">
        <v>102</v>
      </c>
      <c r="C37" s="40"/>
      <c r="D37" s="40"/>
      <c r="E37" s="40"/>
      <c r="F37" s="40"/>
      <c r="G37" s="40"/>
      <c r="H37" s="40"/>
      <c r="I37" s="40"/>
      <c r="J37" s="40"/>
      <c r="K37" s="40"/>
      <c r="L37" s="40"/>
      <c r="M37" s="40"/>
      <c r="N37" s="40"/>
      <c r="O37" s="40"/>
      <c r="P37" s="40"/>
      <c r="Q37" s="40"/>
      <c r="R37" s="40"/>
      <c r="S37" s="40"/>
      <c r="T37" s="40"/>
      <c r="U37" s="40"/>
      <c r="V37" s="40"/>
    </row>
    <row r="38" spans="1:22" ht="45.75" customHeight="1">
      <c r="A38" s="448" t="s">
        <v>119</v>
      </c>
      <c r="B38" s="448"/>
      <c r="C38" s="448"/>
      <c r="D38" s="448"/>
      <c r="E38" s="448"/>
      <c r="F38" s="448"/>
      <c r="G38" s="448"/>
      <c r="H38" s="448"/>
      <c r="I38" s="1"/>
      <c r="J38" s="1"/>
      <c r="K38" s="1"/>
      <c r="L38" s="1"/>
      <c r="M38" s="1"/>
      <c r="N38" s="3"/>
      <c r="O38" s="450" t="s">
        <v>127</v>
      </c>
      <c r="P38" s="450"/>
      <c r="Q38" s="450"/>
      <c r="R38" s="450"/>
      <c r="S38" s="450"/>
      <c r="T38" s="450"/>
      <c r="U38" s="450"/>
      <c r="V38" s="450"/>
    </row>
    <row r="39" spans="1:22">
      <c r="A39" s="449"/>
      <c r="B39" s="449"/>
      <c r="C39" s="449"/>
      <c r="D39" s="449"/>
      <c r="E39" s="449"/>
      <c r="F39" s="449"/>
      <c r="G39" s="449"/>
      <c r="H39" s="449"/>
      <c r="O39" s="451"/>
      <c r="P39" s="451"/>
      <c r="Q39" s="451"/>
      <c r="R39" s="451"/>
      <c r="S39" s="451"/>
      <c r="T39" s="451"/>
      <c r="U39" s="451"/>
      <c r="V39" s="451"/>
    </row>
  </sheetData>
  <mergeCells count="31">
    <mergeCell ref="A38:H39"/>
    <mergeCell ref="O38:V39"/>
    <mergeCell ref="U3:U7"/>
    <mergeCell ref="J5:J7"/>
    <mergeCell ref="F4:F7"/>
    <mergeCell ref="L6:N6"/>
    <mergeCell ref="T4:T7"/>
    <mergeCell ref="O6:O7"/>
    <mergeCell ref="V3:V7"/>
    <mergeCell ref="A9:B9"/>
    <mergeCell ref="K5:Q5"/>
    <mergeCell ref="A3:B7"/>
    <mergeCell ref="K6:K7"/>
    <mergeCell ref="A8:B8"/>
    <mergeCell ref="Q6:Q7"/>
    <mergeCell ref="C3:C7"/>
    <mergeCell ref="E1:P1"/>
    <mergeCell ref="A1:D1"/>
    <mergeCell ref="D3:D7"/>
    <mergeCell ref="Q1:V1"/>
    <mergeCell ref="E3:F3"/>
    <mergeCell ref="Q2:V2"/>
    <mergeCell ref="H3:H7"/>
    <mergeCell ref="R4:R7"/>
    <mergeCell ref="S4:S7"/>
    <mergeCell ref="I4:I7"/>
    <mergeCell ref="J4:Q4"/>
    <mergeCell ref="E4:E7"/>
    <mergeCell ref="P6:P7"/>
    <mergeCell ref="I3:T3"/>
    <mergeCell ref="G3:G7"/>
  </mergeCells>
  <phoneticPr fontId="8" type="noConversion"/>
  <pageMargins left="0.19685039370078741" right="0.19685039370078741" top="0.19685039370078741" bottom="0" header="0.19685039370078741" footer="0.19685039370078741"/>
  <pageSetup paperSize="9" scale="8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E37"/>
  <sheetViews>
    <sheetView view="pageBreakPreview" zoomScale="85" zoomScaleNormal="90" zoomScaleSheetLayoutView="85" workbookViewId="0">
      <selection activeCell="B6" sqref="B6"/>
    </sheetView>
  </sheetViews>
  <sheetFormatPr defaultColWidth="9" defaultRowHeight="15.75"/>
  <cols>
    <col min="1" max="1" width="7.25" style="1" customWidth="1"/>
    <col min="2" max="2" width="58.875" style="1" customWidth="1"/>
    <col min="3" max="3" width="16.875" style="1" customWidth="1"/>
    <col min="4" max="4" width="16.375" style="1" customWidth="1"/>
    <col min="5" max="5" width="16" style="1" customWidth="1"/>
    <col min="6" max="16384" width="9" style="1"/>
  </cols>
  <sheetData>
    <row r="1" spans="1:4" s="5" customFormat="1" ht="50.25" customHeight="1">
      <c r="A1" s="398" t="s">
        <v>100</v>
      </c>
      <c r="B1" s="399"/>
      <c r="C1" s="399"/>
      <c r="D1" s="399"/>
    </row>
    <row r="2" spans="1:4" s="6" customFormat="1" ht="39.75" customHeight="1">
      <c r="A2" s="462" t="s">
        <v>20</v>
      </c>
      <c r="B2" s="463"/>
      <c r="C2" s="159" t="s">
        <v>88</v>
      </c>
      <c r="D2" s="159" t="s">
        <v>91</v>
      </c>
    </row>
    <row r="3" spans="1:4" ht="21" customHeight="1">
      <c r="A3" s="16" t="s">
        <v>13</v>
      </c>
      <c r="B3" s="17" t="s">
        <v>87</v>
      </c>
      <c r="C3" s="215">
        <v>0</v>
      </c>
      <c r="D3" s="215">
        <v>7967461.2649999997</v>
      </c>
    </row>
    <row r="4" spans="1:4" s="2" customFormat="1" ht="21" customHeight="1">
      <c r="A4" s="15" t="s">
        <v>15</v>
      </c>
      <c r="B4" s="18" t="s">
        <v>309</v>
      </c>
      <c r="C4" s="167">
        <v>0</v>
      </c>
      <c r="D4" s="167">
        <v>230900</v>
      </c>
    </row>
    <row r="5" spans="1:4" s="2" customFormat="1" ht="21" customHeight="1">
      <c r="A5" s="15" t="s">
        <v>16</v>
      </c>
      <c r="B5" s="18" t="s">
        <v>310</v>
      </c>
      <c r="C5" s="167">
        <v>0</v>
      </c>
      <c r="D5" s="167">
        <v>0</v>
      </c>
    </row>
    <row r="6" spans="1:4" s="2" customFormat="1" ht="21" customHeight="1">
      <c r="A6" s="15" t="s">
        <v>41</v>
      </c>
      <c r="B6" s="18" t="s">
        <v>311</v>
      </c>
      <c r="C6" s="617"/>
      <c r="D6" s="167">
        <v>7736561.2649999997</v>
      </c>
    </row>
    <row r="7" spans="1:4" s="11" customFormat="1" ht="21" customHeight="1">
      <c r="A7" s="15" t="s">
        <v>43</v>
      </c>
      <c r="B7" s="18" t="s">
        <v>312</v>
      </c>
      <c r="C7" s="167">
        <v>0</v>
      </c>
      <c r="D7" s="167">
        <v>0</v>
      </c>
    </row>
    <row r="8" spans="1:4" s="2" customFormat="1" ht="21" customHeight="1">
      <c r="A8" s="15" t="s">
        <v>44</v>
      </c>
      <c r="B8" s="18" t="s">
        <v>313</v>
      </c>
      <c r="C8" s="167">
        <v>0</v>
      </c>
      <c r="D8" s="167">
        <v>0</v>
      </c>
    </row>
    <row r="9" spans="1:4" s="2" customFormat="1" ht="21" customHeight="1">
      <c r="A9" s="15" t="s">
        <v>77</v>
      </c>
      <c r="B9" s="18" t="s">
        <v>314</v>
      </c>
      <c r="C9" s="167">
        <v>0</v>
      </c>
      <c r="D9" s="617"/>
    </row>
    <row r="10" spans="1:4" s="2" customFormat="1" ht="21" customHeight="1">
      <c r="A10" s="15" t="s">
        <v>80</v>
      </c>
      <c r="B10" s="18" t="s">
        <v>315</v>
      </c>
      <c r="C10" s="617"/>
      <c r="D10" s="167">
        <v>0</v>
      </c>
    </row>
    <row r="11" spans="1:4" s="2" customFormat="1" ht="21" customHeight="1">
      <c r="A11" s="15" t="s">
        <v>83</v>
      </c>
      <c r="B11" s="18" t="s">
        <v>316</v>
      </c>
      <c r="C11" s="167">
        <v>0</v>
      </c>
      <c r="D11" s="167">
        <v>0</v>
      </c>
    </row>
    <row r="12" spans="1:4" s="11" customFormat="1" ht="21" customHeight="1">
      <c r="A12" s="16" t="s">
        <v>14</v>
      </c>
      <c r="B12" s="17" t="s">
        <v>46</v>
      </c>
      <c r="C12" s="215">
        <v>0</v>
      </c>
      <c r="D12" s="215">
        <v>0</v>
      </c>
    </row>
    <row r="13" spans="1:4" s="11" customFormat="1" ht="21" customHeight="1">
      <c r="A13" s="15" t="s">
        <v>17</v>
      </c>
      <c r="B13" s="19" t="s">
        <v>45</v>
      </c>
      <c r="C13" s="169">
        <v>0</v>
      </c>
      <c r="D13" s="167">
        <v>0</v>
      </c>
    </row>
    <row r="14" spans="1:4" s="11" customFormat="1" ht="21" customHeight="1">
      <c r="A14" s="15" t="s">
        <v>18</v>
      </c>
      <c r="B14" s="19" t="s">
        <v>86</v>
      </c>
      <c r="C14" s="169">
        <v>0</v>
      </c>
      <c r="D14" s="167">
        <v>0</v>
      </c>
    </row>
    <row r="15" spans="1:4" s="8" customFormat="1" ht="21" customHeight="1">
      <c r="A15" s="15" t="s">
        <v>111</v>
      </c>
      <c r="B15" s="18" t="s">
        <v>109</v>
      </c>
      <c r="C15" s="169">
        <v>0</v>
      </c>
      <c r="D15" s="167">
        <v>0</v>
      </c>
    </row>
    <row r="16" spans="1:4" s="9" customFormat="1" ht="21" customHeight="1">
      <c r="A16" s="16" t="s">
        <v>19</v>
      </c>
      <c r="B16" s="17" t="s">
        <v>84</v>
      </c>
      <c r="C16" s="215">
        <v>5000</v>
      </c>
      <c r="D16" s="215">
        <v>28613611</v>
      </c>
    </row>
    <row r="17" spans="1:4" s="9" customFormat="1" ht="21" customHeight="1">
      <c r="A17" s="15" t="s">
        <v>47</v>
      </c>
      <c r="B17" s="18" t="s">
        <v>66</v>
      </c>
      <c r="C17" s="167">
        <v>0</v>
      </c>
      <c r="D17" s="167">
        <v>0</v>
      </c>
    </row>
    <row r="18" spans="1:4" s="9" customFormat="1" ht="21" customHeight="1">
      <c r="A18" s="15" t="s">
        <v>48</v>
      </c>
      <c r="B18" s="18" t="s">
        <v>67</v>
      </c>
      <c r="C18" s="167">
        <v>0</v>
      </c>
      <c r="D18" s="167">
        <v>0</v>
      </c>
    </row>
    <row r="19" spans="1:4" s="10" customFormat="1" ht="21" customHeight="1">
      <c r="A19" s="15" t="s">
        <v>92</v>
      </c>
      <c r="B19" s="18" t="s">
        <v>79</v>
      </c>
      <c r="C19" s="617"/>
      <c r="D19" s="167">
        <v>5164427</v>
      </c>
    </row>
    <row r="20" spans="1:4" ht="21" customHeight="1">
      <c r="A20" s="15" t="s">
        <v>93</v>
      </c>
      <c r="B20" s="18" t="s">
        <v>68</v>
      </c>
      <c r="C20" s="167">
        <v>5000</v>
      </c>
      <c r="D20" s="167">
        <v>23449184</v>
      </c>
    </row>
    <row r="21" spans="1:4" ht="21" customHeight="1">
      <c r="A21" s="15" t="s">
        <v>112</v>
      </c>
      <c r="B21" s="18" t="s">
        <v>69</v>
      </c>
      <c r="C21" s="167">
        <v>0</v>
      </c>
      <c r="D21" s="167">
        <v>0</v>
      </c>
    </row>
    <row r="22" spans="1:4" ht="21" customHeight="1">
      <c r="A22" s="15" t="s">
        <v>113</v>
      </c>
      <c r="B22" s="18" t="s">
        <v>70</v>
      </c>
      <c r="C22" s="167">
        <v>0</v>
      </c>
      <c r="D22" s="167">
        <v>0</v>
      </c>
    </row>
    <row r="23" spans="1:4" s="2" customFormat="1" ht="21" customHeight="1">
      <c r="A23" s="15" t="s">
        <v>114</v>
      </c>
      <c r="B23" s="18" t="s">
        <v>71</v>
      </c>
      <c r="C23" s="167">
        <v>0</v>
      </c>
      <c r="D23" s="167">
        <v>0</v>
      </c>
    </row>
    <row r="24" spans="1:4" s="2" customFormat="1" ht="21" customHeight="1">
      <c r="A24" s="15" t="s">
        <v>115</v>
      </c>
      <c r="B24" s="18" t="s">
        <v>78</v>
      </c>
      <c r="C24" s="617"/>
      <c r="D24" s="167">
        <v>0</v>
      </c>
    </row>
    <row r="25" spans="1:4" s="2" customFormat="1" ht="21" customHeight="1">
      <c r="A25" s="15" t="s">
        <v>116</v>
      </c>
      <c r="B25" s="18" t="s">
        <v>72</v>
      </c>
      <c r="C25" s="167">
        <v>0</v>
      </c>
      <c r="D25" s="167">
        <v>0</v>
      </c>
    </row>
    <row r="26" spans="1:4" s="2" customFormat="1" ht="21" customHeight="1">
      <c r="A26" s="16" t="s">
        <v>22</v>
      </c>
      <c r="B26" s="17" t="s">
        <v>85</v>
      </c>
      <c r="C26" s="215">
        <f>C27</f>
        <v>15300</v>
      </c>
      <c r="D26" s="215">
        <f>D27</f>
        <v>302500</v>
      </c>
    </row>
    <row r="27" spans="1:4" s="2" customFormat="1" ht="21" customHeight="1">
      <c r="A27" s="15" t="s">
        <v>49</v>
      </c>
      <c r="B27" s="18" t="s">
        <v>73</v>
      </c>
      <c r="C27" s="167">
        <f>'02'!S11</f>
        <v>15300</v>
      </c>
      <c r="D27" s="167">
        <f>'02'!S24</f>
        <v>302500</v>
      </c>
    </row>
    <row r="28" spans="1:4" s="2" customFormat="1" ht="21" customHeight="1">
      <c r="A28" s="15" t="s">
        <v>50</v>
      </c>
      <c r="B28" s="18" t="s">
        <v>74</v>
      </c>
      <c r="C28" s="167">
        <v>0</v>
      </c>
      <c r="D28" s="167">
        <v>0</v>
      </c>
    </row>
    <row r="29" spans="1:4" s="2" customFormat="1" ht="21" customHeight="1">
      <c r="A29" s="26" t="s">
        <v>23</v>
      </c>
      <c r="B29" s="27" t="s">
        <v>110</v>
      </c>
      <c r="C29" s="215">
        <v>3110863.3620000007</v>
      </c>
      <c r="D29" s="215">
        <v>203979416.5</v>
      </c>
    </row>
    <row r="30" spans="1:4" s="2" customFormat="1" ht="21" customHeight="1">
      <c r="A30" s="24" t="s">
        <v>76</v>
      </c>
      <c r="B30" s="25" t="s">
        <v>63</v>
      </c>
      <c r="C30" s="167">
        <v>3110863.3620000007</v>
      </c>
      <c r="D30" s="167">
        <v>203979416.5</v>
      </c>
    </row>
    <row r="31" spans="1:4" s="2" customFormat="1" ht="21" customHeight="1">
      <c r="A31" s="24" t="s">
        <v>51</v>
      </c>
      <c r="B31" s="25" t="s">
        <v>64</v>
      </c>
      <c r="C31" s="167">
        <v>0</v>
      </c>
      <c r="D31" s="167">
        <v>0</v>
      </c>
    </row>
    <row r="32" spans="1:4" s="2" customFormat="1" ht="21" customHeight="1">
      <c r="A32" s="24" t="s">
        <v>52</v>
      </c>
      <c r="B32" s="25" t="s">
        <v>65</v>
      </c>
      <c r="C32" s="167">
        <v>0</v>
      </c>
      <c r="D32" s="167">
        <v>0</v>
      </c>
    </row>
    <row r="33" spans="1:5" s="2" customFormat="1" ht="21" customHeight="1">
      <c r="A33" s="24" t="s">
        <v>117</v>
      </c>
      <c r="B33" s="25" t="s">
        <v>130</v>
      </c>
      <c r="C33" s="167">
        <v>0</v>
      </c>
      <c r="D33" s="167">
        <v>0</v>
      </c>
    </row>
    <row r="34" spans="1:5" s="2" customFormat="1" ht="21" customHeight="1">
      <c r="A34" s="26" t="s">
        <v>24</v>
      </c>
      <c r="B34" s="27" t="s">
        <v>135</v>
      </c>
      <c r="C34" s="217">
        <v>7872204.4069999997</v>
      </c>
      <c r="D34" s="266">
        <v>658830090.55099988</v>
      </c>
    </row>
    <row r="35" spans="1:5" s="2" customFormat="1" ht="52.5" customHeight="1">
      <c r="A35" s="464" t="s">
        <v>140</v>
      </c>
      <c r="B35" s="464"/>
      <c r="C35" s="464"/>
      <c r="D35" s="464"/>
    </row>
    <row r="36" spans="1:5">
      <c r="A36" s="465" t="s">
        <v>300</v>
      </c>
      <c r="B36" s="465"/>
      <c r="C36" s="465"/>
      <c r="D36" s="465"/>
    </row>
    <row r="37" spans="1:5">
      <c r="E37" s="1" t="s">
        <v>2</v>
      </c>
    </row>
  </sheetData>
  <sheetProtection selectLockedCells="1"/>
  <mergeCells count="4">
    <mergeCell ref="A1:D1"/>
    <mergeCell ref="A2:B2"/>
    <mergeCell ref="A35:D35"/>
    <mergeCell ref="A36:D36"/>
  </mergeCells>
  <phoneticPr fontId="8" type="noConversion"/>
  <pageMargins left="0.43307086614173229" right="0.23622047244094491" top="0.59055118110236227" bottom="0.59055118110236227" header="0.51181102362204722" footer="0.27559055118110237"/>
  <pageSetup paperSize="9" scale="90" orientation="portrait" verticalDpi="1200" r:id="rId1"/>
  <headerFooter differentFirst="1" alignWithMargins="0">
    <oddFooter>&amp;C&amp;P</oddFooter>
  </headerFooter>
  <ignoredErrors>
    <ignoredError sqref="C26:D2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W22"/>
  <sheetViews>
    <sheetView view="pageBreakPreview" zoomScale="85" zoomScaleSheetLayoutView="85" workbookViewId="0">
      <selection activeCell="U10" sqref="U10"/>
    </sheetView>
  </sheetViews>
  <sheetFormatPr defaultColWidth="9" defaultRowHeight="15.75"/>
  <cols>
    <col min="1" max="1" width="3.875" style="3" customWidth="1"/>
    <col min="2" max="2" width="15.75" style="3" customWidth="1"/>
    <col min="3" max="3" width="8.125" style="3" customWidth="1"/>
    <col min="4" max="4" width="10.25" style="3" customWidth="1"/>
    <col min="5" max="5" width="10.625" style="3" customWidth="1"/>
    <col min="6" max="6" width="9.25" style="3" customWidth="1"/>
    <col min="7" max="8" width="7.875" style="3" customWidth="1"/>
    <col min="9" max="9" width="10.125" style="3" customWidth="1"/>
    <col min="10" max="10" width="9.375" style="3" customWidth="1"/>
    <col min="11" max="11" width="9.25" style="3" customWidth="1"/>
    <col min="12" max="12" width="9" style="3" customWidth="1"/>
    <col min="13" max="13" width="8.875" style="3" customWidth="1"/>
    <col min="14" max="14" width="9.25" style="4" customWidth="1"/>
    <col min="15" max="15" width="9.375" style="4" customWidth="1"/>
    <col min="16" max="16" width="6.75" style="4" customWidth="1"/>
    <col min="17" max="17" width="9.5" style="4" customWidth="1"/>
    <col min="18" max="18" width="7" style="4" customWidth="1"/>
    <col min="19" max="19" width="7.5" style="4" customWidth="1"/>
    <col min="20" max="20" width="8.625" style="4" customWidth="1"/>
    <col min="21" max="21" width="8.125" style="4" customWidth="1"/>
    <col min="22" max="16384" width="9" style="3"/>
  </cols>
  <sheetData>
    <row r="1" spans="1:23" ht="65.25" customHeight="1">
      <c r="A1" s="422" t="s">
        <v>319</v>
      </c>
      <c r="B1" s="422"/>
      <c r="C1" s="422"/>
      <c r="D1" s="422"/>
      <c r="E1" s="384" t="str">
        <f>"KẾT QUẢ THI HÀNH  CHO NGÂN SÁCH NHÀ NƯỚC"&amp;CHAR(10)&amp;TT!C8</f>
        <v>KẾT QUẢ THI HÀNH  CHO NGÂN SÁCH NHÀ NƯỚC
(Từ ngày 01/01/2023 đến ngày 24/5/2023)</v>
      </c>
      <c r="F1" s="384"/>
      <c r="G1" s="384"/>
      <c r="H1" s="384"/>
      <c r="I1" s="384"/>
      <c r="J1" s="384"/>
      <c r="K1" s="384"/>
      <c r="L1" s="384"/>
      <c r="M1" s="384"/>
      <c r="N1" s="384"/>
      <c r="O1" s="384"/>
      <c r="P1" s="468" t="str">
        <f>TT!C2</f>
        <v>Đơn vị  báo cáo: CỤC THADS TỈNH KON TUM
Đơn vị nhận báo cáo: BAN PHÁP CHẾ HĐND TỈNH</v>
      </c>
      <c r="Q1" s="468"/>
      <c r="R1" s="468"/>
      <c r="S1" s="468"/>
      <c r="T1" s="468"/>
      <c r="U1" s="468"/>
    </row>
    <row r="2" spans="1:23" ht="17.25" customHeight="1">
      <c r="A2" s="1"/>
      <c r="B2" s="21"/>
      <c r="C2" s="21"/>
      <c r="D2" s="21"/>
      <c r="E2" s="1"/>
      <c r="F2" s="1"/>
      <c r="G2" s="1"/>
      <c r="H2" s="1"/>
      <c r="I2" s="31"/>
      <c r="J2" s="32">
        <f>COUNTBLANK(E9:U16)</f>
        <v>1</v>
      </c>
      <c r="K2" s="33"/>
      <c r="L2" s="33"/>
      <c r="M2" s="33"/>
      <c r="N2" s="34"/>
      <c r="O2" s="20"/>
      <c r="P2" s="423" t="s">
        <v>164</v>
      </c>
      <c r="Q2" s="423"/>
      <c r="R2" s="423"/>
      <c r="S2" s="423"/>
      <c r="T2" s="423"/>
      <c r="U2" s="423"/>
      <c r="V2" s="30"/>
    </row>
    <row r="3" spans="1:23" s="7" customFormat="1" ht="15.75" customHeight="1">
      <c r="A3" s="405" t="s">
        <v>136</v>
      </c>
      <c r="B3" s="405" t="s">
        <v>157</v>
      </c>
      <c r="C3" s="467" t="s">
        <v>132</v>
      </c>
      <c r="D3" s="403" t="s">
        <v>134</v>
      </c>
      <c r="E3" s="429" t="s">
        <v>4</v>
      </c>
      <c r="F3" s="466"/>
      <c r="G3" s="403" t="s">
        <v>36</v>
      </c>
      <c r="H3" s="421" t="s">
        <v>158</v>
      </c>
      <c r="I3" s="403" t="s">
        <v>37</v>
      </c>
      <c r="J3" s="429" t="s">
        <v>4</v>
      </c>
      <c r="K3" s="430"/>
      <c r="L3" s="430"/>
      <c r="M3" s="430"/>
      <c r="N3" s="430"/>
      <c r="O3" s="430"/>
      <c r="P3" s="430"/>
      <c r="Q3" s="430"/>
      <c r="R3" s="430"/>
      <c r="S3" s="430"/>
      <c r="T3" s="424" t="s">
        <v>103</v>
      </c>
      <c r="U3" s="427" t="s">
        <v>160</v>
      </c>
    </row>
    <row r="4" spans="1:23" s="7" customFormat="1" ht="15.75" customHeight="1">
      <c r="A4" s="406"/>
      <c r="B4" s="406"/>
      <c r="C4" s="467"/>
      <c r="D4" s="403"/>
      <c r="E4" s="403" t="s">
        <v>137</v>
      </c>
      <c r="F4" s="403" t="s">
        <v>62</v>
      </c>
      <c r="G4" s="403"/>
      <c r="H4" s="421"/>
      <c r="I4" s="403"/>
      <c r="J4" s="403" t="s">
        <v>61</v>
      </c>
      <c r="K4" s="403" t="s">
        <v>4</v>
      </c>
      <c r="L4" s="403"/>
      <c r="M4" s="403"/>
      <c r="N4" s="403"/>
      <c r="O4" s="403"/>
      <c r="P4" s="403"/>
      <c r="Q4" s="421" t="s">
        <v>139</v>
      </c>
      <c r="R4" s="469" t="s">
        <v>306</v>
      </c>
      <c r="S4" s="416" t="s">
        <v>81</v>
      </c>
      <c r="T4" s="425"/>
      <c r="U4" s="428"/>
    </row>
    <row r="5" spans="1:23" s="7" customFormat="1" ht="15.75" customHeight="1">
      <c r="A5" s="406"/>
      <c r="B5" s="406"/>
      <c r="C5" s="467"/>
      <c r="D5" s="403"/>
      <c r="E5" s="403"/>
      <c r="F5" s="403"/>
      <c r="G5" s="403"/>
      <c r="H5" s="421"/>
      <c r="I5" s="403"/>
      <c r="J5" s="403"/>
      <c r="K5" s="403" t="s">
        <v>96</v>
      </c>
      <c r="L5" s="403" t="s">
        <v>4</v>
      </c>
      <c r="M5" s="403"/>
      <c r="N5" s="403"/>
      <c r="O5" s="403" t="s">
        <v>42</v>
      </c>
      <c r="P5" s="403" t="s">
        <v>46</v>
      </c>
      <c r="Q5" s="421"/>
      <c r="R5" s="469"/>
      <c r="S5" s="416"/>
      <c r="T5" s="425"/>
      <c r="U5" s="428"/>
    </row>
    <row r="6" spans="1:23" s="7" customFormat="1" ht="15.75" customHeight="1">
      <c r="A6" s="406"/>
      <c r="B6" s="406"/>
      <c r="C6" s="467"/>
      <c r="D6" s="403"/>
      <c r="E6" s="403"/>
      <c r="F6" s="403"/>
      <c r="G6" s="403"/>
      <c r="H6" s="421"/>
      <c r="I6" s="403"/>
      <c r="J6" s="403"/>
      <c r="K6" s="403"/>
      <c r="L6" s="403"/>
      <c r="M6" s="403"/>
      <c r="N6" s="403"/>
      <c r="O6" s="403"/>
      <c r="P6" s="403"/>
      <c r="Q6" s="421"/>
      <c r="R6" s="469"/>
      <c r="S6" s="416"/>
      <c r="T6" s="425"/>
      <c r="U6" s="428"/>
    </row>
    <row r="7" spans="1:23" s="7" customFormat="1" ht="63" customHeight="1">
      <c r="A7" s="407"/>
      <c r="B7" s="407"/>
      <c r="C7" s="467"/>
      <c r="D7" s="403"/>
      <c r="E7" s="403"/>
      <c r="F7" s="403"/>
      <c r="G7" s="403"/>
      <c r="H7" s="421"/>
      <c r="I7" s="403"/>
      <c r="J7" s="403"/>
      <c r="K7" s="403"/>
      <c r="L7" s="54" t="s">
        <v>39</v>
      </c>
      <c r="M7" s="54" t="s">
        <v>138</v>
      </c>
      <c r="N7" s="54" t="s">
        <v>156</v>
      </c>
      <c r="O7" s="403"/>
      <c r="P7" s="403"/>
      <c r="Q7" s="421"/>
      <c r="R7" s="469"/>
      <c r="S7" s="416"/>
      <c r="T7" s="426"/>
      <c r="U7" s="428"/>
      <c r="W7" s="39"/>
    </row>
    <row r="8" spans="1:23" ht="14.25" customHeight="1">
      <c r="A8" s="411" t="s">
        <v>3</v>
      </c>
      <c r="B8" s="412"/>
      <c r="C8" s="155" t="s">
        <v>13</v>
      </c>
      <c r="D8" s="155" t="s">
        <v>14</v>
      </c>
      <c r="E8" s="155" t="s">
        <v>19</v>
      </c>
      <c r="F8" s="155" t="s">
        <v>22</v>
      </c>
      <c r="G8" s="155" t="s">
        <v>23</v>
      </c>
      <c r="H8" s="155" t="s">
        <v>24</v>
      </c>
      <c r="I8" s="155" t="s">
        <v>25</v>
      </c>
      <c r="J8" s="155" t="s">
        <v>26</v>
      </c>
      <c r="K8" s="155" t="s">
        <v>27</v>
      </c>
      <c r="L8" s="155" t="s">
        <v>29</v>
      </c>
      <c r="M8" s="155" t="s">
        <v>30</v>
      </c>
      <c r="N8" s="155" t="s">
        <v>104</v>
      </c>
      <c r="O8" s="155" t="s">
        <v>101</v>
      </c>
      <c r="P8" s="155" t="s">
        <v>105</v>
      </c>
      <c r="Q8" s="155" t="s">
        <v>106</v>
      </c>
      <c r="R8" s="155" t="s">
        <v>107</v>
      </c>
      <c r="S8" s="155" t="s">
        <v>118</v>
      </c>
      <c r="T8" s="155" t="s">
        <v>131</v>
      </c>
      <c r="U8" s="155" t="s">
        <v>133</v>
      </c>
    </row>
    <row r="9" spans="1:23" ht="22.5" customHeight="1">
      <c r="A9" s="38" t="s">
        <v>0</v>
      </c>
      <c r="B9" s="59" t="s">
        <v>94</v>
      </c>
      <c r="C9" s="176">
        <v>342</v>
      </c>
      <c r="D9" s="214">
        <v>1110</v>
      </c>
      <c r="E9" s="176">
        <v>493</v>
      </c>
      <c r="F9" s="176">
        <v>617</v>
      </c>
      <c r="G9" s="176">
        <v>19</v>
      </c>
      <c r="H9" s="176">
        <v>0</v>
      </c>
      <c r="I9" s="214">
        <v>1091</v>
      </c>
      <c r="J9" s="214">
        <v>844</v>
      </c>
      <c r="K9" s="214">
        <v>451</v>
      </c>
      <c r="L9" s="180">
        <v>451</v>
      </c>
      <c r="M9" s="180">
        <v>0</v>
      </c>
      <c r="N9" s="618"/>
      <c r="O9" s="180">
        <v>393</v>
      </c>
      <c r="P9" s="180">
        <v>0</v>
      </c>
      <c r="Q9" s="180">
        <v>247</v>
      </c>
      <c r="R9" s="180">
        <v>0</v>
      </c>
      <c r="S9" s="180">
        <v>0</v>
      </c>
      <c r="T9" s="214">
        <v>640</v>
      </c>
      <c r="U9" s="174">
        <f>IF(J9&lt;&gt;0,K9/J9,"")</f>
        <v>0.53436018957345977</v>
      </c>
    </row>
    <row r="10" spans="1:23" s="60" customFormat="1" ht="22.5" customHeight="1">
      <c r="A10" s="126" t="s">
        <v>1</v>
      </c>
      <c r="B10" s="59" t="s">
        <v>95</v>
      </c>
      <c r="C10" s="214">
        <v>0</v>
      </c>
      <c r="D10" s="214">
        <v>16366236.907000003</v>
      </c>
      <c r="E10" s="214">
        <v>8496912.9980000015</v>
      </c>
      <c r="F10" s="214">
        <v>7869323.9090000009</v>
      </c>
      <c r="G10" s="214">
        <v>2410477</v>
      </c>
      <c r="H10" s="214">
        <v>0</v>
      </c>
      <c r="I10" s="214">
        <v>13955759.907</v>
      </c>
      <c r="J10" s="214">
        <v>9730483.1649999991</v>
      </c>
      <c r="K10" s="214">
        <v>4892591.659</v>
      </c>
      <c r="L10" s="214">
        <v>4892591.659</v>
      </c>
      <c r="M10" s="214">
        <v>0</v>
      </c>
      <c r="N10" s="214">
        <v>0</v>
      </c>
      <c r="O10" s="214">
        <v>4837891.5060000001</v>
      </c>
      <c r="P10" s="214">
        <v>0</v>
      </c>
      <c r="Q10" s="214">
        <v>4204976.7420000006</v>
      </c>
      <c r="R10" s="214">
        <v>5000</v>
      </c>
      <c r="S10" s="214">
        <v>15300</v>
      </c>
      <c r="T10" s="214">
        <v>9063168.2480000015</v>
      </c>
      <c r="U10" s="174">
        <f t="shared" ref="U10:U16" si="0">IF(J10&lt;&gt;0,K10/J10,"")</f>
        <v>0.50281076242939071</v>
      </c>
    </row>
    <row r="11" spans="1:23" ht="22.5" customHeight="1">
      <c r="A11" s="42" t="s">
        <v>13</v>
      </c>
      <c r="B11" s="51" t="s">
        <v>54</v>
      </c>
      <c r="C11" s="619"/>
      <c r="D11" s="214">
        <v>9234430.8380000032</v>
      </c>
      <c r="E11" s="176">
        <v>6291777.9980000015</v>
      </c>
      <c r="F11" s="176">
        <v>2942652.8400000008</v>
      </c>
      <c r="G11" s="176">
        <v>889621</v>
      </c>
      <c r="H11" s="176">
        <v>0</v>
      </c>
      <c r="I11" s="214">
        <v>8344809.8380000005</v>
      </c>
      <c r="J11" s="214">
        <v>5300202.0959999999</v>
      </c>
      <c r="K11" s="214">
        <v>1507652.5939999998</v>
      </c>
      <c r="L11" s="176">
        <v>1507652.5939999998</v>
      </c>
      <c r="M11" s="176">
        <v>0</v>
      </c>
      <c r="N11" s="176">
        <v>0</v>
      </c>
      <c r="O11" s="176">
        <v>3792549.5020000003</v>
      </c>
      <c r="P11" s="176">
        <v>0</v>
      </c>
      <c r="Q11" s="176">
        <v>3024307.7420000006</v>
      </c>
      <c r="R11" s="176">
        <v>5000</v>
      </c>
      <c r="S11" s="176">
        <v>15300</v>
      </c>
      <c r="T11" s="214">
        <v>6837157.2440000009</v>
      </c>
      <c r="U11" s="174">
        <f t="shared" si="0"/>
        <v>0.28445190705799833</v>
      </c>
    </row>
    <row r="12" spans="1:23" ht="22.5" customHeight="1">
      <c r="A12" s="42" t="s">
        <v>14</v>
      </c>
      <c r="B12" s="51" t="s">
        <v>55</v>
      </c>
      <c r="C12" s="619"/>
      <c r="D12" s="214">
        <v>1200</v>
      </c>
      <c r="E12" s="176">
        <v>0</v>
      </c>
      <c r="F12" s="176">
        <v>1200</v>
      </c>
      <c r="G12" s="176">
        <v>0</v>
      </c>
      <c r="H12" s="176">
        <v>0</v>
      </c>
      <c r="I12" s="214">
        <v>1200</v>
      </c>
      <c r="J12" s="214">
        <v>1200</v>
      </c>
      <c r="K12" s="214">
        <v>1200</v>
      </c>
      <c r="L12" s="176">
        <v>1200</v>
      </c>
      <c r="M12" s="176">
        <v>0</v>
      </c>
      <c r="N12" s="176">
        <v>0</v>
      </c>
      <c r="O12" s="176">
        <v>0</v>
      </c>
      <c r="P12" s="176">
        <v>0</v>
      </c>
      <c r="Q12" s="176">
        <v>0</v>
      </c>
      <c r="R12" s="176">
        <v>0</v>
      </c>
      <c r="S12" s="176">
        <v>0</v>
      </c>
      <c r="T12" s="214">
        <v>0</v>
      </c>
      <c r="U12" s="174">
        <f t="shared" si="0"/>
        <v>1</v>
      </c>
    </row>
    <row r="13" spans="1:23" ht="22.5" customHeight="1">
      <c r="A13" s="42" t="s">
        <v>19</v>
      </c>
      <c r="B13" s="51" t="s">
        <v>56</v>
      </c>
      <c r="C13" s="619"/>
      <c r="D13" s="214">
        <v>1937512</v>
      </c>
      <c r="E13" s="176">
        <v>601333</v>
      </c>
      <c r="F13" s="176">
        <v>1336179</v>
      </c>
      <c r="G13" s="176">
        <v>344000</v>
      </c>
      <c r="H13" s="176">
        <v>0</v>
      </c>
      <c r="I13" s="214">
        <v>1593512</v>
      </c>
      <c r="J13" s="214">
        <v>1367829</v>
      </c>
      <c r="K13" s="214">
        <v>560000</v>
      </c>
      <c r="L13" s="176">
        <v>560000</v>
      </c>
      <c r="M13" s="176">
        <v>0</v>
      </c>
      <c r="N13" s="176">
        <v>0</v>
      </c>
      <c r="O13" s="176">
        <v>807829</v>
      </c>
      <c r="P13" s="176">
        <v>0</v>
      </c>
      <c r="Q13" s="176">
        <v>225683</v>
      </c>
      <c r="R13" s="176">
        <v>0</v>
      </c>
      <c r="S13" s="176">
        <v>0</v>
      </c>
      <c r="T13" s="214">
        <v>1033512</v>
      </c>
      <c r="U13" s="174">
        <f t="shared" si="0"/>
        <v>0.40940790113384057</v>
      </c>
    </row>
    <row r="14" spans="1:23" ht="22.5" customHeight="1">
      <c r="A14" s="42" t="s">
        <v>22</v>
      </c>
      <c r="B14" s="51" t="s">
        <v>57</v>
      </c>
      <c r="C14" s="619"/>
      <c r="D14" s="214">
        <v>3565367.0690000001</v>
      </c>
      <c r="E14" s="176">
        <v>997052</v>
      </c>
      <c r="F14" s="176">
        <v>2568315.0690000001</v>
      </c>
      <c r="G14" s="176">
        <v>1176856</v>
      </c>
      <c r="H14" s="176">
        <v>0</v>
      </c>
      <c r="I14" s="214">
        <v>2388511.0690000001</v>
      </c>
      <c r="J14" s="214">
        <v>2040799.0689999999</v>
      </c>
      <c r="K14" s="214">
        <v>1803287.0649999999</v>
      </c>
      <c r="L14" s="176">
        <v>1803287.0649999999</v>
      </c>
      <c r="M14" s="176">
        <v>0</v>
      </c>
      <c r="N14" s="176">
        <v>0</v>
      </c>
      <c r="O14" s="176">
        <v>237512.00400000002</v>
      </c>
      <c r="P14" s="176">
        <v>0</v>
      </c>
      <c r="Q14" s="176">
        <v>347712</v>
      </c>
      <c r="R14" s="176">
        <v>0</v>
      </c>
      <c r="S14" s="176">
        <v>0</v>
      </c>
      <c r="T14" s="214">
        <v>585224.00399999996</v>
      </c>
      <c r="U14" s="174">
        <f t="shared" si="0"/>
        <v>0.88361813389282762</v>
      </c>
    </row>
    <row r="15" spans="1:23" ht="22.5" customHeight="1">
      <c r="A15" s="42" t="s">
        <v>23</v>
      </c>
      <c r="B15" s="51" t="s">
        <v>60</v>
      </c>
      <c r="C15" s="619"/>
      <c r="D15" s="214">
        <v>205759</v>
      </c>
      <c r="E15" s="176">
        <v>185149</v>
      </c>
      <c r="F15" s="176">
        <v>20610</v>
      </c>
      <c r="G15" s="176">
        <v>0</v>
      </c>
      <c r="H15" s="176">
        <v>0</v>
      </c>
      <c r="I15" s="214">
        <v>205759</v>
      </c>
      <c r="J15" s="214">
        <v>20085</v>
      </c>
      <c r="K15" s="214">
        <v>20085</v>
      </c>
      <c r="L15" s="176">
        <v>20085</v>
      </c>
      <c r="M15" s="176">
        <v>0</v>
      </c>
      <c r="N15" s="176">
        <v>0</v>
      </c>
      <c r="O15" s="176">
        <v>0</v>
      </c>
      <c r="P15" s="176">
        <v>0</v>
      </c>
      <c r="Q15" s="176">
        <v>185674</v>
      </c>
      <c r="R15" s="176">
        <v>0</v>
      </c>
      <c r="S15" s="176">
        <v>0</v>
      </c>
      <c r="T15" s="214">
        <v>185674</v>
      </c>
      <c r="U15" s="174">
        <f t="shared" si="0"/>
        <v>1</v>
      </c>
    </row>
    <row r="16" spans="1:23" ht="22.5" customHeight="1">
      <c r="A16" s="42" t="s">
        <v>24</v>
      </c>
      <c r="B16" s="51" t="s">
        <v>58</v>
      </c>
      <c r="C16" s="619"/>
      <c r="D16" s="214">
        <v>1421968</v>
      </c>
      <c r="E16" s="176">
        <v>421601</v>
      </c>
      <c r="F16" s="176">
        <v>1000367</v>
      </c>
      <c r="G16" s="176">
        <v>0</v>
      </c>
      <c r="H16" s="176">
        <v>0</v>
      </c>
      <c r="I16" s="214">
        <v>1421968</v>
      </c>
      <c r="J16" s="214">
        <v>1000368</v>
      </c>
      <c r="K16" s="214">
        <v>1000367</v>
      </c>
      <c r="L16" s="176">
        <v>1000367</v>
      </c>
      <c r="M16" s="176">
        <v>0</v>
      </c>
      <c r="N16" s="176">
        <v>0</v>
      </c>
      <c r="O16" s="176">
        <v>1</v>
      </c>
      <c r="P16" s="176">
        <v>0</v>
      </c>
      <c r="Q16" s="176">
        <v>421600</v>
      </c>
      <c r="R16" s="176">
        <v>0</v>
      </c>
      <c r="S16" s="176">
        <v>0</v>
      </c>
      <c r="T16" s="214">
        <v>421601</v>
      </c>
      <c r="U16" s="174">
        <f t="shared" si="0"/>
        <v>0.9999990003678646</v>
      </c>
    </row>
    <row r="17" spans="1:21" ht="21" customHeight="1">
      <c r="A17" s="409" t="str">
        <f>TT!C7</f>
        <v>Kon Tum, ngày      tháng     năm 2023</v>
      </c>
      <c r="B17" s="410"/>
      <c r="C17" s="410"/>
      <c r="D17" s="410"/>
      <c r="E17" s="410"/>
      <c r="F17" s="93"/>
      <c r="G17" s="93"/>
      <c r="H17" s="93"/>
      <c r="I17" s="1"/>
      <c r="J17" s="1"/>
      <c r="K17" s="1"/>
      <c r="L17" s="1"/>
      <c r="M17" s="1"/>
      <c r="N17" s="417" t="str">
        <f>TT!C4</f>
        <v>Kon Tum, ngày      tháng     năm 2023</v>
      </c>
      <c r="O17" s="418"/>
      <c r="P17" s="418"/>
      <c r="Q17" s="418"/>
      <c r="R17" s="418"/>
      <c r="S17" s="418"/>
      <c r="T17" s="418"/>
      <c r="U17" s="177"/>
    </row>
    <row r="18" spans="1:21" ht="15.75" customHeight="1">
      <c r="A18" s="391" t="str">
        <f>TT!A6</f>
        <v>NGƯỜI LẬP BIỂU</v>
      </c>
      <c r="B18" s="404"/>
      <c r="C18" s="404"/>
      <c r="D18" s="404"/>
      <c r="E18" s="404"/>
      <c r="F18" s="107"/>
      <c r="G18" s="107"/>
      <c r="H18" s="107"/>
      <c r="I18" s="20"/>
      <c r="J18" s="20"/>
      <c r="K18" s="20"/>
      <c r="L18" s="20"/>
      <c r="M18" s="20"/>
      <c r="N18" s="391" t="str">
        <f>TT!C5</f>
        <v>CỤC TRƯỞNG</v>
      </c>
      <c r="O18" s="391"/>
      <c r="P18" s="391"/>
      <c r="Q18" s="391"/>
      <c r="R18" s="391"/>
      <c r="S18" s="391"/>
      <c r="T18" s="391"/>
      <c r="U18" s="178"/>
    </row>
    <row r="19" spans="1:21" ht="79.5" customHeight="1">
      <c r="A19" s="170"/>
      <c r="B19" s="170"/>
      <c r="C19" s="170"/>
      <c r="D19" s="170"/>
      <c r="E19" s="170"/>
      <c r="F19" s="1"/>
      <c r="G19" s="1"/>
      <c r="H19" s="1"/>
      <c r="I19" s="20"/>
      <c r="J19" s="20"/>
      <c r="K19" s="20"/>
      <c r="L19" s="20"/>
      <c r="M19" s="20"/>
      <c r="N19" s="20"/>
      <c r="O19" s="20"/>
      <c r="P19" s="171"/>
      <c r="Q19" s="1"/>
      <c r="R19" s="20"/>
      <c r="S19" s="1"/>
      <c r="T19" s="1"/>
      <c r="U19" s="1"/>
    </row>
    <row r="20" spans="1:21" ht="15.75" customHeight="1">
      <c r="A20" s="408" t="str">
        <f>TT!C6</f>
        <v>PHẠM ANH VŨ</v>
      </c>
      <c r="B20" s="408"/>
      <c r="C20" s="408"/>
      <c r="D20" s="408"/>
      <c r="E20" s="408"/>
      <c r="F20" s="22" t="s">
        <v>2</v>
      </c>
      <c r="G20" s="22"/>
      <c r="H20" s="22"/>
      <c r="I20" s="22"/>
      <c r="J20" s="22"/>
      <c r="K20" s="22"/>
      <c r="L20" s="22"/>
      <c r="M20" s="22"/>
      <c r="N20" s="415" t="str">
        <f>TT!C3</f>
        <v>CAO MINH HOÀNG TÙNG</v>
      </c>
      <c r="O20" s="415"/>
      <c r="P20" s="415"/>
      <c r="Q20" s="415"/>
      <c r="R20" s="415"/>
      <c r="S20" s="415"/>
      <c r="T20" s="415"/>
      <c r="U20" s="23"/>
    </row>
    <row r="22" spans="1:21">
      <c r="A22" s="213" t="s">
        <v>301</v>
      </c>
      <c r="B22" s="213"/>
      <c r="C22" s="213"/>
      <c r="D22" s="213"/>
    </row>
  </sheetData>
  <sheetProtection selectLockedCells="1"/>
  <mergeCells count="33">
    <mergeCell ref="A1:D1"/>
    <mergeCell ref="C3:C7"/>
    <mergeCell ref="K4:P4"/>
    <mergeCell ref="J4:J7"/>
    <mergeCell ref="G3:G7"/>
    <mergeCell ref="F4:F7"/>
    <mergeCell ref="E1:O1"/>
    <mergeCell ref="P1:U1"/>
    <mergeCell ref="P2:U2"/>
    <mergeCell ref="Q4:Q7"/>
    <mergeCell ref="R4:R7"/>
    <mergeCell ref="S4:S7"/>
    <mergeCell ref="K5:K7"/>
    <mergeCell ref="D3:D7"/>
    <mergeCell ref="T3:T7"/>
    <mergeCell ref="U3:U7"/>
    <mergeCell ref="E4:E7"/>
    <mergeCell ref="H3:H7"/>
    <mergeCell ref="J3:S3"/>
    <mergeCell ref="L5:N6"/>
    <mergeCell ref="I3:I7"/>
    <mergeCell ref="A20:E20"/>
    <mergeCell ref="N20:T20"/>
    <mergeCell ref="E3:F3"/>
    <mergeCell ref="A17:E17"/>
    <mergeCell ref="N17:T17"/>
    <mergeCell ref="A3:A7"/>
    <mergeCell ref="B3:B7"/>
    <mergeCell ref="A18:E18"/>
    <mergeCell ref="N18:T18"/>
    <mergeCell ref="A8:B8"/>
    <mergeCell ref="O5:O7"/>
    <mergeCell ref="P5:P7"/>
  </mergeCells>
  <pageMargins left="0.39370078740157499" right="0.39370078740157499" top="0.41" bottom="0.45" header="0.31496062992126" footer="0.31496062992126"/>
  <pageSetup paperSize="9" scale="70" orientation="landscape" r:id="rId1"/>
  <ignoredErrors>
    <ignoredError sqref="C8:U8" numberStoredAsText="1"/>
    <ignoredError sqref="U10:U16 U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X24"/>
  <sheetViews>
    <sheetView view="pageBreakPreview" topLeftCell="A4" zoomScaleSheetLayoutView="100" workbookViewId="0">
      <selection activeCell="A9" sqref="A9:V22"/>
    </sheetView>
  </sheetViews>
  <sheetFormatPr defaultColWidth="9" defaultRowHeight="15.75"/>
  <cols>
    <col min="1" max="1" width="3.25" style="3" customWidth="1"/>
    <col min="2" max="2" width="13.375" style="3" customWidth="1"/>
    <col min="3" max="3" width="6.5" style="3" customWidth="1"/>
    <col min="4" max="4" width="6" style="3" customWidth="1"/>
    <col min="5" max="5" width="8.5" style="3" customWidth="1"/>
    <col min="6" max="6" width="5.75" style="3" customWidth="1"/>
    <col min="7" max="7" width="5" style="3" customWidth="1"/>
    <col min="8" max="8" width="6.75" style="3" customWidth="1"/>
    <col min="9" max="9" width="6.125" style="3" customWidth="1"/>
    <col min="10" max="12" width="6.75" style="3" customWidth="1"/>
    <col min="13" max="13" width="8.125" style="4" customWidth="1"/>
    <col min="14" max="14" width="7.25" style="4" customWidth="1"/>
    <col min="15" max="16" width="5.375" style="4" customWidth="1"/>
    <col min="17" max="17" width="7.125" style="4" customWidth="1"/>
    <col min="18" max="18" width="8" style="4" customWidth="1"/>
    <col min="19" max="19" width="5.375" style="4" customWidth="1"/>
    <col min="20" max="20" width="5.25" style="4" customWidth="1"/>
    <col min="21" max="21" width="6.125" style="4" customWidth="1"/>
    <col min="22" max="22" width="7.375" style="4" customWidth="1"/>
    <col min="23" max="16384" width="9" style="3"/>
  </cols>
  <sheetData>
    <row r="1" spans="1:24" ht="63.75" customHeight="1">
      <c r="A1" s="422" t="s">
        <v>152</v>
      </c>
      <c r="B1" s="422"/>
      <c r="C1" s="422"/>
      <c r="D1" s="422"/>
      <c r="E1" s="422"/>
      <c r="F1" s="431" t="s">
        <v>124</v>
      </c>
      <c r="G1" s="431"/>
      <c r="H1" s="431"/>
      <c r="I1" s="431"/>
      <c r="J1" s="431"/>
      <c r="K1" s="431"/>
      <c r="L1" s="431"/>
      <c r="M1" s="431"/>
      <c r="N1" s="431"/>
      <c r="O1" s="431"/>
      <c r="P1" s="37"/>
      <c r="Q1" s="422" t="s">
        <v>150</v>
      </c>
      <c r="R1" s="422"/>
      <c r="S1" s="422"/>
      <c r="T1" s="422"/>
      <c r="U1" s="422"/>
      <c r="V1" s="422"/>
    </row>
    <row r="2" spans="1:24" ht="17.25" customHeight="1">
      <c r="A2" s="1"/>
      <c r="B2" s="21"/>
      <c r="C2" s="21"/>
      <c r="D2" s="21"/>
      <c r="E2" s="1"/>
      <c r="F2" s="1"/>
      <c r="G2" s="1"/>
      <c r="H2" s="1"/>
      <c r="I2" s="1"/>
      <c r="J2" s="31"/>
      <c r="K2" s="33">
        <f>COUNTBLANK(E8:V22)</f>
        <v>252</v>
      </c>
      <c r="L2" s="33">
        <f>COUNTA(E9:V22)</f>
        <v>0</v>
      </c>
      <c r="M2" s="36">
        <f>K2+L2</f>
        <v>252</v>
      </c>
      <c r="N2" s="35"/>
      <c r="O2" s="20"/>
      <c r="P2" s="20"/>
      <c r="Q2" s="20"/>
      <c r="R2" s="437" t="s">
        <v>98</v>
      </c>
      <c r="S2" s="437"/>
      <c r="T2" s="437"/>
      <c r="U2" s="437"/>
      <c r="V2" s="437"/>
    </row>
    <row r="3" spans="1:24" s="7" customFormat="1" ht="15.75" customHeight="1">
      <c r="A3" s="477" t="s">
        <v>157</v>
      </c>
      <c r="B3" s="478"/>
      <c r="C3" s="459" t="s">
        <v>132</v>
      </c>
      <c r="D3" s="452" t="s">
        <v>134</v>
      </c>
      <c r="E3" s="483" t="s">
        <v>4</v>
      </c>
      <c r="F3" s="484"/>
      <c r="G3" s="470" t="s">
        <v>36</v>
      </c>
      <c r="H3" s="470" t="s">
        <v>82</v>
      </c>
      <c r="I3" s="475" t="s">
        <v>37</v>
      </c>
      <c r="J3" s="476"/>
      <c r="K3" s="476"/>
      <c r="L3" s="476"/>
      <c r="M3" s="476"/>
      <c r="N3" s="476"/>
      <c r="O3" s="476"/>
      <c r="P3" s="476"/>
      <c r="Q3" s="476"/>
      <c r="R3" s="476"/>
      <c r="S3" s="476"/>
      <c r="T3" s="476"/>
      <c r="U3" s="471" t="s">
        <v>103</v>
      </c>
      <c r="V3" s="452" t="s">
        <v>108</v>
      </c>
    </row>
    <row r="4" spans="1:24" s="7" customFormat="1" ht="15.75" customHeight="1">
      <c r="A4" s="479"/>
      <c r="B4" s="480"/>
      <c r="C4" s="460"/>
      <c r="D4" s="452"/>
      <c r="E4" s="432" t="s">
        <v>137</v>
      </c>
      <c r="F4" s="432" t="s">
        <v>62</v>
      </c>
      <c r="G4" s="470"/>
      <c r="H4" s="470"/>
      <c r="I4" s="470" t="s">
        <v>37</v>
      </c>
      <c r="J4" s="470" t="s">
        <v>38</v>
      </c>
      <c r="K4" s="470"/>
      <c r="L4" s="470"/>
      <c r="M4" s="470"/>
      <c r="N4" s="470"/>
      <c r="O4" s="470"/>
      <c r="P4" s="470"/>
      <c r="Q4" s="470"/>
      <c r="R4" s="438" t="s">
        <v>139</v>
      </c>
      <c r="S4" s="432" t="s">
        <v>148</v>
      </c>
      <c r="T4" s="438" t="s">
        <v>81</v>
      </c>
      <c r="U4" s="471"/>
      <c r="V4" s="452"/>
    </row>
    <row r="5" spans="1:24" s="7" customFormat="1" ht="15.75" customHeight="1">
      <c r="A5" s="479"/>
      <c r="B5" s="480"/>
      <c r="C5" s="460"/>
      <c r="D5" s="452"/>
      <c r="E5" s="433"/>
      <c r="F5" s="433"/>
      <c r="G5" s="470"/>
      <c r="H5" s="470"/>
      <c r="I5" s="470"/>
      <c r="J5" s="470" t="s">
        <v>61</v>
      </c>
      <c r="K5" s="472" t="s">
        <v>4</v>
      </c>
      <c r="L5" s="473"/>
      <c r="M5" s="473"/>
      <c r="N5" s="473"/>
      <c r="O5" s="473"/>
      <c r="P5" s="473"/>
      <c r="Q5" s="474"/>
      <c r="R5" s="439"/>
      <c r="S5" s="433"/>
      <c r="T5" s="439"/>
      <c r="U5" s="471"/>
      <c r="V5" s="452"/>
    </row>
    <row r="6" spans="1:24" s="7" customFormat="1" ht="15.75" customHeight="1">
      <c r="A6" s="479"/>
      <c r="B6" s="480"/>
      <c r="C6" s="460"/>
      <c r="D6" s="452"/>
      <c r="E6" s="433"/>
      <c r="F6" s="433"/>
      <c r="G6" s="470"/>
      <c r="H6" s="470"/>
      <c r="I6" s="470"/>
      <c r="J6" s="470"/>
      <c r="K6" s="438" t="s">
        <v>96</v>
      </c>
      <c r="L6" s="472" t="s">
        <v>4</v>
      </c>
      <c r="M6" s="473"/>
      <c r="N6" s="474"/>
      <c r="O6" s="438" t="s">
        <v>42</v>
      </c>
      <c r="P6" s="432" t="s">
        <v>147</v>
      </c>
      <c r="Q6" s="438" t="s">
        <v>46</v>
      </c>
      <c r="R6" s="439"/>
      <c r="S6" s="433"/>
      <c r="T6" s="439"/>
      <c r="U6" s="471"/>
      <c r="V6" s="452"/>
    </row>
    <row r="7" spans="1:24" s="7" customFormat="1" ht="51" customHeight="1">
      <c r="A7" s="479"/>
      <c r="B7" s="480"/>
      <c r="C7" s="461"/>
      <c r="D7" s="452"/>
      <c r="E7" s="434"/>
      <c r="F7" s="434"/>
      <c r="G7" s="470"/>
      <c r="H7" s="470"/>
      <c r="I7" s="470"/>
      <c r="J7" s="470"/>
      <c r="K7" s="440"/>
      <c r="L7" s="48" t="s">
        <v>39</v>
      </c>
      <c r="M7" s="48" t="s">
        <v>40</v>
      </c>
      <c r="N7" s="48" t="s">
        <v>159</v>
      </c>
      <c r="O7" s="440"/>
      <c r="P7" s="434"/>
      <c r="Q7" s="440"/>
      <c r="R7" s="440"/>
      <c r="S7" s="434"/>
      <c r="T7" s="440"/>
      <c r="U7" s="471"/>
      <c r="V7" s="452"/>
    </row>
    <row r="8" spans="1:24">
      <c r="A8" s="481"/>
      <c r="B8" s="482"/>
      <c r="C8" s="38" t="s">
        <v>13</v>
      </c>
      <c r="D8" s="38" t="s">
        <v>14</v>
      </c>
      <c r="E8" s="38" t="s">
        <v>19</v>
      </c>
      <c r="F8" s="38" t="s">
        <v>22</v>
      </c>
      <c r="G8" s="38" t="s">
        <v>23</v>
      </c>
      <c r="H8" s="38" t="s">
        <v>24</v>
      </c>
      <c r="I8" s="38" t="s">
        <v>25</v>
      </c>
      <c r="J8" s="38" t="s">
        <v>26</v>
      </c>
      <c r="K8" s="38" t="s">
        <v>27</v>
      </c>
      <c r="L8" s="38" t="s">
        <v>29</v>
      </c>
      <c r="M8" s="38" t="s">
        <v>30</v>
      </c>
      <c r="N8" s="38" t="s">
        <v>104</v>
      </c>
      <c r="O8" s="38" t="s">
        <v>101</v>
      </c>
      <c r="P8" s="38" t="s">
        <v>105</v>
      </c>
      <c r="Q8" s="38" t="s">
        <v>106</v>
      </c>
      <c r="R8" s="38" t="s">
        <v>107</v>
      </c>
      <c r="S8" s="38" t="s">
        <v>118</v>
      </c>
      <c r="T8" s="38" t="s">
        <v>131</v>
      </c>
      <c r="U8" s="38" t="s">
        <v>133</v>
      </c>
      <c r="V8" s="38" t="s">
        <v>149</v>
      </c>
    </row>
    <row r="9" spans="1:24">
      <c r="A9" s="38" t="s">
        <v>0</v>
      </c>
      <c r="B9" s="49" t="s">
        <v>94</v>
      </c>
      <c r="C9" s="40"/>
      <c r="D9" s="40"/>
      <c r="E9" s="40"/>
      <c r="F9" s="40"/>
      <c r="G9" s="40"/>
      <c r="H9" s="40"/>
      <c r="I9" s="40"/>
      <c r="J9" s="40"/>
      <c r="K9" s="40"/>
      <c r="L9" s="52"/>
      <c r="M9" s="52"/>
      <c r="N9" s="53"/>
      <c r="O9" s="40"/>
      <c r="P9" s="40"/>
      <c r="Q9" s="50"/>
      <c r="R9" s="50"/>
      <c r="S9" s="50"/>
      <c r="T9" s="50"/>
      <c r="U9" s="40"/>
      <c r="V9" s="40"/>
      <c r="X9" s="28"/>
    </row>
    <row r="10" spans="1:24">
      <c r="A10" s="42" t="s">
        <v>13</v>
      </c>
      <c r="B10" s="51" t="s">
        <v>54</v>
      </c>
      <c r="C10" s="40"/>
      <c r="D10" s="40"/>
      <c r="E10" s="40"/>
      <c r="F10" s="40"/>
      <c r="G10" s="40"/>
      <c r="H10" s="40"/>
      <c r="I10" s="40"/>
      <c r="J10" s="40"/>
      <c r="K10" s="40"/>
      <c r="L10" s="52"/>
      <c r="M10" s="52"/>
      <c r="N10" s="53"/>
      <c r="O10" s="40"/>
      <c r="P10" s="40"/>
      <c r="Q10" s="40"/>
      <c r="R10" s="40"/>
      <c r="S10" s="40"/>
      <c r="T10" s="40"/>
      <c r="U10" s="40"/>
      <c r="V10" s="40"/>
    </row>
    <row r="11" spans="1:24">
      <c r="A11" s="42" t="s">
        <v>14</v>
      </c>
      <c r="B11" s="51" t="s">
        <v>55</v>
      </c>
      <c r="C11" s="40"/>
      <c r="D11" s="40"/>
      <c r="E11" s="40"/>
      <c r="F11" s="40"/>
      <c r="G11" s="40"/>
      <c r="H11" s="40"/>
      <c r="I11" s="40"/>
      <c r="J11" s="40"/>
      <c r="K11" s="40"/>
      <c r="L11" s="52"/>
      <c r="M11" s="52"/>
      <c r="N11" s="53"/>
      <c r="O11" s="40"/>
      <c r="P11" s="40"/>
      <c r="Q11" s="40"/>
      <c r="R11" s="40"/>
      <c r="S11" s="40"/>
      <c r="T11" s="40"/>
      <c r="U11" s="40"/>
      <c r="V11" s="40"/>
    </row>
    <row r="12" spans="1:24">
      <c r="A12" s="42" t="s">
        <v>19</v>
      </c>
      <c r="B12" s="51" t="s">
        <v>56</v>
      </c>
      <c r="C12" s="40"/>
      <c r="D12" s="40"/>
      <c r="E12" s="40"/>
      <c r="F12" s="40"/>
      <c r="G12" s="40"/>
      <c r="H12" s="40"/>
      <c r="I12" s="40"/>
      <c r="J12" s="40"/>
      <c r="K12" s="40"/>
      <c r="L12" s="52"/>
      <c r="M12" s="52"/>
      <c r="N12" s="53"/>
      <c r="O12" s="40"/>
      <c r="P12" s="40"/>
      <c r="Q12" s="40"/>
      <c r="R12" s="40"/>
      <c r="S12" s="40"/>
      <c r="T12" s="40"/>
      <c r="U12" s="40"/>
      <c r="V12" s="40"/>
    </row>
    <row r="13" spans="1:24">
      <c r="A13" s="42" t="s">
        <v>22</v>
      </c>
      <c r="B13" s="51" t="s">
        <v>57</v>
      </c>
      <c r="C13" s="40"/>
      <c r="D13" s="40"/>
      <c r="E13" s="40"/>
      <c r="F13" s="40"/>
      <c r="G13" s="40"/>
      <c r="H13" s="40"/>
      <c r="I13" s="40"/>
      <c r="J13" s="40"/>
      <c r="K13" s="40"/>
      <c r="L13" s="52"/>
      <c r="M13" s="52"/>
      <c r="N13" s="53"/>
      <c r="O13" s="40"/>
      <c r="P13" s="40"/>
      <c r="Q13" s="40"/>
      <c r="R13" s="40"/>
      <c r="S13" s="40"/>
      <c r="T13" s="40"/>
      <c r="U13" s="40"/>
      <c r="V13" s="40"/>
    </row>
    <row r="14" spans="1:24">
      <c r="A14" s="42" t="s">
        <v>23</v>
      </c>
      <c r="B14" s="51" t="s">
        <v>60</v>
      </c>
      <c r="C14" s="40"/>
      <c r="D14" s="40"/>
      <c r="E14" s="40"/>
      <c r="F14" s="40"/>
      <c r="G14" s="40"/>
      <c r="H14" s="40"/>
      <c r="I14" s="40"/>
      <c r="J14" s="40"/>
      <c r="K14" s="40"/>
      <c r="L14" s="52"/>
      <c r="M14" s="52"/>
      <c r="N14" s="53"/>
      <c r="O14" s="40"/>
      <c r="P14" s="40"/>
      <c r="Q14" s="40"/>
      <c r="R14" s="40"/>
      <c r="S14" s="40"/>
      <c r="T14" s="40"/>
      <c r="U14" s="40"/>
      <c r="V14" s="40"/>
    </row>
    <row r="15" spans="1:24">
      <c r="A15" s="42" t="s">
        <v>24</v>
      </c>
      <c r="B15" s="51" t="s">
        <v>58</v>
      </c>
      <c r="C15" s="40"/>
      <c r="D15" s="40"/>
      <c r="E15" s="40"/>
      <c r="F15" s="40"/>
      <c r="G15" s="40"/>
      <c r="H15" s="40"/>
      <c r="I15" s="40"/>
      <c r="J15" s="40"/>
      <c r="K15" s="40"/>
      <c r="L15" s="52"/>
      <c r="M15" s="52"/>
      <c r="N15" s="53"/>
      <c r="O15" s="40"/>
      <c r="P15" s="40"/>
      <c r="Q15" s="40"/>
      <c r="R15" s="40"/>
      <c r="S15" s="40"/>
      <c r="T15" s="40"/>
      <c r="U15" s="40"/>
      <c r="V15" s="40"/>
    </row>
    <row r="16" spans="1:24">
      <c r="A16" s="38" t="s">
        <v>1</v>
      </c>
      <c r="B16" s="49" t="s">
        <v>95</v>
      </c>
      <c r="C16" s="40"/>
      <c r="D16" s="40"/>
      <c r="E16" s="40"/>
      <c r="F16" s="40"/>
      <c r="G16" s="40"/>
      <c r="H16" s="40"/>
      <c r="I16" s="40"/>
      <c r="J16" s="40"/>
      <c r="K16" s="40"/>
      <c r="L16" s="40"/>
      <c r="M16" s="40"/>
      <c r="N16" s="40"/>
      <c r="O16" s="40"/>
      <c r="P16" s="40"/>
      <c r="Q16" s="50"/>
      <c r="R16" s="50"/>
      <c r="S16" s="50"/>
      <c r="T16" s="50"/>
      <c r="U16" s="40"/>
      <c r="V16" s="40"/>
    </row>
    <row r="17" spans="1:23" ht="16.5" customHeight="1">
      <c r="A17" s="42" t="s">
        <v>13</v>
      </c>
      <c r="B17" s="51" t="s">
        <v>54</v>
      </c>
      <c r="C17" s="40"/>
      <c r="D17" s="40"/>
      <c r="E17" s="40"/>
      <c r="F17" s="40"/>
      <c r="G17" s="40"/>
      <c r="H17" s="40"/>
      <c r="I17" s="40"/>
      <c r="J17" s="40"/>
      <c r="K17" s="40"/>
      <c r="L17" s="40"/>
      <c r="M17" s="40"/>
      <c r="N17" s="40"/>
      <c r="O17" s="40"/>
      <c r="P17" s="40"/>
      <c r="Q17" s="40"/>
      <c r="R17" s="40"/>
      <c r="S17" s="40"/>
      <c r="T17" s="40"/>
      <c r="U17" s="40"/>
      <c r="V17" s="40"/>
    </row>
    <row r="18" spans="1:23" ht="16.5" customHeight="1">
      <c r="A18" s="42" t="s">
        <v>14</v>
      </c>
      <c r="B18" s="51" t="s">
        <v>55</v>
      </c>
      <c r="C18" s="40"/>
      <c r="D18" s="40"/>
      <c r="E18" s="40"/>
      <c r="F18" s="40"/>
      <c r="G18" s="40"/>
      <c r="H18" s="40"/>
      <c r="I18" s="40"/>
      <c r="J18" s="40"/>
      <c r="K18" s="40"/>
      <c r="L18" s="40"/>
      <c r="M18" s="40"/>
      <c r="N18" s="40"/>
      <c r="O18" s="40"/>
      <c r="P18" s="40"/>
      <c r="Q18" s="40"/>
      <c r="R18" s="40"/>
      <c r="S18" s="40"/>
      <c r="T18" s="40"/>
      <c r="U18" s="40"/>
      <c r="V18" s="40"/>
    </row>
    <row r="19" spans="1:23" ht="16.5" customHeight="1">
      <c r="A19" s="42" t="s">
        <v>19</v>
      </c>
      <c r="B19" s="51" t="s">
        <v>56</v>
      </c>
      <c r="C19" s="40"/>
      <c r="D19" s="40"/>
      <c r="E19" s="40"/>
      <c r="F19" s="40"/>
      <c r="G19" s="40"/>
      <c r="H19" s="40"/>
      <c r="I19" s="40"/>
      <c r="J19" s="40"/>
      <c r="K19" s="40"/>
      <c r="L19" s="40"/>
      <c r="M19" s="40"/>
      <c r="N19" s="40"/>
      <c r="O19" s="40"/>
      <c r="P19" s="40"/>
      <c r="Q19" s="40"/>
      <c r="R19" s="40"/>
      <c r="S19" s="40"/>
      <c r="T19" s="40"/>
      <c r="U19" s="40"/>
      <c r="V19" s="40"/>
    </row>
    <row r="20" spans="1:23" ht="16.5" customHeight="1">
      <c r="A20" s="42" t="s">
        <v>22</v>
      </c>
      <c r="B20" s="51" t="s">
        <v>57</v>
      </c>
      <c r="C20" s="40"/>
      <c r="D20" s="40"/>
      <c r="E20" s="40"/>
      <c r="F20" s="40"/>
      <c r="G20" s="40"/>
      <c r="H20" s="40"/>
      <c r="I20" s="40"/>
      <c r="J20" s="40"/>
      <c r="K20" s="40"/>
      <c r="L20" s="40"/>
      <c r="M20" s="40"/>
      <c r="N20" s="40"/>
      <c r="O20" s="40"/>
      <c r="P20" s="40"/>
      <c r="Q20" s="40"/>
      <c r="R20" s="40"/>
      <c r="S20" s="40"/>
      <c r="T20" s="40"/>
      <c r="U20" s="40"/>
      <c r="V20" s="40"/>
    </row>
    <row r="21" spans="1:23" ht="16.5" customHeight="1">
      <c r="A21" s="42" t="s">
        <v>23</v>
      </c>
      <c r="B21" s="51" t="s">
        <v>60</v>
      </c>
      <c r="C21" s="40"/>
      <c r="D21" s="40"/>
      <c r="E21" s="40"/>
      <c r="F21" s="40"/>
      <c r="G21" s="40"/>
      <c r="H21" s="40"/>
      <c r="I21" s="40"/>
      <c r="J21" s="40"/>
      <c r="K21" s="40"/>
      <c r="L21" s="40"/>
      <c r="M21" s="40"/>
      <c r="N21" s="40"/>
      <c r="O21" s="40"/>
      <c r="P21" s="40"/>
      <c r="Q21" s="40"/>
      <c r="R21" s="40"/>
      <c r="S21" s="40"/>
      <c r="T21" s="40"/>
      <c r="U21" s="40"/>
      <c r="V21" s="40"/>
    </row>
    <row r="22" spans="1:23" ht="16.5" customHeight="1">
      <c r="A22" s="42" t="s">
        <v>24</v>
      </c>
      <c r="B22" s="51" t="s">
        <v>58</v>
      </c>
      <c r="C22" s="40"/>
      <c r="D22" s="40"/>
      <c r="E22" s="40"/>
      <c r="F22" s="40"/>
      <c r="G22" s="40"/>
      <c r="H22" s="40"/>
      <c r="I22" s="40"/>
      <c r="J22" s="40"/>
      <c r="K22" s="40"/>
      <c r="L22" s="40"/>
      <c r="M22" s="40"/>
      <c r="N22" s="40"/>
      <c r="O22" s="40"/>
      <c r="P22" s="40"/>
      <c r="Q22" s="40"/>
      <c r="R22" s="40"/>
      <c r="S22" s="40"/>
      <c r="T22" s="40"/>
      <c r="U22" s="40"/>
      <c r="V22" s="40"/>
    </row>
    <row r="23" spans="1:23" ht="45.75" customHeight="1">
      <c r="A23" s="448" t="s">
        <v>119</v>
      </c>
      <c r="B23" s="448"/>
      <c r="C23" s="448"/>
      <c r="D23" s="448"/>
      <c r="E23" s="448"/>
      <c r="F23" s="448"/>
      <c r="G23" s="448"/>
      <c r="H23" s="448"/>
      <c r="I23" s="448"/>
      <c r="J23" s="448"/>
      <c r="K23" s="1"/>
      <c r="L23" s="1"/>
      <c r="M23" s="1"/>
      <c r="N23" s="3"/>
      <c r="O23" s="450" t="s">
        <v>127</v>
      </c>
      <c r="P23" s="450"/>
      <c r="Q23" s="450"/>
      <c r="R23" s="450"/>
      <c r="S23" s="450"/>
      <c r="T23" s="450"/>
      <c r="U23" s="450"/>
      <c r="V23" s="450"/>
      <c r="W23" s="3" t="s">
        <v>2</v>
      </c>
    </row>
    <row r="24" spans="1:23">
      <c r="A24" s="449"/>
      <c r="B24" s="449"/>
      <c r="C24" s="449"/>
      <c r="D24" s="449"/>
      <c r="E24" s="449"/>
      <c r="F24" s="449"/>
      <c r="G24" s="449"/>
      <c r="H24" s="449"/>
      <c r="I24" s="449"/>
      <c r="J24" s="449"/>
      <c r="O24" s="451"/>
      <c r="P24" s="451"/>
      <c r="Q24" s="451"/>
      <c r="R24" s="451"/>
      <c r="S24" s="451"/>
      <c r="T24" s="451"/>
      <c r="U24" s="451"/>
      <c r="V24" s="451"/>
    </row>
  </sheetData>
  <mergeCells count="29">
    <mergeCell ref="A1:E1"/>
    <mergeCell ref="F1:O1"/>
    <mergeCell ref="Q1:V1"/>
    <mergeCell ref="J4:Q4"/>
    <mergeCell ref="I3:T3"/>
    <mergeCell ref="C3:C7"/>
    <mergeCell ref="S4:S7"/>
    <mergeCell ref="T4:T7"/>
    <mergeCell ref="D3:D7"/>
    <mergeCell ref="A3:B8"/>
    <mergeCell ref="E3:F3"/>
    <mergeCell ref="E4:E7"/>
    <mergeCell ref="F4:F7"/>
    <mergeCell ref="R4:R7"/>
    <mergeCell ref="K6:K7"/>
    <mergeCell ref="I4:I7"/>
    <mergeCell ref="A23:J24"/>
    <mergeCell ref="O23:V24"/>
    <mergeCell ref="R2:V2"/>
    <mergeCell ref="V3:V7"/>
    <mergeCell ref="J5:J7"/>
    <mergeCell ref="G3:G7"/>
    <mergeCell ref="H3:H7"/>
    <mergeCell ref="P6:P7"/>
    <mergeCell ref="U3:U7"/>
    <mergeCell ref="K5:Q5"/>
    <mergeCell ref="L6:N6"/>
    <mergeCell ref="O6:O7"/>
    <mergeCell ref="Q6:Q7"/>
  </mergeCells>
  <phoneticPr fontId="8" type="noConversion"/>
  <pageMargins left="0.43307086614173229" right="0.19685039370078741" top="0.19685039370078741" bottom="0" header="0.19685039370078741" footer="0.19685039370078741"/>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A70"/>
  <sheetViews>
    <sheetView view="pageBreakPreview" zoomScale="85" zoomScaleNormal="100" zoomScaleSheetLayoutView="85" workbookViewId="0">
      <selection activeCell="L14" sqref="L14"/>
    </sheetView>
  </sheetViews>
  <sheetFormatPr defaultColWidth="9" defaultRowHeight="15.75"/>
  <cols>
    <col min="1" max="1" width="4.125" style="3" customWidth="1"/>
    <col min="2" max="2" width="24" style="3" customWidth="1"/>
    <col min="3" max="3" width="6.625" style="3" customWidth="1"/>
    <col min="4" max="4" width="7.25" style="3" customWidth="1"/>
    <col min="5" max="5" width="8.375" style="3" customWidth="1"/>
    <col min="6" max="6" width="6.75" style="3" customWidth="1"/>
    <col min="7" max="7" width="6.5" style="3" customWidth="1"/>
    <col min="8" max="8" width="5.375" style="3" customWidth="1"/>
    <col min="9" max="9" width="8.375" style="3" customWidth="1"/>
    <col min="10" max="10" width="6.75" style="3" customWidth="1"/>
    <col min="11" max="11" width="6.625" style="3" customWidth="1"/>
    <col min="12" max="13" width="7.125" style="3" customWidth="1"/>
    <col min="14" max="14" width="7.375" style="4" customWidth="1"/>
    <col min="15" max="15" width="6.5" style="4" customWidth="1"/>
    <col min="16" max="16" width="5.625" style="4" customWidth="1"/>
    <col min="17" max="18" width="7" style="4" customWidth="1"/>
    <col min="19" max="19" width="5.75" style="4" customWidth="1"/>
    <col min="20" max="20" width="7.25" style="4" customWidth="1"/>
    <col min="21" max="21" width="7.375" style="4" customWidth="1"/>
    <col min="22" max="27" width="0" style="3" hidden="1" customWidth="1"/>
    <col min="28" max="16384" width="9" style="3"/>
  </cols>
  <sheetData>
    <row r="1" spans="1:27" ht="66.75" customHeight="1">
      <c r="A1" s="422" t="s">
        <v>320</v>
      </c>
      <c r="B1" s="422"/>
      <c r="C1" s="422"/>
      <c r="D1" s="422"/>
      <c r="E1" s="486" t="s">
        <v>330</v>
      </c>
      <c r="F1" s="486"/>
      <c r="G1" s="486"/>
      <c r="H1" s="486"/>
      <c r="I1" s="486"/>
      <c r="J1" s="486"/>
      <c r="K1" s="486"/>
      <c r="L1" s="486"/>
      <c r="M1" s="486"/>
      <c r="N1" s="486"/>
      <c r="O1" s="486"/>
      <c r="P1" s="485" t="str">
        <f>TT!C2</f>
        <v>Đơn vị  báo cáo: CỤC THADS TỈNH KON TUM
Đơn vị nhận báo cáo: BAN PHÁP CHẾ HĐND TỈNH</v>
      </c>
      <c r="Q1" s="485"/>
      <c r="R1" s="485"/>
      <c r="S1" s="485"/>
      <c r="T1" s="485"/>
      <c r="U1" s="485"/>
    </row>
    <row r="2" spans="1:27" ht="18" customHeight="1">
      <c r="A2" s="1"/>
      <c r="B2" s="21"/>
      <c r="C2" s="21"/>
      <c r="D2" s="21"/>
      <c r="E2" s="1"/>
      <c r="F2" s="1"/>
      <c r="G2" s="1"/>
      <c r="H2" s="1"/>
      <c r="I2" s="31"/>
      <c r="J2" s="32">
        <f>COUNTBLANK(E9:U61)</f>
        <v>0</v>
      </c>
      <c r="K2" s="33">
        <f>COUNTA(E9:U61)</f>
        <v>901</v>
      </c>
      <c r="L2" s="33">
        <f>J2+K2</f>
        <v>901</v>
      </c>
      <c r="M2" s="33"/>
      <c r="N2" s="20"/>
      <c r="O2" s="20"/>
      <c r="P2" s="423" t="s">
        <v>164</v>
      </c>
      <c r="Q2" s="423"/>
      <c r="R2" s="423"/>
      <c r="S2" s="423"/>
      <c r="T2" s="423"/>
      <c r="U2" s="423"/>
    </row>
    <row r="3" spans="1:27" ht="18" customHeight="1">
      <c r="A3" s="405" t="s">
        <v>136</v>
      </c>
      <c r="B3" s="405" t="s">
        <v>157</v>
      </c>
      <c r="C3" s="467" t="s">
        <v>163</v>
      </c>
      <c r="D3" s="403" t="s">
        <v>134</v>
      </c>
      <c r="E3" s="403" t="s">
        <v>4</v>
      </c>
      <c r="F3" s="403"/>
      <c r="G3" s="403" t="s">
        <v>36</v>
      </c>
      <c r="H3" s="421" t="s">
        <v>165</v>
      </c>
      <c r="I3" s="403" t="s">
        <v>37</v>
      </c>
      <c r="J3" s="429" t="s">
        <v>4</v>
      </c>
      <c r="K3" s="430"/>
      <c r="L3" s="430"/>
      <c r="M3" s="430"/>
      <c r="N3" s="430"/>
      <c r="O3" s="430"/>
      <c r="P3" s="430"/>
      <c r="Q3" s="430"/>
      <c r="R3" s="430"/>
      <c r="S3" s="430"/>
      <c r="T3" s="424" t="s">
        <v>103</v>
      </c>
      <c r="U3" s="427" t="s">
        <v>160</v>
      </c>
    </row>
    <row r="4" spans="1:27" ht="18" customHeight="1">
      <c r="A4" s="406"/>
      <c r="B4" s="406"/>
      <c r="C4" s="467"/>
      <c r="D4" s="403"/>
      <c r="E4" s="403" t="s">
        <v>344</v>
      </c>
      <c r="F4" s="403" t="s">
        <v>62</v>
      </c>
      <c r="G4" s="403"/>
      <c r="H4" s="421"/>
      <c r="I4" s="403"/>
      <c r="J4" s="403" t="s">
        <v>61</v>
      </c>
      <c r="K4" s="403" t="s">
        <v>4</v>
      </c>
      <c r="L4" s="403"/>
      <c r="M4" s="403"/>
      <c r="N4" s="403"/>
      <c r="O4" s="403"/>
      <c r="P4" s="403"/>
      <c r="Q4" s="421" t="s">
        <v>345</v>
      </c>
      <c r="R4" s="403" t="s">
        <v>363</v>
      </c>
      <c r="S4" s="416" t="s">
        <v>81</v>
      </c>
      <c r="T4" s="425"/>
      <c r="U4" s="428"/>
    </row>
    <row r="5" spans="1:27" ht="18" customHeight="1">
      <c r="A5" s="406"/>
      <c r="B5" s="406"/>
      <c r="C5" s="467"/>
      <c r="D5" s="403"/>
      <c r="E5" s="403"/>
      <c r="F5" s="403"/>
      <c r="G5" s="403"/>
      <c r="H5" s="421"/>
      <c r="I5" s="403"/>
      <c r="J5" s="403"/>
      <c r="K5" s="403" t="s">
        <v>96</v>
      </c>
      <c r="L5" s="403" t="s">
        <v>4</v>
      </c>
      <c r="M5" s="403"/>
      <c r="N5" s="403" t="s">
        <v>42</v>
      </c>
      <c r="O5" s="419" t="s">
        <v>147</v>
      </c>
      <c r="P5" s="403" t="s">
        <v>46</v>
      </c>
      <c r="Q5" s="421"/>
      <c r="R5" s="403"/>
      <c r="S5" s="416"/>
      <c r="T5" s="425"/>
      <c r="U5" s="428"/>
    </row>
    <row r="6" spans="1:27" ht="18" customHeight="1">
      <c r="A6" s="406"/>
      <c r="B6" s="406"/>
      <c r="C6" s="467"/>
      <c r="D6" s="403"/>
      <c r="E6" s="403"/>
      <c r="F6" s="403"/>
      <c r="G6" s="403"/>
      <c r="H6" s="421"/>
      <c r="I6" s="403"/>
      <c r="J6" s="403"/>
      <c r="K6" s="403"/>
      <c r="L6" s="403"/>
      <c r="M6" s="403"/>
      <c r="N6" s="403"/>
      <c r="O6" s="419"/>
      <c r="P6" s="403"/>
      <c r="Q6" s="421"/>
      <c r="R6" s="403"/>
      <c r="S6" s="416"/>
      <c r="T6" s="425"/>
      <c r="U6" s="428"/>
    </row>
    <row r="7" spans="1:27" ht="37.5" customHeight="1">
      <c r="A7" s="407"/>
      <c r="B7" s="407"/>
      <c r="C7" s="467"/>
      <c r="D7" s="403"/>
      <c r="E7" s="403"/>
      <c r="F7" s="403"/>
      <c r="G7" s="403"/>
      <c r="H7" s="421"/>
      <c r="I7" s="403"/>
      <c r="J7" s="403"/>
      <c r="K7" s="403"/>
      <c r="L7" s="54" t="s">
        <v>39</v>
      </c>
      <c r="M7" s="54" t="s">
        <v>138</v>
      </c>
      <c r="N7" s="403"/>
      <c r="O7" s="419"/>
      <c r="P7" s="403"/>
      <c r="Q7" s="421"/>
      <c r="R7" s="403"/>
      <c r="S7" s="416"/>
      <c r="T7" s="426"/>
      <c r="U7" s="428"/>
    </row>
    <row r="8" spans="1:27" ht="12.75" customHeight="1">
      <c r="A8" s="411" t="s">
        <v>3</v>
      </c>
      <c r="B8" s="412"/>
      <c r="C8" s="219">
        <v>1</v>
      </c>
      <c r="D8" s="219">
        <v>2</v>
      </c>
      <c r="E8" s="219">
        <v>3</v>
      </c>
      <c r="F8" s="219">
        <v>4</v>
      </c>
      <c r="G8" s="219">
        <v>5</v>
      </c>
      <c r="H8" s="219">
        <v>6</v>
      </c>
      <c r="I8" s="219">
        <v>7</v>
      </c>
      <c r="J8" s="219">
        <v>8</v>
      </c>
      <c r="K8" s="219">
        <v>9</v>
      </c>
      <c r="L8" s="219">
        <v>10</v>
      </c>
      <c r="M8" s="219">
        <v>11</v>
      </c>
      <c r="N8" s="219">
        <v>12</v>
      </c>
      <c r="O8" s="219">
        <v>13</v>
      </c>
      <c r="P8" s="219">
        <v>14</v>
      </c>
      <c r="Q8" s="219">
        <v>15</v>
      </c>
      <c r="R8" s="219">
        <v>16</v>
      </c>
      <c r="S8" s="219">
        <v>17</v>
      </c>
      <c r="T8" s="219">
        <v>18</v>
      </c>
      <c r="U8" s="219">
        <v>19</v>
      </c>
    </row>
    <row r="9" spans="1:27" s="300" customFormat="1" ht="20.100000000000001" customHeight="1">
      <c r="A9" s="487" t="s">
        <v>10</v>
      </c>
      <c r="B9" s="487"/>
      <c r="C9" s="298">
        <v>608</v>
      </c>
      <c r="D9" s="298">
        <v>2779</v>
      </c>
      <c r="E9" s="298">
        <v>1098</v>
      </c>
      <c r="F9" s="298">
        <v>1681</v>
      </c>
      <c r="G9" s="298">
        <v>47</v>
      </c>
      <c r="H9" s="298">
        <v>0</v>
      </c>
      <c r="I9" s="298">
        <v>2732</v>
      </c>
      <c r="J9" s="298">
        <v>2138</v>
      </c>
      <c r="K9" s="298">
        <v>1256</v>
      </c>
      <c r="L9" s="298">
        <v>1227</v>
      </c>
      <c r="M9" s="298">
        <v>29</v>
      </c>
      <c r="N9" s="298">
        <v>870</v>
      </c>
      <c r="O9" s="298">
        <v>12</v>
      </c>
      <c r="P9" s="298">
        <v>0</v>
      </c>
      <c r="Q9" s="298">
        <v>588</v>
      </c>
      <c r="R9" s="298">
        <v>4</v>
      </c>
      <c r="S9" s="298">
        <v>2</v>
      </c>
      <c r="T9" s="298">
        <v>1476</v>
      </c>
      <c r="U9" s="299">
        <f>IF(J9&lt;&gt;0,K9/J9,"")</f>
        <v>0.58746492048643595</v>
      </c>
      <c r="Y9" s="301">
        <f>SUM(Y10:Y61)</f>
        <v>428.0612244897959</v>
      </c>
      <c r="Z9" s="301">
        <f>Q9+Y9</f>
        <v>1016.0612244897959</v>
      </c>
      <c r="AA9" s="301">
        <f>T9+Y9</f>
        <v>1904.0612244897959</v>
      </c>
    </row>
    <row r="10" spans="1:27" s="300" customFormat="1" ht="20.100000000000001" customHeight="1">
      <c r="A10" s="302" t="s">
        <v>0</v>
      </c>
      <c r="B10" s="303" t="s">
        <v>331</v>
      </c>
      <c r="C10" s="298">
        <v>20</v>
      </c>
      <c r="D10" s="298">
        <v>175</v>
      </c>
      <c r="E10" s="298">
        <v>77</v>
      </c>
      <c r="F10" s="298">
        <v>98</v>
      </c>
      <c r="G10" s="298">
        <v>7</v>
      </c>
      <c r="H10" s="298">
        <v>0</v>
      </c>
      <c r="I10" s="298">
        <v>168</v>
      </c>
      <c r="J10" s="298">
        <v>119</v>
      </c>
      <c r="K10" s="298">
        <v>93</v>
      </c>
      <c r="L10" s="298">
        <v>93</v>
      </c>
      <c r="M10" s="298">
        <v>0</v>
      </c>
      <c r="N10" s="298">
        <v>25</v>
      </c>
      <c r="O10" s="298">
        <v>1</v>
      </c>
      <c r="P10" s="298">
        <v>0</v>
      </c>
      <c r="Q10" s="298">
        <v>48</v>
      </c>
      <c r="R10" s="298">
        <v>1</v>
      </c>
      <c r="S10" s="298">
        <v>0</v>
      </c>
      <c r="T10" s="298">
        <v>75</v>
      </c>
      <c r="U10" s="304">
        <f t="shared" ref="U10:U61" si="0">IF(J10&lt;&gt;0,K10/J10,"")</f>
        <v>0.78151260504201681</v>
      </c>
      <c r="V10" s="305">
        <f>D9-G9-H9</f>
        <v>2732</v>
      </c>
      <c r="W10" s="305">
        <f>J9+Q9+R9+S9</f>
        <v>2732</v>
      </c>
      <c r="X10" s="305">
        <f>V10-W10</f>
        <v>0</v>
      </c>
      <c r="Y10" s="305">
        <f>'[1]04'!$Y$10+'[1]04'!$AB$10</f>
        <v>0</v>
      </c>
      <c r="Z10" s="305">
        <f>Y10+Q10</f>
        <v>48</v>
      </c>
      <c r="AA10" s="305">
        <f>T10+Y10</f>
        <v>75</v>
      </c>
    </row>
    <row r="11" spans="1:27" ht="20.100000000000001" customHeight="1">
      <c r="A11" s="274">
        <v>1</v>
      </c>
      <c r="B11" s="269" t="str">
        <f>'[2]04'!B12</f>
        <v>Cao Minh Hoàng Tùng</v>
      </c>
      <c r="C11" s="243">
        <v>0</v>
      </c>
      <c r="D11" s="243">
        <v>2</v>
      </c>
      <c r="E11" s="243">
        <v>0</v>
      </c>
      <c r="F11" s="243">
        <v>2</v>
      </c>
      <c r="G11" s="243">
        <v>0</v>
      </c>
      <c r="H11" s="243">
        <v>0</v>
      </c>
      <c r="I11" s="275">
        <v>2</v>
      </c>
      <c r="J11" s="275">
        <v>2</v>
      </c>
      <c r="K11" s="275">
        <v>2</v>
      </c>
      <c r="L11" s="243">
        <v>2</v>
      </c>
      <c r="M11" s="243">
        <v>0</v>
      </c>
      <c r="N11" s="243">
        <v>0</v>
      </c>
      <c r="O11" s="243">
        <v>0</v>
      </c>
      <c r="P11" s="243">
        <v>0</v>
      </c>
      <c r="Q11" s="243">
        <v>0</v>
      </c>
      <c r="R11" s="243">
        <v>0</v>
      </c>
      <c r="S11" s="243">
        <v>0</v>
      </c>
      <c r="T11" s="275">
        <v>0</v>
      </c>
      <c r="U11" s="276">
        <f t="shared" si="0"/>
        <v>1</v>
      </c>
      <c r="V11" s="228">
        <f t="shared" ref="V11:V40" si="1">D10-G10-H10</f>
        <v>168</v>
      </c>
      <c r="W11" s="228">
        <f t="shared" ref="W11:W40" si="2">J10+Q10+R10+S10</f>
        <v>168</v>
      </c>
      <c r="X11" s="228">
        <f t="shared" ref="X11:X61" si="3">V11-W11</f>
        <v>0</v>
      </c>
      <c r="Y11" s="227"/>
      <c r="Z11" s="227"/>
      <c r="AA11" s="227"/>
    </row>
    <row r="12" spans="1:27" ht="20.100000000000001" customHeight="1">
      <c r="A12" s="274">
        <v>2</v>
      </c>
      <c r="B12" s="269" t="str">
        <f>'[2]04'!B13</f>
        <v>Đặng Văn Hùng</v>
      </c>
      <c r="C12" s="243">
        <v>3</v>
      </c>
      <c r="D12" s="243">
        <v>1</v>
      </c>
      <c r="E12" s="243">
        <v>0</v>
      </c>
      <c r="F12" s="243">
        <v>1</v>
      </c>
      <c r="G12" s="243">
        <v>0</v>
      </c>
      <c r="H12" s="243">
        <v>0</v>
      </c>
      <c r="I12" s="275">
        <v>1</v>
      </c>
      <c r="J12" s="275">
        <v>1</v>
      </c>
      <c r="K12" s="275">
        <v>1</v>
      </c>
      <c r="L12" s="243">
        <v>1</v>
      </c>
      <c r="M12" s="243">
        <v>0</v>
      </c>
      <c r="N12" s="243">
        <v>0</v>
      </c>
      <c r="O12" s="243">
        <v>0</v>
      </c>
      <c r="P12" s="243">
        <v>0</v>
      </c>
      <c r="Q12" s="243">
        <v>0</v>
      </c>
      <c r="R12" s="243">
        <v>0</v>
      </c>
      <c r="S12" s="243">
        <v>0</v>
      </c>
      <c r="T12" s="275">
        <v>0</v>
      </c>
      <c r="U12" s="276">
        <f t="shared" si="0"/>
        <v>1</v>
      </c>
      <c r="V12" s="228">
        <f t="shared" si="1"/>
        <v>2</v>
      </c>
      <c r="W12" s="228">
        <f t="shared" si="2"/>
        <v>2</v>
      </c>
      <c r="X12" s="228">
        <f t="shared" si="3"/>
        <v>0</v>
      </c>
      <c r="Y12" s="227"/>
      <c r="Z12" s="227"/>
      <c r="AA12" s="227"/>
    </row>
    <row r="13" spans="1:27" ht="20.100000000000001" customHeight="1">
      <c r="A13" s="274">
        <v>3</v>
      </c>
      <c r="B13" s="269" t="str">
        <f>'[2]04'!B14</f>
        <v>Tống Minh Lý</v>
      </c>
      <c r="C13" s="243">
        <v>0</v>
      </c>
      <c r="D13" s="243">
        <v>2</v>
      </c>
      <c r="E13" s="243">
        <v>1</v>
      </c>
      <c r="F13" s="243">
        <v>1</v>
      </c>
      <c r="G13" s="243">
        <v>0</v>
      </c>
      <c r="H13" s="243">
        <v>0</v>
      </c>
      <c r="I13" s="275">
        <v>2</v>
      </c>
      <c r="J13" s="275">
        <v>1</v>
      </c>
      <c r="K13" s="275">
        <v>1</v>
      </c>
      <c r="L13" s="243">
        <v>1</v>
      </c>
      <c r="M13" s="243">
        <v>0</v>
      </c>
      <c r="N13" s="243">
        <v>0</v>
      </c>
      <c r="O13" s="243">
        <v>0</v>
      </c>
      <c r="P13" s="243">
        <v>0</v>
      </c>
      <c r="Q13" s="243">
        <v>1</v>
      </c>
      <c r="R13" s="243">
        <v>0</v>
      </c>
      <c r="S13" s="243">
        <v>0</v>
      </c>
      <c r="T13" s="275">
        <v>1</v>
      </c>
      <c r="U13" s="276">
        <f t="shared" si="0"/>
        <v>1</v>
      </c>
      <c r="V13" s="228">
        <f t="shared" si="1"/>
        <v>1</v>
      </c>
      <c r="W13" s="228">
        <f t="shared" si="2"/>
        <v>1</v>
      </c>
      <c r="X13" s="228">
        <f t="shared" si="3"/>
        <v>0</v>
      </c>
      <c r="Y13" s="227"/>
      <c r="Z13" s="227"/>
      <c r="AA13" s="227"/>
    </row>
    <row r="14" spans="1:27" ht="20.100000000000001" customHeight="1">
      <c r="A14" s="274">
        <v>4</v>
      </c>
      <c r="B14" s="269" t="str">
        <f>'[2]04'!B15</f>
        <v xml:space="preserve">Thái Văn Thiện </v>
      </c>
      <c r="C14" s="243">
        <v>1</v>
      </c>
      <c r="D14" s="243">
        <v>22</v>
      </c>
      <c r="E14" s="243">
        <v>19</v>
      </c>
      <c r="F14" s="243">
        <v>3</v>
      </c>
      <c r="G14" s="243">
        <v>0</v>
      </c>
      <c r="H14" s="243">
        <v>0</v>
      </c>
      <c r="I14" s="275">
        <v>22</v>
      </c>
      <c r="J14" s="275">
        <v>9</v>
      </c>
      <c r="K14" s="275">
        <v>4</v>
      </c>
      <c r="L14" s="243">
        <v>4</v>
      </c>
      <c r="M14" s="243">
        <v>0</v>
      </c>
      <c r="N14" s="243">
        <v>4</v>
      </c>
      <c r="O14" s="243">
        <v>1</v>
      </c>
      <c r="P14" s="243">
        <v>0</v>
      </c>
      <c r="Q14" s="243">
        <v>13</v>
      </c>
      <c r="R14" s="243">
        <v>0</v>
      </c>
      <c r="S14" s="243">
        <v>0</v>
      </c>
      <c r="T14" s="275">
        <v>18</v>
      </c>
      <c r="U14" s="276">
        <f t="shared" si="0"/>
        <v>0.44444444444444442</v>
      </c>
      <c r="V14" s="228">
        <f t="shared" si="1"/>
        <v>2</v>
      </c>
      <c r="W14" s="228">
        <f t="shared" si="2"/>
        <v>2</v>
      </c>
      <c r="X14" s="228">
        <f t="shared" si="3"/>
        <v>0</v>
      </c>
      <c r="Y14" s="227"/>
      <c r="Z14" s="227"/>
      <c r="AA14" s="227"/>
    </row>
    <row r="15" spans="1:27" ht="20.100000000000001" customHeight="1">
      <c r="A15" s="274">
        <v>5</v>
      </c>
      <c r="B15" s="269" t="str">
        <f>'[2]04'!B16</f>
        <v>Trần Thị Kiều</v>
      </c>
      <c r="C15" s="243">
        <v>4</v>
      </c>
      <c r="D15" s="243">
        <v>46</v>
      </c>
      <c r="E15" s="243">
        <v>17</v>
      </c>
      <c r="F15" s="243">
        <v>29</v>
      </c>
      <c r="G15" s="243">
        <v>1</v>
      </c>
      <c r="H15" s="243">
        <v>0</v>
      </c>
      <c r="I15" s="275">
        <v>45</v>
      </c>
      <c r="J15" s="275">
        <v>36</v>
      </c>
      <c r="K15" s="275">
        <v>28</v>
      </c>
      <c r="L15" s="243">
        <v>28</v>
      </c>
      <c r="M15" s="243">
        <v>0</v>
      </c>
      <c r="N15" s="243">
        <v>8</v>
      </c>
      <c r="O15" s="243">
        <v>0</v>
      </c>
      <c r="P15" s="243">
        <v>0</v>
      </c>
      <c r="Q15" s="243">
        <v>9</v>
      </c>
      <c r="R15" s="243">
        <v>0</v>
      </c>
      <c r="S15" s="243">
        <v>0</v>
      </c>
      <c r="T15" s="275">
        <v>17</v>
      </c>
      <c r="U15" s="276">
        <f t="shared" si="0"/>
        <v>0.77777777777777779</v>
      </c>
      <c r="V15" s="228">
        <f t="shared" si="1"/>
        <v>22</v>
      </c>
      <c r="W15" s="228">
        <f t="shared" si="2"/>
        <v>22</v>
      </c>
      <c r="X15" s="228">
        <f t="shared" si="3"/>
        <v>0</v>
      </c>
      <c r="Y15" s="227"/>
      <c r="Z15" s="227"/>
      <c r="AA15" s="227"/>
    </row>
    <row r="16" spans="1:27" ht="20.100000000000001" customHeight="1">
      <c r="A16" s="274">
        <v>6</v>
      </c>
      <c r="B16" s="269" t="str">
        <f>'[2]04'!B17</f>
        <v>Nguyễn Thị Tho</v>
      </c>
      <c r="C16" s="243">
        <v>0</v>
      </c>
      <c r="D16" s="243">
        <v>2</v>
      </c>
      <c r="E16" s="243">
        <v>0</v>
      </c>
      <c r="F16" s="243">
        <v>2</v>
      </c>
      <c r="G16" s="243">
        <v>1</v>
      </c>
      <c r="H16" s="243">
        <v>0</v>
      </c>
      <c r="I16" s="275">
        <v>1</v>
      </c>
      <c r="J16" s="275">
        <v>1</v>
      </c>
      <c r="K16" s="275">
        <v>1</v>
      </c>
      <c r="L16" s="243">
        <v>1</v>
      </c>
      <c r="M16" s="243">
        <v>0</v>
      </c>
      <c r="N16" s="243">
        <v>0</v>
      </c>
      <c r="O16" s="243">
        <v>0</v>
      </c>
      <c r="P16" s="243">
        <v>0</v>
      </c>
      <c r="Q16" s="243">
        <v>0</v>
      </c>
      <c r="R16" s="243">
        <v>0</v>
      </c>
      <c r="S16" s="243">
        <v>0</v>
      </c>
      <c r="T16" s="275">
        <v>0</v>
      </c>
      <c r="U16" s="276">
        <f t="shared" si="0"/>
        <v>1</v>
      </c>
      <c r="V16" s="228">
        <f t="shared" si="1"/>
        <v>45</v>
      </c>
      <c r="W16" s="228">
        <f t="shared" si="2"/>
        <v>45</v>
      </c>
      <c r="X16" s="228">
        <f t="shared" si="3"/>
        <v>0</v>
      </c>
      <c r="Y16" s="227"/>
      <c r="Z16" s="227"/>
      <c r="AA16" s="227"/>
    </row>
    <row r="17" spans="1:27" ht="20.100000000000001" customHeight="1">
      <c r="A17" s="274">
        <v>7</v>
      </c>
      <c r="B17" s="269" t="str">
        <f>'[2]04'!B18</f>
        <v>Trần Thị Thu Thảo</v>
      </c>
      <c r="C17" s="243">
        <v>8</v>
      </c>
      <c r="D17" s="243">
        <v>57</v>
      </c>
      <c r="E17" s="243">
        <v>21</v>
      </c>
      <c r="F17" s="243">
        <v>36</v>
      </c>
      <c r="G17" s="243">
        <v>5</v>
      </c>
      <c r="H17" s="243">
        <v>0</v>
      </c>
      <c r="I17" s="275">
        <v>52</v>
      </c>
      <c r="J17" s="275">
        <v>37</v>
      </c>
      <c r="K17" s="275">
        <v>30</v>
      </c>
      <c r="L17" s="243">
        <v>30</v>
      </c>
      <c r="M17" s="243">
        <v>0</v>
      </c>
      <c r="N17" s="243">
        <v>7</v>
      </c>
      <c r="O17" s="243">
        <v>0</v>
      </c>
      <c r="P17" s="243">
        <v>0</v>
      </c>
      <c r="Q17" s="243">
        <v>15</v>
      </c>
      <c r="R17" s="243">
        <v>0</v>
      </c>
      <c r="S17" s="243">
        <v>0</v>
      </c>
      <c r="T17" s="275">
        <v>22</v>
      </c>
      <c r="U17" s="276">
        <f t="shared" si="0"/>
        <v>0.81081081081081086</v>
      </c>
      <c r="V17" s="228">
        <f t="shared" si="1"/>
        <v>1</v>
      </c>
      <c r="W17" s="228">
        <f t="shared" si="2"/>
        <v>1</v>
      </c>
      <c r="X17" s="228">
        <f t="shared" si="3"/>
        <v>0</v>
      </c>
      <c r="Y17" s="227"/>
      <c r="Z17" s="227"/>
      <c r="AA17" s="227"/>
    </row>
    <row r="18" spans="1:27" ht="20.100000000000001" customHeight="1">
      <c r="A18" s="274">
        <v>8</v>
      </c>
      <c r="B18" s="269" t="str">
        <f>'[2]04'!B19</f>
        <v>Lâm Xuân Hậu</v>
      </c>
      <c r="C18" s="243">
        <v>4</v>
      </c>
      <c r="D18" s="243">
        <v>43</v>
      </c>
      <c r="E18" s="243">
        <v>19</v>
      </c>
      <c r="F18" s="243">
        <v>24</v>
      </c>
      <c r="G18" s="243">
        <v>0</v>
      </c>
      <c r="H18" s="243">
        <v>0</v>
      </c>
      <c r="I18" s="275">
        <v>43</v>
      </c>
      <c r="J18" s="275">
        <v>32</v>
      </c>
      <c r="K18" s="275">
        <v>26</v>
      </c>
      <c r="L18" s="243">
        <v>26</v>
      </c>
      <c r="M18" s="243">
        <v>0</v>
      </c>
      <c r="N18" s="243">
        <v>6</v>
      </c>
      <c r="O18" s="243">
        <v>0</v>
      </c>
      <c r="P18" s="243">
        <v>0</v>
      </c>
      <c r="Q18" s="243">
        <v>10</v>
      </c>
      <c r="R18" s="243">
        <v>1</v>
      </c>
      <c r="S18" s="243">
        <v>0</v>
      </c>
      <c r="T18" s="275">
        <v>17</v>
      </c>
      <c r="U18" s="276">
        <f t="shared" si="0"/>
        <v>0.8125</v>
      </c>
      <c r="V18" s="228">
        <f t="shared" si="1"/>
        <v>52</v>
      </c>
      <c r="W18" s="228">
        <f t="shared" si="2"/>
        <v>52</v>
      </c>
      <c r="X18" s="228">
        <f t="shared" si="3"/>
        <v>0</v>
      </c>
      <c r="Y18" s="227"/>
      <c r="Z18" s="227"/>
      <c r="AA18" s="227"/>
    </row>
    <row r="19" spans="1:27" s="300" customFormat="1" ht="20.100000000000001" customHeight="1">
      <c r="A19" s="302" t="s">
        <v>1</v>
      </c>
      <c r="B19" s="306" t="s">
        <v>332</v>
      </c>
      <c r="C19" s="298">
        <v>588</v>
      </c>
      <c r="D19" s="298">
        <v>2604</v>
      </c>
      <c r="E19" s="298">
        <v>1021</v>
      </c>
      <c r="F19" s="298">
        <v>1583</v>
      </c>
      <c r="G19" s="298">
        <v>40</v>
      </c>
      <c r="H19" s="298">
        <v>0</v>
      </c>
      <c r="I19" s="298">
        <v>2564</v>
      </c>
      <c r="J19" s="298">
        <v>2019</v>
      </c>
      <c r="K19" s="298">
        <v>1163</v>
      </c>
      <c r="L19" s="298">
        <v>1134</v>
      </c>
      <c r="M19" s="298">
        <v>29</v>
      </c>
      <c r="N19" s="298">
        <v>845</v>
      </c>
      <c r="O19" s="298">
        <v>11</v>
      </c>
      <c r="P19" s="298">
        <v>0</v>
      </c>
      <c r="Q19" s="298">
        <v>540</v>
      </c>
      <c r="R19" s="298">
        <v>3</v>
      </c>
      <c r="S19" s="298">
        <v>2</v>
      </c>
      <c r="T19" s="298">
        <v>1401</v>
      </c>
      <c r="U19" s="299">
        <f t="shared" si="0"/>
        <v>0.57602773650321937</v>
      </c>
      <c r="V19" s="305" t="e">
        <f>#REF!-#REF!-#REF!</f>
        <v>#REF!</v>
      </c>
      <c r="W19" s="305" t="e">
        <f>#REF!+#REF!+#REF!+#REF!</f>
        <v>#REF!</v>
      </c>
      <c r="X19" s="305" t="e">
        <f t="shared" si="3"/>
        <v>#REF!</v>
      </c>
      <c r="Y19" s="307"/>
      <c r="Z19" s="307"/>
      <c r="AA19" s="307"/>
    </row>
    <row r="20" spans="1:27" s="300" customFormat="1" ht="20.100000000000001" customHeight="1">
      <c r="A20" s="302" t="s">
        <v>13</v>
      </c>
      <c r="B20" s="306" t="s">
        <v>333</v>
      </c>
      <c r="C20" s="298">
        <v>186</v>
      </c>
      <c r="D20" s="298">
        <v>889</v>
      </c>
      <c r="E20" s="298">
        <v>342</v>
      </c>
      <c r="F20" s="298">
        <v>547</v>
      </c>
      <c r="G20" s="298">
        <v>24</v>
      </c>
      <c r="H20" s="298">
        <v>0</v>
      </c>
      <c r="I20" s="298">
        <v>865</v>
      </c>
      <c r="J20" s="298">
        <v>690</v>
      </c>
      <c r="K20" s="298">
        <v>371</v>
      </c>
      <c r="L20" s="298">
        <v>367</v>
      </c>
      <c r="M20" s="298">
        <v>4</v>
      </c>
      <c r="N20" s="298">
        <v>313</v>
      </c>
      <c r="O20" s="298">
        <v>6</v>
      </c>
      <c r="P20" s="298">
        <v>0</v>
      </c>
      <c r="Q20" s="298">
        <v>172</v>
      </c>
      <c r="R20" s="298">
        <v>3</v>
      </c>
      <c r="S20" s="298">
        <v>0</v>
      </c>
      <c r="T20" s="298">
        <v>494</v>
      </c>
      <c r="U20" s="299">
        <f t="shared" si="0"/>
        <v>0.53768115942028982</v>
      </c>
      <c r="V20" s="305">
        <f t="shared" si="1"/>
        <v>2564</v>
      </c>
      <c r="W20" s="305">
        <f t="shared" si="2"/>
        <v>2564</v>
      </c>
      <c r="X20" s="305">
        <f t="shared" si="3"/>
        <v>0</v>
      </c>
      <c r="Y20" s="305">
        <f>'[3]04'!$Y$10+'[3]04'!$AB$10</f>
        <v>251</v>
      </c>
      <c r="Z20" s="305">
        <f>Y20+Q20</f>
        <v>423</v>
      </c>
      <c r="AA20" s="305">
        <f>T20+Y20</f>
        <v>745</v>
      </c>
    </row>
    <row r="21" spans="1:27" ht="20.100000000000001" customHeight="1">
      <c r="A21" s="179" t="s">
        <v>15</v>
      </c>
      <c r="B21" s="252" t="str">
        <f>'[2]04'!B24</f>
        <v>MAI VĂN DIỆN</v>
      </c>
      <c r="C21" s="243">
        <v>7</v>
      </c>
      <c r="D21" s="243">
        <v>7</v>
      </c>
      <c r="E21" s="243">
        <v>0</v>
      </c>
      <c r="F21" s="243">
        <v>7</v>
      </c>
      <c r="G21" s="243">
        <v>0</v>
      </c>
      <c r="H21" s="243">
        <v>0</v>
      </c>
      <c r="I21" s="275">
        <v>7</v>
      </c>
      <c r="J21" s="275">
        <v>7</v>
      </c>
      <c r="K21" s="275">
        <v>7</v>
      </c>
      <c r="L21" s="243">
        <v>7</v>
      </c>
      <c r="M21" s="243">
        <v>0</v>
      </c>
      <c r="N21" s="243">
        <v>0</v>
      </c>
      <c r="O21" s="243">
        <v>0</v>
      </c>
      <c r="P21" s="243">
        <v>0</v>
      </c>
      <c r="Q21" s="243">
        <v>0</v>
      </c>
      <c r="R21" s="243">
        <v>0</v>
      </c>
      <c r="S21" s="243">
        <v>0</v>
      </c>
      <c r="T21" s="275">
        <v>0</v>
      </c>
      <c r="U21" s="276">
        <f t="shared" si="0"/>
        <v>1</v>
      </c>
      <c r="V21" s="228">
        <f>D20-G20-H20</f>
        <v>865</v>
      </c>
      <c r="W21" s="228">
        <f>J20+Q20+R20+S20</f>
        <v>865</v>
      </c>
      <c r="X21" s="228">
        <f t="shared" si="3"/>
        <v>0</v>
      </c>
      <c r="Y21" s="227"/>
      <c r="Z21" s="227"/>
      <c r="AA21" s="227"/>
    </row>
    <row r="22" spans="1:27" ht="20.100000000000001" customHeight="1">
      <c r="A22" s="179" t="s">
        <v>16</v>
      </c>
      <c r="B22" s="252" t="str">
        <f>'[2]04'!B25</f>
        <v>ĐINH XUÂN KHƯƠNG</v>
      </c>
      <c r="C22" s="243">
        <v>28</v>
      </c>
      <c r="D22" s="243">
        <v>146</v>
      </c>
      <c r="E22" s="243">
        <v>69</v>
      </c>
      <c r="F22" s="243">
        <v>77</v>
      </c>
      <c r="G22" s="243">
        <v>3</v>
      </c>
      <c r="H22" s="243">
        <v>0</v>
      </c>
      <c r="I22" s="275">
        <v>143</v>
      </c>
      <c r="J22" s="275">
        <v>117</v>
      </c>
      <c r="K22" s="275">
        <v>61</v>
      </c>
      <c r="L22" s="243">
        <v>60</v>
      </c>
      <c r="M22" s="243">
        <v>1</v>
      </c>
      <c r="N22" s="243">
        <v>56</v>
      </c>
      <c r="O22" s="243">
        <v>0</v>
      </c>
      <c r="P22" s="243">
        <v>0</v>
      </c>
      <c r="Q22" s="243">
        <v>26</v>
      </c>
      <c r="R22" s="243">
        <v>0</v>
      </c>
      <c r="S22" s="243">
        <v>0</v>
      </c>
      <c r="T22" s="275">
        <v>82</v>
      </c>
      <c r="U22" s="276">
        <f t="shared" si="0"/>
        <v>0.5213675213675214</v>
      </c>
      <c r="V22" s="228">
        <f t="shared" si="1"/>
        <v>7</v>
      </c>
      <c r="W22" s="228">
        <f t="shared" si="2"/>
        <v>7</v>
      </c>
      <c r="X22" s="228">
        <f t="shared" si="3"/>
        <v>0</v>
      </c>
      <c r="Y22" s="227"/>
      <c r="Z22" s="227"/>
      <c r="AA22" s="227"/>
    </row>
    <row r="23" spans="1:27" ht="20.100000000000001" customHeight="1">
      <c r="A23" s="179" t="s">
        <v>41</v>
      </c>
      <c r="B23" s="252" t="str">
        <f>'[2]04'!B26</f>
        <v>HOÀNG THỊ THANH ĐỨC</v>
      </c>
      <c r="C23" s="243">
        <v>48</v>
      </c>
      <c r="D23" s="243">
        <v>141</v>
      </c>
      <c r="E23" s="243">
        <v>51</v>
      </c>
      <c r="F23" s="243">
        <v>90</v>
      </c>
      <c r="G23" s="243">
        <v>0</v>
      </c>
      <c r="H23" s="243">
        <v>0</v>
      </c>
      <c r="I23" s="275">
        <v>141</v>
      </c>
      <c r="J23" s="275">
        <v>115</v>
      </c>
      <c r="K23" s="275">
        <v>61</v>
      </c>
      <c r="L23" s="243">
        <v>59</v>
      </c>
      <c r="M23" s="243">
        <v>2</v>
      </c>
      <c r="N23" s="243">
        <v>54</v>
      </c>
      <c r="O23" s="243">
        <v>0</v>
      </c>
      <c r="P23" s="243">
        <v>0</v>
      </c>
      <c r="Q23" s="243">
        <v>23</v>
      </c>
      <c r="R23" s="243">
        <v>3</v>
      </c>
      <c r="S23" s="243">
        <v>0</v>
      </c>
      <c r="T23" s="275">
        <v>80</v>
      </c>
      <c r="U23" s="276">
        <f t="shared" si="0"/>
        <v>0.5304347826086957</v>
      </c>
      <c r="V23" s="228">
        <f t="shared" si="1"/>
        <v>143</v>
      </c>
      <c r="W23" s="228">
        <f t="shared" si="2"/>
        <v>143</v>
      </c>
      <c r="X23" s="228">
        <f t="shared" si="3"/>
        <v>0</v>
      </c>
      <c r="Y23" s="227"/>
      <c r="Z23" s="227"/>
      <c r="AA23" s="227"/>
    </row>
    <row r="24" spans="1:27" ht="20.100000000000001" customHeight="1">
      <c r="A24" s="179" t="s">
        <v>43</v>
      </c>
      <c r="B24" s="252" t="str">
        <f>'[2]04'!B27</f>
        <v>NGUYỄN THỊ THỦY</v>
      </c>
      <c r="C24" s="243">
        <v>0</v>
      </c>
      <c r="D24" s="243">
        <v>104</v>
      </c>
      <c r="E24" s="243">
        <v>43</v>
      </c>
      <c r="F24" s="243">
        <v>61</v>
      </c>
      <c r="G24" s="243">
        <v>1</v>
      </c>
      <c r="H24" s="243">
        <v>0</v>
      </c>
      <c r="I24" s="275">
        <v>103</v>
      </c>
      <c r="J24" s="275">
        <v>99</v>
      </c>
      <c r="K24" s="275">
        <v>39</v>
      </c>
      <c r="L24" s="243">
        <v>38</v>
      </c>
      <c r="M24" s="243">
        <v>1</v>
      </c>
      <c r="N24" s="243">
        <v>57</v>
      </c>
      <c r="O24" s="243">
        <v>3</v>
      </c>
      <c r="P24" s="243">
        <v>0</v>
      </c>
      <c r="Q24" s="243">
        <v>4</v>
      </c>
      <c r="R24" s="243">
        <v>0</v>
      </c>
      <c r="S24" s="243">
        <v>0</v>
      </c>
      <c r="T24" s="275">
        <v>64</v>
      </c>
      <c r="U24" s="276">
        <f t="shared" si="0"/>
        <v>0.39393939393939392</v>
      </c>
      <c r="V24" s="228">
        <f t="shared" si="1"/>
        <v>141</v>
      </c>
      <c r="W24" s="228">
        <f t="shared" si="2"/>
        <v>141</v>
      </c>
      <c r="X24" s="228">
        <f t="shared" si="3"/>
        <v>0</v>
      </c>
      <c r="Y24" s="227"/>
      <c r="Z24" s="227"/>
      <c r="AA24" s="227"/>
    </row>
    <row r="25" spans="1:27" ht="20.100000000000001" customHeight="1">
      <c r="A25" s="179" t="s">
        <v>44</v>
      </c>
      <c r="B25" s="252" t="str">
        <f>'[2]04'!B28</f>
        <v>LÊ THỊ HUYỀN</v>
      </c>
      <c r="C25" s="243">
        <v>28</v>
      </c>
      <c r="D25" s="243">
        <v>206</v>
      </c>
      <c r="E25" s="243">
        <v>86</v>
      </c>
      <c r="F25" s="243">
        <v>120</v>
      </c>
      <c r="G25" s="243">
        <v>2</v>
      </c>
      <c r="H25" s="243">
        <v>0</v>
      </c>
      <c r="I25" s="275">
        <v>204</v>
      </c>
      <c r="J25" s="275">
        <v>112</v>
      </c>
      <c r="K25" s="275">
        <v>66</v>
      </c>
      <c r="L25" s="243">
        <v>66</v>
      </c>
      <c r="M25" s="243">
        <v>0</v>
      </c>
      <c r="N25" s="243">
        <v>46</v>
      </c>
      <c r="O25" s="243">
        <v>0</v>
      </c>
      <c r="P25" s="243">
        <v>0</v>
      </c>
      <c r="Q25" s="243">
        <v>92</v>
      </c>
      <c r="R25" s="243">
        <v>0</v>
      </c>
      <c r="S25" s="243">
        <v>0</v>
      </c>
      <c r="T25" s="275">
        <v>138</v>
      </c>
      <c r="U25" s="276">
        <f t="shared" si="0"/>
        <v>0.5892857142857143</v>
      </c>
      <c r="V25" s="228">
        <f t="shared" si="1"/>
        <v>103</v>
      </c>
      <c r="W25" s="228">
        <f t="shared" si="2"/>
        <v>103</v>
      </c>
      <c r="X25" s="228">
        <f t="shared" si="3"/>
        <v>0</v>
      </c>
      <c r="Y25" s="227"/>
      <c r="Z25" s="227"/>
      <c r="AA25" s="227"/>
    </row>
    <row r="26" spans="1:27" ht="20.100000000000001" customHeight="1">
      <c r="A26" s="179" t="s">
        <v>77</v>
      </c>
      <c r="B26" s="252" t="str">
        <f>'[2]04'!B29</f>
        <v>PHẠM THỊ HƯƠNG</v>
      </c>
      <c r="C26" s="243">
        <v>27</v>
      </c>
      <c r="D26" s="243">
        <v>126</v>
      </c>
      <c r="E26" s="243">
        <v>45</v>
      </c>
      <c r="F26" s="243">
        <v>81</v>
      </c>
      <c r="G26" s="243">
        <v>18</v>
      </c>
      <c r="H26" s="243">
        <v>0</v>
      </c>
      <c r="I26" s="275">
        <v>108</v>
      </c>
      <c r="J26" s="275">
        <v>93</v>
      </c>
      <c r="K26" s="275">
        <v>62</v>
      </c>
      <c r="L26" s="243">
        <v>62</v>
      </c>
      <c r="M26" s="243">
        <v>0</v>
      </c>
      <c r="N26" s="243">
        <v>30</v>
      </c>
      <c r="O26" s="243">
        <v>1</v>
      </c>
      <c r="P26" s="243">
        <v>0</v>
      </c>
      <c r="Q26" s="243">
        <v>15</v>
      </c>
      <c r="R26" s="243">
        <v>0</v>
      </c>
      <c r="S26" s="243">
        <v>0</v>
      </c>
      <c r="T26" s="275">
        <v>46</v>
      </c>
      <c r="U26" s="276">
        <f t="shared" si="0"/>
        <v>0.66666666666666663</v>
      </c>
      <c r="V26" s="228">
        <f t="shared" si="1"/>
        <v>204</v>
      </c>
      <c r="W26" s="228">
        <f t="shared" si="2"/>
        <v>204</v>
      </c>
      <c r="X26" s="228">
        <f t="shared" si="3"/>
        <v>0</v>
      </c>
      <c r="Y26" s="227"/>
      <c r="Z26" s="227"/>
      <c r="AA26" s="227"/>
    </row>
    <row r="27" spans="1:27" ht="20.100000000000001" customHeight="1">
      <c r="A27" s="179" t="s">
        <v>80</v>
      </c>
      <c r="B27" s="252" t="str">
        <f>'[2]04'!B30</f>
        <v>LÊ NGUYỄN THÚY HẰNG</v>
      </c>
      <c r="C27" s="243">
        <v>48</v>
      </c>
      <c r="D27" s="243">
        <v>159</v>
      </c>
      <c r="E27" s="243">
        <v>48</v>
      </c>
      <c r="F27" s="243">
        <v>111</v>
      </c>
      <c r="G27" s="243">
        <v>0</v>
      </c>
      <c r="H27" s="243">
        <v>0</v>
      </c>
      <c r="I27" s="275">
        <v>159</v>
      </c>
      <c r="J27" s="275">
        <v>147</v>
      </c>
      <c r="K27" s="275">
        <v>75</v>
      </c>
      <c r="L27" s="243">
        <v>75</v>
      </c>
      <c r="M27" s="243">
        <v>0</v>
      </c>
      <c r="N27" s="243">
        <v>70</v>
      </c>
      <c r="O27" s="243">
        <v>2</v>
      </c>
      <c r="P27" s="243">
        <v>0</v>
      </c>
      <c r="Q27" s="243">
        <v>12</v>
      </c>
      <c r="R27" s="243">
        <v>0</v>
      </c>
      <c r="S27" s="243">
        <v>0</v>
      </c>
      <c r="T27" s="275">
        <v>84</v>
      </c>
      <c r="U27" s="276">
        <f t="shared" si="0"/>
        <v>0.51020408163265307</v>
      </c>
      <c r="V27" s="228"/>
      <c r="W27" s="228"/>
      <c r="X27" s="228"/>
      <c r="Y27" s="227"/>
      <c r="Z27" s="227"/>
      <c r="AA27" s="227"/>
    </row>
    <row r="28" spans="1:27" s="300" customFormat="1" ht="20.100000000000001" customHeight="1">
      <c r="A28" s="302" t="s">
        <v>14</v>
      </c>
      <c r="B28" s="306" t="s">
        <v>334</v>
      </c>
      <c r="C28" s="298">
        <v>87</v>
      </c>
      <c r="D28" s="298">
        <v>412</v>
      </c>
      <c r="E28" s="298">
        <v>189</v>
      </c>
      <c r="F28" s="298">
        <v>223</v>
      </c>
      <c r="G28" s="298">
        <v>3</v>
      </c>
      <c r="H28" s="298">
        <v>0</v>
      </c>
      <c r="I28" s="298">
        <v>409</v>
      </c>
      <c r="J28" s="298">
        <v>304</v>
      </c>
      <c r="K28" s="298">
        <v>148</v>
      </c>
      <c r="L28" s="298">
        <v>145</v>
      </c>
      <c r="M28" s="298">
        <v>3</v>
      </c>
      <c r="N28" s="298">
        <v>156</v>
      </c>
      <c r="O28" s="298">
        <v>0</v>
      </c>
      <c r="P28" s="298">
        <v>0</v>
      </c>
      <c r="Q28" s="298">
        <v>105</v>
      </c>
      <c r="R28" s="298">
        <v>0</v>
      </c>
      <c r="S28" s="298">
        <v>0</v>
      </c>
      <c r="T28" s="298">
        <v>261</v>
      </c>
      <c r="U28" s="299">
        <f t="shared" si="0"/>
        <v>0.48684210526315791</v>
      </c>
      <c r="V28" s="305" t="e">
        <f>#REF!-#REF!-#REF!</f>
        <v>#REF!</v>
      </c>
      <c r="W28" s="305" t="e">
        <f>#REF!+#REF!+#REF!+#REF!</f>
        <v>#REF!</v>
      </c>
      <c r="X28" s="305" t="e">
        <f t="shared" si="3"/>
        <v>#REF!</v>
      </c>
      <c r="Y28" s="305">
        <f>'[4]04'!$Y$10+'[4]04'!$AB$10</f>
        <v>135</v>
      </c>
      <c r="Z28" s="305">
        <f>Q28+Y28</f>
        <v>240</v>
      </c>
      <c r="AA28" s="305">
        <f>T28+Y28</f>
        <v>396</v>
      </c>
    </row>
    <row r="29" spans="1:27" ht="20.100000000000001" customHeight="1">
      <c r="A29" s="268" t="s">
        <v>17</v>
      </c>
      <c r="B29" s="252" t="str">
        <f>'[2]05'!B32</f>
        <v>Cao Tiến Đồng</v>
      </c>
      <c r="C29" s="243">
        <v>31</v>
      </c>
      <c r="D29" s="243">
        <v>99</v>
      </c>
      <c r="E29" s="243">
        <v>22</v>
      </c>
      <c r="F29" s="243">
        <v>77</v>
      </c>
      <c r="G29" s="243">
        <v>1</v>
      </c>
      <c r="H29" s="243">
        <v>0</v>
      </c>
      <c r="I29" s="275">
        <v>98</v>
      </c>
      <c r="J29" s="275">
        <v>82</v>
      </c>
      <c r="K29" s="275">
        <v>66</v>
      </c>
      <c r="L29" s="243">
        <v>66</v>
      </c>
      <c r="M29" s="243">
        <v>0</v>
      </c>
      <c r="N29" s="243">
        <v>16</v>
      </c>
      <c r="O29" s="243">
        <v>0</v>
      </c>
      <c r="P29" s="243">
        <v>0</v>
      </c>
      <c r="Q29" s="243">
        <v>16</v>
      </c>
      <c r="R29" s="243">
        <v>0</v>
      </c>
      <c r="S29" s="243">
        <v>0</v>
      </c>
      <c r="T29" s="275">
        <v>32</v>
      </c>
      <c r="U29" s="276">
        <f t="shared" si="0"/>
        <v>0.80487804878048785</v>
      </c>
      <c r="V29" s="228"/>
      <c r="W29" s="228"/>
      <c r="X29" s="228"/>
      <c r="Y29" s="230"/>
      <c r="Z29" s="230"/>
      <c r="AA29" s="230"/>
    </row>
    <row r="30" spans="1:27" ht="20.100000000000001" customHeight="1">
      <c r="A30" s="268" t="s">
        <v>18</v>
      </c>
      <c r="B30" s="252" t="str">
        <f>'[2]05'!B33</f>
        <v>Nguyễn Thị Chính</v>
      </c>
      <c r="C30" s="243">
        <v>19</v>
      </c>
      <c r="D30" s="243">
        <v>91</v>
      </c>
      <c r="E30" s="243">
        <v>43</v>
      </c>
      <c r="F30" s="243">
        <v>48</v>
      </c>
      <c r="G30" s="243">
        <v>1</v>
      </c>
      <c r="H30" s="243">
        <v>0</v>
      </c>
      <c r="I30" s="275">
        <v>90</v>
      </c>
      <c r="J30" s="275">
        <v>72</v>
      </c>
      <c r="K30" s="275">
        <v>35</v>
      </c>
      <c r="L30" s="243">
        <v>34</v>
      </c>
      <c r="M30" s="243">
        <v>1</v>
      </c>
      <c r="N30" s="243">
        <v>37</v>
      </c>
      <c r="O30" s="243">
        <v>0</v>
      </c>
      <c r="P30" s="243">
        <v>0</v>
      </c>
      <c r="Q30" s="243">
        <v>18</v>
      </c>
      <c r="R30" s="243">
        <v>0</v>
      </c>
      <c r="S30" s="243">
        <v>0</v>
      </c>
      <c r="T30" s="275">
        <v>55</v>
      </c>
      <c r="U30" s="276">
        <f t="shared" si="0"/>
        <v>0.4861111111111111</v>
      </c>
      <c r="V30" s="228">
        <f>D28-G28-H28</f>
        <v>409</v>
      </c>
      <c r="W30" s="228">
        <f>J28+Q28+R28+S28</f>
        <v>409</v>
      </c>
      <c r="X30" s="228">
        <f t="shared" si="3"/>
        <v>0</v>
      </c>
      <c r="Y30" s="227"/>
      <c r="Z30" s="227"/>
      <c r="AA30" s="227"/>
    </row>
    <row r="31" spans="1:27" ht="20.100000000000001" customHeight="1">
      <c r="A31" s="268" t="s">
        <v>111</v>
      </c>
      <c r="B31" s="252" t="str">
        <f>'[2]05'!B34</f>
        <v>Vũ Văn Phương</v>
      </c>
      <c r="C31" s="243">
        <v>19</v>
      </c>
      <c r="D31" s="243">
        <v>128</v>
      </c>
      <c r="E31" s="243">
        <v>80</v>
      </c>
      <c r="F31" s="243">
        <v>48</v>
      </c>
      <c r="G31" s="243">
        <v>0</v>
      </c>
      <c r="H31" s="243">
        <v>0</v>
      </c>
      <c r="I31" s="275">
        <v>128</v>
      </c>
      <c r="J31" s="275">
        <v>90</v>
      </c>
      <c r="K31" s="275">
        <v>23</v>
      </c>
      <c r="L31" s="243">
        <v>22</v>
      </c>
      <c r="M31" s="243">
        <v>1</v>
      </c>
      <c r="N31" s="243">
        <v>67</v>
      </c>
      <c r="O31" s="243">
        <v>0</v>
      </c>
      <c r="P31" s="243">
        <v>0</v>
      </c>
      <c r="Q31" s="243">
        <v>38</v>
      </c>
      <c r="R31" s="243">
        <v>0</v>
      </c>
      <c r="S31" s="243">
        <v>0</v>
      </c>
      <c r="T31" s="275">
        <v>105</v>
      </c>
      <c r="U31" s="276">
        <f t="shared" si="0"/>
        <v>0.25555555555555554</v>
      </c>
      <c r="V31" s="228">
        <f t="shared" si="1"/>
        <v>90</v>
      </c>
      <c r="W31" s="228">
        <f t="shared" si="2"/>
        <v>90</v>
      </c>
      <c r="X31" s="228">
        <f t="shared" si="3"/>
        <v>0</v>
      </c>
      <c r="Y31" s="227"/>
      <c r="Z31" s="227"/>
      <c r="AA31" s="227"/>
    </row>
    <row r="32" spans="1:27" ht="20.100000000000001" customHeight="1">
      <c r="A32" s="268" t="s">
        <v>346</v>
      </c>
      <c r="B32" s="252" t="str">
        <f>'[2]05'!B35</f>
        <v>Nguyễn Thị Lương</v>
      </c>
      <c r="C32" s="243">
        <v>18</v>
      </c>
      <c r="D32" s="243">
        <v>94</v>
      </c>
      <c r="E32" s="243">
        <v>44</v>
      </c>
      <c r="F32" s="243">
        <v>50</v>
      </c>
      <c r="G32" s="243">
        <v>1</v>
      </c>
      <c r="H32" s="243">
        <v>0</v>
      </c>
      <c r="I32" s="275">
        <v>93</v>
      </c>
      <c r="J32" s="275">
        <v>60</v>
      </c>
      <c r="K32" s="275">
        <v>24</v>
      </c>
      <c r="L32" s="243">
        <v>23</v>
      </c>
      <c r="M32" s="243">
        <v>1</v>
      </c>
      <c r="N32" s="243">
        <v>36</v>
      </c>
      <c r="O32" s="243">
        <v>0</v>
      </c>
      <c r="P32" s="243">
        <v>0</v>
      </c>
      <c r="Q32" s="243">
        <v>33</v>
      </c>
      <c r="R32" s="243">
        <v>0</v>
      </c>
      <c r="S32" s="243">
        <v>0</v>
      </c>
      <c r="T32" s="275">
        <v>69</v>
      </c>
      <c r="U32" s="276">
        <f t="shared" si="0"/>
        <v>0.4</v>
      </c>
      <c r="V32" s="228">
        <f t="shared" si="1"/>
        <v>128</v>
      </c>
      <c r="W32" s="228">
        <f t="shared" si="2"/>
        <v>128</v>
      </c>
      <c r="X32" s="228">
        <f t="shared" si="3"/>
        <v>0</v>
      </c>
      <c r="Y32" s="227"/>
      <c r="Z32" s="227"/>
      <c r="AA32" s="227"/>
    </row>
    <row r="33" spans="1:27" s="300" customFormat="1" ht="20.100000000000001" customHeight="1">
      <c r="A33" s="302" t="s">
        <v>19</v>
      </c>
      <c r="B33" s="306" t="s">
        <v>335</v>
      </c>
      <c r="C33" s="298">
        <v>100</v>
      </c>
      <c r="D33" s="298">
        <v>233</v>
      </c>
      <c r="E33" s="298">
        <v>58</v>
      </c>
      <c r="F33" s="298">
        <v>175</v>
      </c>
      <c r="G33" s="298">
        <v>1</v>
      </c>
      <c r="H33" s="298">
        <v>0</v>
      </c>
      <c r="I33" s="298">
        <v>232</v>
      </c>
      <c r="J33" s="298">
        <v>193</v>
      </c>
      <c r="K33" s="298">
        <v>137</v>
      </c>
      <c r="L33" s="298">
        <v>131</v>
      </c>
      <c r="M33" s="298">
        <v>6</v>
      </c>
      <c r="N33" s="298">
        <v>53</v>
      </c>
      <c r="O33" s="298">
        <v>3</v>
      </c>
      <c r="P33" s="298">
        <v>0</v>
      </c>
      <c r="Q33" s="298">
        <v>39</v>
      </c>
      <c r="R33" s="298">
        <v>0</v>
      </c>
      <c r="S33" s="298">
        <v>0</v>
      </c>
      <c r="T33" s="298">
        <v>95</v>
      </c>
      <c r="U33" s="299">
        <f t="shared" si="0"/>
        <v>0.7098445595854922</v>
      </c>
      <c r="V33" s="305" t="e">
        <f>#REF!-#REF!-#REF!</f>
        <v>#REF!</v>
      </c>
      <c r="W33" s="305" t="e">
        <f>#REF!+#REF!+#REF!+#REF!</f>
        <v>#REF!</v>
      </c>
      <c r="X33" s="305" t="e">
        <f t="shared" si="3"/>
        <v>#REF!</v>
      </c>
      <c r="Y33" s="305">
        <f>'[5]04'!$Y$10+'[5]04'!$AB$10</f>
        <v>0</v>
      </c>
      <c r="Z33" s="305">
        <f>Y33+Q33</f>
        <v>39</v>
      </c>
      <c r="AA33" s="305">
        <f>T33+Y33</f>
        <v>95</v>
      </c>
    </row>
    <row r="34" spans="1:27" s="290" customFormat="1" ht="20.100000000000001" customHeight="1">
      <c r="A34" s="268" t="s">
        <v>47</v>
      </c>
      <c r="B34" s="269" t="str">
        <f>'[2]04'!B38</f>
        <v>Phan Văn Hà</v>
      </c>
      <c r="C34" s="319">
        <v>51</v>
      </c>
      <c r="D34" s="243">
        <v>82</v>
      </c>
      <c r="E34" s="295">
        <v>12</v>
      </c>
      <c r="F34" s="295">
        <v>70</v>
      </c>
      <c r="G34" s="295">
        <v>0</v>
      </c>
      <c r="H34" s="295">
        <v>0</v>
      </c>
      <c r="I34" s="275">
        <v>82</v>
      </c>
      <c r="J34" s="275">
        <v>74</v>
      </c>
      <c r="K34" s="275">
        <v>70</v>
      </c>
      <c r="L34" s="243">
        <v>70</v>
      </c>
      <c r="M34" s="243">
        <v>0</v>
      </c>
      <c r="N34" s="243">
        <v>4</v>
      </c>
      <c r="O34" s="243">
        <v>0</v>
      </c>
      <c r="P34" s="243">
        <v>0</v>
      </c>
      <c r="Q34" s="243">
        <v>8</v>
      </c>
      <c r="R34" s="243">
        <v>0</v>
      </c>
      <c r="S34" s="243">
        <v>0</v>
      </c>
      <c r="T34" s="275">
        <v>12</v>
      </c>
      <c r="U34" s="276">
        <f t="shared" si="0"/>
        <v>0.94594594594594594</v>
      </c>
      <c r="V34" s="291"/>
      <c r="W34" s="291"/>
      <c r="X34" s="291"/>
      <c r="Y34" s="291"/>
      <c r="Z34" s="291"/>
      <c r="AA34" s="291"/>
    </row>
    <row r="35" spans="1:27" ht="20.100000000000001" customHeight="1">
      <c r="A35" s="268" t="s">
        <v>48</v>
      </c>
      <c r="B35" s="252" t="str">
        <f>'[2]04'!B39</f>
        <v>Trần Quốc Tuyến</v>
      </c>
      <c r="C35" s="319">
        <v>49</v>
      </c>
      <c r="D35" s="243">
        <v>151</v>
      </c>
      <c r="E35" s="295">
        <v>46</v>
      </c>
      <c r="F35" s="295">
        <v>105</v>
      </c>
      <c r="G35" s="295">
        <v>1</v>
      </c>
      <c r="H35" s="295">
        <v>0</v>
      </c>
      <c r="I35" s="275">
        <v>150</v>
      </c>
      <c r="J35" s="275">
        <v>119</v>
      </c>
      <c r="K35" s="275">
        <v>67</v>
      </c>
      <c r="L35" s="243">
        <v>61</v>
      </c>
      <c r="M35" s="243">
        <v>6</v>
      </c>
      <c r="N35" s="243">
        <v>49</v>
      </c>
      <c r="O35" s="243">
        <v>3</v>
      </c>
      <c r="P35" s="243">
        <v>0</v>
      </c>
      <c r="Q35" s="243">
        <v>31</v>
      </c>
      <c r="R35" s="243">
        <v>0</v>
      </c>
      <c r="S35" s="243">
        <v>0</v>
      </c>
      <c r="T35" s="275">
        <v>83</v>
      </c>
      <c r="U35" s="276">
        <f t="shared" si="0"/>
        <v>0.56302521008403361</v>
      </c>
      <c r="V35" s="276">
        <f t="shared" ref="V35" si="4">IF(K35&lt;&gt;0,L35/K35,"")</f>
        <v>0.91044776119402981</v>
      </c>
      <c r="W35" s="276">
        <f t="shared" ref="W35" si="5">IF(L35&lt;&gt;0,M35/L35,"")</f>
        <v>9.8360655737704916E-2</v>
      </c>
      <c r="X35" s="276">
        <f t="shared" ref="X35" si="6">IF(M35&lt;&gt;0,N35/M35,"")</f>
        <v>8.1666666666666661</v>
      </c>
      <c r="Y35" s="276">
        <f t="shared" ref="Y35" si="7">IF(N35&lt;&gt;0,O35/N35,"")</f>
        <v>6.1224489795918366E-2</v>
      </c>
      <c r="Z35" s="276">
        <f t="shared" ref="Z35" si="8">IF(O35&lt;&gt;0,P35/O35,"")</f>
        <v>0</v>
      </c>
      <c r="AA35" s="276" t="str">
        <f t="shared" ref="AA35" si="9">IF(P35&lt;&gt;0,Q35/P35,"")</f>
        <v/>
      </c>
    </row>
    <row r="36" spans="1:27" s="300" customFormat="1" ht="20.100000000000001" customHeight="1">
      <c r="A36" s="302" t="s">
        <v>22</v>
      </c>
      <c r="B36" s="306" t="s">
        <v>336</v>
      </c>
      <c r="C36" s="298">
        <v>47</v>
      </c>
      <c r="D36" s="298">
        <v>462</v>
      </c>
      <c r="E36" s="298">
        <v>269</v>
      </c>
      <c r="F36" s="298">
        <v>193</v>
      </c>
      <c r="G36" s="298">
        <v>0</v>
      </c>
      <c r="H36" s="298">
        <v>0</v>
      </c>
      <c r="I36" s="298">
        <v>462</v>
      </c>
      <c r="J36" s="298">
        <v>311</v>
      </c>
      <c r="K36" s="298">
        <v>134</v>
      </c>
      <c r="L36" s="298">
        <v>130</v>
      </c>
      <c r="M36" s="298">
        <v>4</v>
      </c>
      <c r="N36" s="298">
        <v>177</v>
      </c>
      <c r="O36" s="298">
        <v>0</v>
      </c>
      <c r="P36" s="298">
        <v>0</v>
      </c>
      <c r="Q36" s="298">
        <v>149</v>
      </c>
      <c r="R36" s="298">
        <v>0</v>
      </c>
      <c r="S36" s="298">
        <v>2</v>
      </c>
      <c r="T36" s="298">
        <v>328</v>
      </c>
      <c r="U36" s="299">
        <f t="shared" si="0"/>
        <v>0.43086816720257237</v>
      </c>
      <c r="V36" s="305">
        <f>D35-G35-H35</f>
        <v>150</v>
      </c>
      <c r="W36" s="305">
        <f>J35+Q35+R35+S35</f>
        <v>150</v>
      </c>
      <c r="X36" s="305">
        <f t="shared" si="3"/>
        <v>0</v>
      </c>
      <c r="Y36" s="305">
        <f>'[6]04'!$Y$10+'[6]04'!$AB$10</f>
        <v>0</v>
      </c>
      <c r="Z36" s="305">
        <f>Y36+Q36</f>
        <v>149</v>
      </c>
      <c r="AA36" s="305">
        <f>T36+Y36</f>
        <v>328</v>
      </c>
    </row>
    <row r="37" spans="1:27" s="290" customFormat="1" ht="20.100000000000001" customHeight="1">
      <c r="A37" s="268" t="s">
        <v>49</v>
      </c>
      <c r="B37" s="269" t="str">
        <f>'[2]04'!B41</f>
        <v>Đặng Đình An</v>
      </c>
      <c r="C37" s="269">
        <v>10</v>
      </c>
      <c r="D37" s="243">
        <v>71</v>
      </c>
      <c r="E37" s="319">
        <v>53</v>
      </c>
      <c r="F37" s="319">
        <v>18</v>
      </c>
      <c r="G37" s="319">
        <v>0</v>
      </c>
      <c r="H37" s="319">
        <v>0</v>
      </c>
      <c r="I37" s="275">
        <v>71</v>
      </c>
      <c r="J37" s="275">
        <v>44</v>
      </c>
      <c r="K37" s="275">
        <v>19</v>
      </c>
      <c r="L37" s="243">
        <v>19</v>
      </c>
      <c r="M37" s="243">
        <v>0</v>
      </c>
      <c r="N37" s="243">
        <v>25</v>
      </c>
      <c r="O37" s="243">
        <v>0</v>
      </c>
      <c r="P37" s="243">
        <v>0</v>
      </c>
      <c r="Q37" s="243">
        <v>27</v>
      </c>
      <c r="R37" s="243">
        <v>0</v>
      </c>
      <c r="S37" s="243">
        <v>0</v>
      </c>
      <c r="T37" s="275">
        <v>52</v>
      </c>
      <c r="U37" s="276">
        <f t="shared" si="0"/>
        <v>0.43181818181818182</v>
      </c>
      <c r="V37" s="291"/>
      <c r="W37" s="291"/>
      <c r="X37" s="291"/>
      <c r="Y37" s="291"/>
      <c r="Z37" s="291"/>
      <c r="AA37" s="291"/>
    </row>
    <row r="38" spans="1:27" ht="20.100000000000001" customHeight="1">
      <c r="A38" s="268" t="s">
        <v>50</v>
      </c>
      <c r="B38" s="269" t="str">
        <f>'[2]04'!B42</f>
        <v>Nguyễn Thị Thắm</v>
      </c>
      <c r="C38" s="269">
        <v>23</v>
      </c>
      <c r="D38" s="243">
        <v>148</v>
      </c>
      <c r="E38" s="319">
        <v>89</v>
      </c>
      <c r="F38" s="319">
        <v>59</v>
      </c>
      <c r="G38" s="319">
        <v>0</v>
      </c>
      <c r="H38" s="319">
        <v>0</v>
      </c>
      <c r="I38" s="275">
        <v>148</v>
      </c>
      <c r="J38" s="275">
        <v>80</v>
      </c>
      <c r="K38" s="275">
        <v>49</v>
      </c>
      <c r="L38" s="243">
        <v>46</v>
      </c>
      <c r="M38" s="243">
        <v>3</v>
      </c>
      <c r="N38" s="243">
        <v>31</v>
      </c>
      <c r="O38" s="243">
        <v>0</v>
      </c>
      <c r="P38" s="243">
        <v>0</v>
      </c>
      <c r="Q38" s="243">
        <v>66</v>
      </c>
      <c r="R38" s="243">
        <v>0</v>
      </c>
      <c r="S38" s="243">
        <v>2</v>
      </c>
      <c r="T38" s="275">
        <v>99</v>
      </c>
      <c r="U38" s="276">
        <f t="shared" si="0"/>
        <v>0.61250000000000004</v>
      </c>
      <c r="V38" s="228"/>
      <c r="W38" s="228"/>
      <c r="X38" s="228"/>
      <c r="Y38" s="230"/>
      <c r="Z38" s="230"/>
      <c r="AA38" s="230"/>
    </row>
    <row r="39" spans="1:27" ht="20.100000000000001" customHeight="1">
      <c r="A39" s="268" t="s">
        <v>347</v>
      </c>
      <c r="B39" s="252" t="str">
        <f>'[2]04'!B43</f>
        <v>Bùi Văn Tân</v>
      </c>
      <c r="C39" s="269">
        <v>14</v>
      </c>
      <c r="D39" s="243">
        <v>102</v>
      </c>
      <c r="E39" s="319">
        <v>42</v>
      </c>
      <c r="F39" s="319">
        <v>60</v>
      </c>
      <c r="G39" s="319">
        <v>0</v>
      </c>
      <c r="H39" s="319">
        <v>0</v>
      </c>
      <c r="I39" s="275">
        <v>102</v>
      </c>
      <c r="J39" s="275">
        <v>82</v>
      </c>
      <c r="K39" s="275">
        <v>20</v>
      </c>
      <c r="L39" s="243">
        <v>20</v>
      </c>
      <c r="M39" s="243">
        <v>0</v>
      </c>
      <c r="N39" s="243">
        <v>62</v>
      </c>
      <c r="O39" s="243">
        <v>0</v>
      </c>
      <c r="P39" s="243">
        <v>0</v>
      </c>
      <c r="Q39" s="243">
        <v>20</v>
      </c>
      <c r="R39" s="243">
        <v>0</v>
      </c>
      <c r="S39" s="243">
        <v>0</v>
      </c>
      <c r="T39" s="275">
        <v>82</v>
      </c>
      <c r="U39" s="276">
        <f t="shared" si="0"/>
        <v>0.24390243902439024</v>
      </c>
      <c r="V39" s="228">
        <f>D36-G36-H36</f>
        <v>462</v>
      </c>
      <c r="W39" s="228">
        <f>J36+Q36+R36+S36</f>
        <v>462</v>
      </c>
      <c r="X39" s="228">
        <f t="shared" si="3"/>
        <v>0</v>
      </c>
      <c r="Y39" s="227"/>
      <c r="Z39" s="227"/>
      <c r="AA39" s="227"/>
    </row>
    <row r="40" spans="1:27" ht="20.100000000000001" customHeight="1">
      <c r="A40" s="268" t="s">
        <v>409</v>
      </c>
      <c r="B40" s="252" t="str">
        <f>'[2]04'!B44</f>
        <v>Vũ Văn Tập</v>
      </c>
      <c r="C40" s="269">
        <v>0</v>
      </c>
      <c r="D40" s="243">
        <v>141</v>
      </c>
      <c r="E40" s="319">
        <v>85</v>
      </c>
      <c r="F40" s="319">
        <v>56</v>
      </c>
      <c r="G40" s="319">
        <v>0</v>
      </c>
      <c r="H40" s="319">
        <v>0</v>
      </c>
      <c r="I40" s="275">
        <v>141</v>
      </c>
      <c r="J40" s="275">
        <v>105</v>
      </c>
      <c r="K40" s="275">
        <v>46</v>
      </c>
      <c r="L40" s="243">
        <v>45</v>
      </c>
      <c r="M40" s="243">
        <v>1</v>
      </c>
      <c r="N40" s="243">
        <v>59</v>
      </c>
      <c r="O40" s="243">
        <v>0</v>
      </c>
      <c r="P40" s="243">
        <v>0</v>
      </c>
      <c r="Q40" s="243">
        <v>36</v>
      </c>
      <c r="R40" s="243">
        <v>0</v>
      </c>
      <c r="S40" s="243">
        <v>0</v>
      </c>
      <c r="T40" s="275">
        <v>95</v>
      </c>
      <c r="U40" s="276">
        <f t="shared" si="0"/>
        <v>0.43809523809523809</v>
      </c>
      <c r="V40" s="228">
        <f t="shared" si="1"/>
        <v>102</v>
      </c>
      <c r="W40" s="228">
        <f t="shared" si="2"/>
        <v>102</v>
      </c>
      <c r="X40" s="228">
        <f t="shared" si="3"/>
        <v>0</v>
      </c>
      <c r="Y40" s="227"/>
      <c r="Z40" s="227"/>
      <c r="AA40" s="227"/>
    </row>
    <row r="41" spans="1:27" s="300" customFormat="1" ht="20.100000000000001" customHeight="1">
      <c r="A41" s="302" t="s">
        <v>23</v>
      </c>
      <c r="B41" s="306" t="s">
        <v>337</v>
      </c>
      <c r="C41" s="298">
        <v>5</v>
      </c>
      <c r="D41" s="298">
        <v>50</v>
      </c>
      <c r="E41" s="298">
        <v>19</v>
      </c>
      <c r="F41" s="298">
        <v>31</v>
      </c>
      <c r="G41" s="298">
        <v>0</v>
      </c>
      <c r="H41" s="298">
        <v>0</v>
      </c>
      <c r="I41" s="298">
        <v>50</v>
      </c>
      <c r="J41" s="298">
        <v>40</v>
      </c>
      <c r="K41" s="298">
        <v>22</v>
      </c>
      <c r="L41" s="298">
        <v>19</v>
      </c>
      <c r="M41" s="298">
        <v>3</v>
      </c>
      <c r="N41" s="298">
        <v>18</v>
      </c>
      <c r="O41" s="298">
        <v>0</v>
      </c>
      <c r="P41" s="298">
        <v>0</v>
      </c>
      <c r="Q41" s="298">
        <v>10</v>
      </c>
      <c r="R41" s="298">
        <v>0</v>
      </c>
      <c r="S41" s="298">
        <v>0</v>
      </c>
      <c r="T41" s="298">
        <v>28</v>
      </c>
      <c r="U41" s="299">
        <f t="shared" si="0"/>
        <v>0.55000000000000004</v>
      </c>
      <c r="V41" s="305" t="e">
        <f>#REF!-#REF!-#REF!</f>
        <v>#REF!</v>
      </c>
      <c r="W41" s="305" t="e">
        <f>#REF!+#REF!+#REF!+#REF!</f>
        <v>#REF!</v>
      </c>
      <c r="X41" s="305" t="e">
        <f t="shared" si="3"/>
        <v>#REF!</v>
      </c>
      <c r="Y41" s="305">
        <f>'[7]04'!$Y$10+'[7]04'!$AB$10</f>
        <v>2</v>
      </c>
      <c r="Z41" s="305">
        <f>Q41+Y41</f>
        <v>12</v>
      </c>
      <c r="AA41" s="305">
        <f>T41+Y41</f>
        <v>30</v>
      </c>
    </row>
    <row r="42" spans="1:27" s="1" customFormat="1" ht="20.100000000000001" customHeight="1">
      <c r="A42" s="268" t="s">
        <v>76</v>
      </c>
      <c r="B42" s="269" t="str">
        <f>'[2]04'!B46</f>
        <v xml:space="preserve">Bùi Văn Vịnh </v>
      </c>
      <c r="C42" s="243">
        <v>4</v>
      </c>
      <c r="D42" s="243">
        <v>9</v>
      </c>
      <c r="E42" s="243">
        <v>1</v>
      </c>
      <c r="F42" s="243">
        <v>8</v>
      </c>
      <c r="G42" s="243">
        <v>0</v>
      </c>
      <c r="H42" s="243">
        <v>0</v>
      </c>
      <c r="I42" s="275">
        <v>9</v>
      </c>
      <c r="J42" s="275">
        <v>9</v>
      </c>
      <c r="K42" s="275">
        <v>7</v>
      </c>
      <c r="L42" s="243">
        <v>7</v>
      </c>
      <c r="M42" s="243">
        <v>0</v>
      </c>
      <c r="N42" s="243">
        <v>2</v>
      </c>
      <c r="O42" s="243">
        <v>0</v>
      </c>
      <c r="P42" s="243">
        <v>0</v>
      </c>
      <c r="Q42" s="243">
        <v>0</v>
      </c>
      <c r="R42" s="243">
        <v>0</v>
      </c>
      <c r="S42" s="243">
        <v>0</v>
      </c>
      <c r="T42" s="275">
        <v>2</v>
      </c>
      <c r="U42" s="276">
        <f t="shared" si="0"/>
        <v>0.77777777777777779</v>
      </c>
      <c r="V42" s="270"/>
      <c r="W42" s="270"/>
      <c r="X42" s="270"/>
      <c r="Y42" s="270"/>
      <c r="Z42" s="270"/>
      <c r="AA42" s="270"/>
    </row>
    <row r="43" spans="1:27" s="1" customFormat="1" ht="20.100000000000001" customHeight="1">
      <c r="A43" s="268" t="s">
        <v>51</v>
      </c>
      <c r="B43" s="269" t="str">
        <f>'[2]04'!B47</f>
        <v xml:space="preserve">Võ Tấn Cường </v>
      </c>
      <c r="C43" s="243">
        <v>0</v>
      </c>
      <c r="D43" s="243">
        <v>12</v>
      </c>
      <c r="E43" s="243">
        <v>4</v>
      </c>
      <c r="F43" s="243">
        <v>8</v>
      </c>
      <c r="G43" s="243">
        <v>0</v>
      </c>
      <c r="H43" s="243">
        <v>0</v>
      </c>
      <c r="I43" s="275">
        <v>12</v>
      </c>
      <c r="J43" s="275">
        <v>9</v>
      </c>
      <c r="K43" s="275">
        <v>3</v>
      </c>
      <c r="L43" s="243">
        <v>2</v>
      </c>
      <c r="M43" s="243">
        <v>1</v>
      </c>
      <c r="N43" s="243">
        <v>6</v>
      </c>
      <c r="O43" s="243">
        <v>0</v>
      </c>
      <c r="P43" s="243">
        <v>0</v>
      </c>
      <c r="Q43" s="243">
        <v>3</v>
      </c>
      <c r="R43" s="243">
        <v>0</v>
      </c>
      <c r="S43" s="243">
        <v>0</v>
      </c>
      <c r="T43" s="275">
        <v>9</v>
      </c>
      <c r="U43" s="276">
        <f t="shared" si="0"/>
        <v>0.33333333333333331</v>
      </c>
      <c r="V43" s="270"/>
      <c r="W43" s="270"/>
      <c r="X43" s="270"/>
      <c r="Y43" s="270"/>
      <c r="Z43" s="270"/>
      <c r="AA43" s="270"/>
    </row>
    <row r="44" spans="1:27" ht="20.100000000000001" customHeight="1">
      <c r="A44" s="268" t="s">
        <v>52</v>
      </c>
      <c r="B44" s="252" t="str">
        <f>'[2]04'!B48</f>
        <v xml:space="preserve">Trần Thị Duyệt </v>
      </c>
      <c r="C44" s="243">
        <v>1</v>
      </c>
      <c r="D44" s="243">
        <v>29</v>
      </c>
      <c r="E44" s="243">
        <v>14</v>
      </c>
      <c r="F44" s="243">
        <v>15</v>
      </c>
      <c r="G44" s="243">
        <v>0</v>
      </c>
      <c r="H44" s="243">
        <v>0</v>
      </c>
      <c r="I44" s="275">
        <v>29</v>
      </c>
      <c r="J44" s="275">
        <v>22</v>
      </c>
      <c r="K44" s="275">
        <v>12</v>
      </c>
      <c r="L44" s="243">
        <v>10</v>
      </c>
      <c r="M44" s="243">
        <v>2</v>
      </c>
      <c r="N44" s="243">
        <v>10</v>
      </c>
      <c r="O44" s="243">
        <v>0</v>
      </c>
      <c r="P44" s="243">
        <v>0</v>
      </c>
      <c r="Q44" s="243">
        <v>7</v>
      </c>
      <c r="R44" s="243">
        <v>0</v>
      </c>
      <c r="S44" s="243">
        <v>0</v>
      </c>
      <c r="T44" s="275">
        <v>17</v>
      </c>
      <c r="U44" s="276">
        <f t="shared" si="0"/>
        <v>0.54545454545454541</v>
      </c>
      <c r="V44" s="228" t="e">
        <f>#REF!-#REF!-#REF!</f>
        <v>#REF!</v>
      </c>
      <c r="W44" s="228" t="e">
        <f>#REF!+#REF!+#REF!+#REF!</f>
        <v>#REF!</v>
      </c>
      <c r="X44" s="228" t="e">
        <f t="shared" si="3"/>
        <v>#REF!</v>
      </c>
      <c r="Y44" s="227"/>
      <c r="Z44" s="227"/>
      <c r="AA44" s="227"/>
    </row>
    <row r="45" spans="1:27" s="300" customFormat="1" ht="20.100000000000001" customHeight="1">
      <c r="A45" s="302" t="s">
        <v>24</v>
      </c>
      <c r="B45" s="306" t="s">
        <v>338</v>
      </c>
      <c r="C45" s="298">
        <v>79</v>
      </c>
      <c r="D45" s="298">
        <v>244</v>
      </c>
      <c r="E45" s="298">
        <v>60</v>
      </c>
      <c r="F45" s="298">
        <v>184</v>
      </c>
      <c r="G45" s="298">
        <v>10</v>
      </c>
      <c r="H45" s="298">
        <v>0</v>
      </c>
      <c r="I45" s="298">
        <v>234</v>
      </c>
      <c r="J45" s="298">
        <v>210</v>
      </c>
      <c r="K45" s="298">
        <v>148</v>
      </c>
      <c r="L45" s="298">
        <v>143</v>
      </c>
      <c r="M45" s="298">
        <v>5</v>
      </c>
      <c r="N45" s="298">
        <v>60</v>
      </c>
      <c r="O45" s="298">
        <v>2</v>
      </c>
      <c r="P45" s="298">
        <v>0</v>
      </c>
      <c r="Q45" s="298">
        <v>24</v>
      </c>
      <c r="R45" s="298">
        <v>0</v>
      </c>
      <c r="S45" s="298">
        <v>0</v>
      </c>
      <c r="T45" s="298">
        <v>86</v>
      </c>
      <c r="U45" s="299">
        <f t="shared" si="0"/>
        <v>0.70476190476190481</v>
      </c>
      <c r="V45" s="305" t="e">
        <f>#REF!-#REF!-#REF!</f>
        <v>#REF!</v>
      </c>
      <c r="W45" s="305" t="e">
        <f>#REF!+#REF!+#REF!+#REF!</f>
        <v>#REF!</v>
      </c>
      <c r="X45" s="305" t="e">
        <f t="shared" si="3"/>
        <v>#REF!</v>
      </c>
      <c r="Y45" s="305">
        <f>'[8]04'!$Y$10+'[8]04'!$AB$10</f>
        <v>37</v>
      </c>
      <c r="Z45" s="305">
        <f>Y45+Q45</f>
        <v>61</v>
      </c>
      <c r="AA45" s="305">
        <f>+T45+Y45</f>
        <v>123</v>
      </c>
    </row>
    <row r="46" spans="1:27" ht="20.100000000000001" customHeight="1">
      <c r="A46" s="268" t="s">
        <v>348</v>
      </c>
      <c r="B46" s="269" t="str">
        <f>'[2]04'!B50</f>
        <v>Nguyễn Xuân Sang</v>
      </c>
      <c r="C46" s="243">
        <v>11</v>
      </c>
      <c r="D46" s="243">
        <v>32</v>
      </c>
      <c r="E46" s="243">
        <v>4</v>
      </c>
      <c r="F46" s="243">
        <v>28</v>
      </c>
      <c r="G46" s="243">
        <v>0</v>
      </c>
      <c r="H46" s="243">
        <v>0</v>
      </c>
      <c r="I46" s="275">
        <v>32</v>
      </c>
      <c r="J46" s="275">
        <v>30</v>
      </c>
      <c r="K46" s="275">
        <v>18</v>
      </c>
      <c r="L46" s="243">
        <v>18</v>
      </c>
      <c r="M46" s="243">
        <v>0</v>
      </c>
      <c r="N46" s="243">
        <v>12</v>
      </c>
      <c r="O46" s="243">
        <v>0</v>
      </c>
      <c r="P46" s="243">
        <v>0</v>
      </c>
      <c r="Q46" s="243">
        <v>2</v>
      </c>
      <c r="R46" s="243">
        <v>0</v>
      </c>
      <c r="S46" s="243">
        <v>0</v>
      </c>
      <c r="T46" s="275">
        <v>14</v>
      </c>
      <c r="U46" s="276">
        <f t="shared" si="0"/>
        <v>0.6</v>
      </c>
      <c r="V46" s="228"/>
      <c r="W46" s="228"/>
      <c r="X46" s="228"/>
      <c r="Y46" s="230"/>
      <c r="Z46" s="230"/>
      <c r="AA46" s="230"/>
    </row>
    <row r="47" spans="1:27" s="1" customFormat="1" ht="20.100000000000001" customHeight="1">
      <c r="A47" s="268" t="s">
        <v>349</v>
      </c>
      <c r="B47" s="252" t="str">
        <f>'[2]04'!B51</f>
        <v>Lê Trọng Quang</v>
      </c>
      <c r="C47" s="243">
        <v>32</v>
      </c>
      <c r="D47" s="243">
        <v>83</v>
      </c>
      <c r="E47" s="243">
        <v>24</v>
      </c>
      <c r="F47" s="243">
        <v>59</v>
      </c>
      <c r="G47" s="243">
        <v>10</v>
      </c>
      <c r="H47" s="243">
        <v>0</v>
      </c>
      <c r="I47" s="275">
        <v>73</v>
      </c>
      <c r="J47" s="275">
        <v>70</v>
      </c>
      <c r="K47" s="275">
        <v>56</v>
      </c>
      <c r="L47" s="243">
        <v>54</v>
      </c>
      <c r="M47" s="243">
        <v>2</v>
      </c>
      <c r="N47" s="243">
        <v>13</v>
      </c>
      <c r="O47" s="243">
        <v>1</v>
      </c>
      <c r="P47" s="243">
        <v>0</v>
      </c>
      <c r="Q47" s="243">
        <v>3</v>
      </c>
      <c r="R47" s="243">
        <v>0</v>
      </c>
      <c r="S47" s="243">
        <v>0</v>
      </c>
      <c r="T47" s="275">
        <v>17</v>
      </c>
      <c r="U47" s="276">
        <f t="shared" si="0"/>
        <v>0.8</v>
      </c>
      <c r="V47" s="270"/>
      <c r="W47" s="270"/>
      <c r="X47" s="270"/>
      <c r="Y47" s="270"/>
      <c r="Z47" s="270"/>
      <c r="AA47" s="270"/>
    </row>
    <row r="48" spans="1:27" s="1" customFormat="1" ht="20.100000000000001" customHeight="1">
      <c r="A48" s="268" t="s">
        <v>350</v>
      </c>
      <c r="B48" s="252" t="str">
        <f>'[2]04'!B52</f>
        <v>Nguyễn Duy Hải</v>
      </c>
      <c r="C48" s="243">
        <v>36</v>
      </c>
      <c r="D48" s="243">
        <v>129</v>
      </c>
      <c r="E48" s="243">
        <v>32</v>
      </c>
      <c r="F48" s="243">
        <v>97</v>
      </c>
      <c r="G48" s="243">
        <v>0</v>
      </c>
      <c r="H48" s="243">
        <v>0</v>
      </c>
      <c r="I48" s="275">
        <v>129</v>
      </c>
      <c r="J48" s="275">
        <v>110</v>
      </c>
      <c r="K48" s="275">
        <v>74</v>
      </c>
      <c r="L48" s="243">
        <v>71</v>
      </c>
      <c r="M48" s="243">
        <v>3</v>
      </c>
      <c r="N48" s="243">
        <v>35</v>
      </c>
      <c r="O48" s="243">
        <v>1</v>
      </c>
      <c r="P48" s="243">
        <v>0</v>
      </c>
      <c r="Q48" s="243">
        <v>19</v>
      </c>
      <c r="R48" s="243">
        <v>0</v>
      </c>
      <c r="S48" s="243">
        <v>0</v>
      </c>
      <c r="T48" s="275">
        <v>55</v>
      </c>
      <c r="U48" s="276">
        <f t="shared" si="0"/>
        <v>0.67272727272727273</v>
      </c>
      <c r="V48" s="270"/>
      <c r="W48" s="270"/>
      <c r="X48" s="270"/>
      <c r="Y48" s="270"/>
      <c r="Z48" s="270"/>
      <c r="AA48" s="270"/>
    </row>
    <row r="49" spans="1:27" s="300" customFormat="1" ht="20.100000000000001" customHeight="1">
      <c r="A49" s="302" t="s">
        <v>25</v>
      </c>
      <c r="B49" s="306" t="s">
        <v>339</v>
      </c>
      <c r="C49" s="298">
        <v>55</v>
      </c>
      <c r="D49" s="298">
        <v>175</v>
      </c>
      <c r="E49" s="298">
        <v>52</v>
      </c>
      <c r="F49" s="298">
        <v>123</v>
      </c>
      <c r="G49" s="298">
        <v>1</v>
      </c>
      <c r="H49" s="298">
        <v>0</v>
      </c>
      <c r="I49" s="298">
        <v>174</v>
      </c>
      <c r="J49" s="298">
        <v>146</v>
      </c>
      <c r="K49" s="298">
        <v>102</v>
      </c>
      <c r="L49" s="298">
        <v>102</v>
      </c>
      <c r="M49" s="298">
        <v>0</v>
      </c>
      <c r="N49" s="298">
        <v>44</v>
      </c>
      <c r="O49" s="298">
        <v>0</v>
      </c>
      <c r="P49" s="298">
        <v>0</v>
      </c>
      <c r="Q49" s="298">
        <v>28</v>
      </c>
      <c r="R49" s="298">
        <v>0</v>
      </c>
      <c r="S49" s="298">
        <v>0</v>
      </c>
      <c r="T49" s="298">
        <v>72</v>
      </c>
      <c r="U49" s="299">
        <f t="shared" si="0"/>
        <v>0.69863013698630139</v>
      </c>
      <c r="V49" s="305" t="e">
        <f>#REF!-#REF!-#REF!</f>
        <v>#REF!</v>
      </c>
      <c r="W49" s="305" t="e">
        <f>#REF!+#REF!+#REF!+#REF!</f>
        <v>#REF!</v>
      </c>
      <c r="X49" s="305" t="e">
        <f t="shared" si="3"/>
        <v>#REF!</v>
      </c>
      <c r="Y49" s="307"/>
      <c r="Z49" s="307"/>
      <c r="AA49" s="307"/>
    </row>
    <row r="50" spans="1:27" ht="20.100000000000001" customHeight="1">
      <c r="A50" s="268" t="s">
        <v>351</v>
      </c>
      <c r="B50" s="269" t="str">
        <f>'[2]04'!B54</f>
        <v>Nguyễn Thọ Thanh</v>
      </c>
      <c r="C50" s="243">
        <v>18</v>
      </c>
      <c r="D50" s="243">
        <v>34</v>
      </c>
      <c r="E50" s="243">
        <v>8</v>
      </c>
      <c r="F50" s="243">
        <v>26</v>
      </c>
      <c r="G50" s="243">
        <v>0</v>
      </c>
      <c r="H50" s="243">
        <v>0</v>
      </c>
      <c r="I50" s="275">
        <v>34</v>
      </c>
      <c r="J50" s="275">
        <v>32</v>
      </c>
      <c r="K50" s="275">
        <v>23</v>
      </c>
      <c r="L50" s="243">
        <v>23</v>
      </c>
      <c r="M50" s="243">
        <v>0</v>
      </c>
      <c r="N50" s="243">
        <v>9</v>
      </c>
      <c r="O50" s="243">
        <v>0</v>
      </c>
      <c r="P50" s="243">
        <v>0</v>
      </c>
      <c r="Q50" s="243">
        <v>2</v>
      </c>
      <c r="R50" s="243">
        <v>0</v>
      </c>
      <c r="S50" s="243">
        <v>0</v>
      </c>
      <c r="T50" s="275">
        <v>11</v>
      </c>
      <c r="U50" s="276">
        <f t="shared" si="0"/>
        <v>0.71875</v>
      </c>
      <c r="V50" s="228"/>
      <c r="W50" s="228"/>
      <c r="X50" s="228"/>
      <c r="Y50" s="231"/>
      <c r="Z50" s="231"/>
      <c r="AA50" s="231"/>
    </row>
    <row r="51" spans="1:27" ht="20.100000000000001" customHeight="1">
      <c r="A51" s="268" t="s">
        <v>352</v>
      </c>
      <c r="B51" s="269" t="str">
        <f>'[2]04'!B55</f>
        <v>Vũ Văn Trường</v>
      </c>
      <c r="C51" s="243">
        <v>13</v>
      </c>
      <c r="D51" s="243">
        <v>58</v>
      </c>
      <c r="E51" s="243">
        <v>17</v>
      </c>
      <c r="F51" s="243">
        <v>41</v>
      </c>
      <c r="G51" s="243">
        <v>1</v>
      </c>
      <c r="H51" s="243">
        <v>0</v>
      </c>
      <c r="I51" s="275">
        <v>57</v>
      </c>
      <c r="J51" s="275">
        <v>46</v>
      </c>
      <c r="K51" s="275">
        <v>34</v>
      </c>
      <c r="L51" s="243">
        <v>34</v>
      </c>
      <c r="M51" s="243">
        <v>0</v>
      </c>
      <c r="N51" s="243">
        <v>12</v>
      </c>
      <c r="O51" s="243">
        <v>0</v>
      </c>
      <c r="P51" s="243">
        <v>0</v>
      </c>
      <c r="Q51" s="243">
        <v>11</v>
      </c>
      <c r="R51" s="243">
        <v>0</v>
      </c>
      <c r="S51" s="243">
        <v>0</v>
      </c>
      <c r="T51" s="275">
        <v>23</v>
      </c>
      <c r="U51" s="276">
        <f t="shared" si="0"/>
        <v>0.73913043478260865</v>
      </c>
      <c r="V51" s="228"/>
      <c r="W51" s="228"/>
      <c r="X51" s="228"/>
      <c r="Y51" s="231"/>
      <c r="Z51" s="231"/>
      <c r="AA51" s="231"/>
    </row>
    <row r="52" spans="1:27" s="1" customFormat="1" ht="20.100000000000001" customHeight="1">
      <c r="A52" s="268" t="s">
        <v>353</v>
      </c>
      <c r="B52" s="252" t="str">
        <f>'[2]04'!B56</f>
        <v>Cao Tiến Mai</v>
      </c>
      <c r="C52" s="243">
        <v>24</v>
      </c>
      <c r="D52" s="243">
        <v>83</v>
      </c>
      <c r="E52" s="243">
        <v>27</v>
      </c>
      <c r="F52" s="243">
        <v>56</v>
      </c>
      <c r="G52" s="243">
        <v>0</v>
      </c>
      <c r="H52" s="243">
        <v>0</v>
      </c>
      <c r="I52" s="275">
        <v>83</v>
      </c>
      <c r="J52" s="275">
        <v>68</v>
      </c>
      <c r="K52" s="275">
        <v>45</v>
      </c>
      <c r="L52" s="243">
        <v>45</v>
      </c>
      <c r="M52" s="243">
        <v>0</v>
      </c>
      <c r="N52" s="243">
        <v>23</v>
      </c>
      <c r="O52" s="243">
        <v>0</v>
      </c>
      <c r="P52" s="243">
        <v>0</v>
      </c>
      <c r="Q52" s="243">
        <v>15</v>
      </c>
      <c r="R52" s="243">
        <v>0</v>
      </c>
      <c r="S52" s="243">
        <v>0</v>
      </c>
      <c r="T52" s="275">
        <v>38</v>
      </c>
      <c r="U52" s="276">
        <f t="shared" si="0"/>
        <v>0.66176470588235292</v>
      </c>
      <c r="V52" s="270"/>
      <c r="W52" s="270"/>
      <c r="X52" s="270"/>
      <c r="Y52" s="229"/>
      <c r="Z52" s="229"/>
      <c r="AA52" s="229"/>
    </row>
    <row r="53" spans="1:27" s="300" customFormat="1" ht="20.100000000000001" customHeight="1">
      <c r="A53" s="302" t="s">
        <v>26</v>
      </c>
      <c r="B53" s="306" t="s">
        <v>340</v>
      </c>
      <c r="C53" s="298">
        <v>9</v>
      </c>
      <c r="D53" s="298">
        <v>82</v>
      </c>
      <c r="E53" s="298">
        <v>25</v>
      </c>
      <c r="F53" s="298">
        <v>57</v>
      </c>
      <c r="G53" s="298">
        <v>1</v>
      </c>
      <c r="H53" s="298">
        <v>0</v>
      </c>
      <c r="I53" s="298">
        <v>81</v>
      </c>
      <c r="J53" s="298">
        <v>73</v>
      </c>
      <c r="K53" s="298">
        <v>52</v>
      </c>
      <c r="L53" s="298">
        <v>52</v>
      </c>
      <c r="M53" s="298">
        <v>0</v>
      </c>
      <c r="N53" s="298">
        <v>21</v>
      </c>
      <c r="O53" s="298">
        <v>0</v>
      </c>
      <c r="P53" s="298">
        <v>0</v>
      </c>
      <c r="Q53" s="298">
        <v>8</v>
      </c>
      <c r="R53" s="298">
        <v>0</v>
      </c>
      <c r="S53" s="298">
        <v>0</v>
      </c>
      <c r="T53" s="298">
        <v>29</v>
      </c>
      <c r="U53" s="299">
        <f t="shared" si="0"/>
        <v>0.71232876712328763</v>
      </c>
      <c r="V53" s="305" t="e">
        <f>#REF!-#REF!-#REF!</f>
        <v>#REF!</v>
      </c>
      <c r="W53" s="305" t="e">
        <f>#REF!+#REF!+#REF!+#REF!</f>
        <v>#REF!</v>
      </c>
      <c r="X53" s="305" t="e">
        <f t="shared" si="3"/>
        <v>#REF!</v>
      </c>
      <c r="Y53" s="305">
        <f>'[9]04'!$Y$10+'[9]04'!$AB$10</f>
        <v>3</v>
      </c>
      <c r="Z53" s="305">
        <f>Q53+Y53</f>
        <v>11</v>
      </c>
      <c r="AA53" s="305">
        <f>T53+Y53</f>
        <v>32</v>
      </c>
    </row>
    <row r="54" spans="1:27" s="1" customFormat="1" ht="20.100000000000001" customHeight="1">
      <c r="A54" s="268" t="s">
        <v>354</v>
      </c>
      <c r="B54" s="252" t="str">
        <f>'[2]04'!B58</f>
        <v>Nông Văn Cường</v>
      </c>
      <c r="C54" s="243">
        <v>6</v>
      </c>
      <c r="D54" s="243">
        <v>24</v>
      </c>
      <c r="E54" s="243">
        <v>0</v>
      </c>
      <c r="F54" s="243">
        <v>24</v>
      </c>
      <c r="G54" s="243">
        <v>1</v>
      </c>
      <c r="H54" s="243">
        <v>0</v>
      </c>
      <c r="I54" s="275">
        <v>23</v>
      </c>
      <c r="J54" s="275">
        <v>23</v>
      </c>
      <c r="K54" s="275">
        <v>22</v>
      </c>
      <c r="L54" s="243">
        <v>22</v>
      </c>
      <c r="M54" s="243">
        <v>0</v>
      </c>
      <c r="N54" s="243">
        <v>1</v>
      </c>
      <c r="O54" s="243">
        <v>0</v>
      </c>
      <c r="P54" s="243">
        <v>0</v>
      </c>
      <c r="Q54" s="243">
        <v>0</v>
      </c>
      <c r="R54" s="243">
        <v>0</v>
      </c>
      <c r="S54" s="243">
        <v>0</v>
      </c>
      <c r="T54" s="275">
        <v>1</v>
      </c>
      <c r="U54" s="276">
        <f t="shared" si="0"/>
        <v>0.95652173913043481</v>
      </c>
      <c r="V54" s="270"/>
      <c r="W54" s="270"/>
      <c r="X54" s="270"/>
      <c r="Y54" s="270"/>
      <c r="Z54" s="270"/>
      <c r="AA54" s="270"/>
    </row>
    <row r="55" spans="1:27" ht="20.100000000000001" customHeight="1">
      <c r="A55" s="179" t="s">
        <v>355</v>
      </c>
      <c r="B55" s="252" t="str">
        <f>'[2]04'!B59</f>
        <v>Trần Văn Hường</v>
      </c>
      <c r="C55" s="243">
        <v>3</v>
      </c>
      <c r="D55" s="243">
        <v>58</v>
      </c>
      <c r="E55" s="243">
        <v>25</v>
      </c>
      <c r="F55" s="243">
        <v>33</v>
      </c>
      <c r="G55" s="243">
        <v>0</v>
      </c>
      <c r="H55" s="243">
        <v>0</v>
      </c>
      <c r="I55" s="275">
        <v>58</v>
      </c>
      <c r="J55" s="275">
        <v>50</v>
      </c>
      <c r="K55" s="275">
        <v>30</v>
      </c>
      <c r="L55" s="243">
        <v>30</v>
      </c>
      <c r="M55" s="243">
        <v>0</v>
      </c>
      <c r="N55" s="243">
        <v>20</v>
      </c>
      <c r="O55" s="243">
        <v>0</v>
      </c>
      <c r="P55" s="243">
        <v>0</v>
      </c>
      <c r="Q55" s="243">
        <v>8</v>
      </c>
      <c r="R55" s="243">
        <v>0</v>
      </c>
      <c r="S55" s="243">
        <v>0</v>
      </c>
      <c r="T55" s="275">
        <v>28</v>
      </c>
      <c r="U55" s="276">
        <f t="shared" si="0"/>
        <v>0.6</v>
      </c>
      <c r="V55" s="228">
        <f>D53-G53-H53</f>
        <v>81</v>
      </c>
      <c r="W55" s="228">
        <f>J53+Q53+R53+S53</f>
        <v>81</v>
      </c>
      <c r="X55" s="228">
        <f t="shared" si="3"/>
        <v>0</v>
      </c>
      <c r="Y55" s="227"/>
      <c r="Z55" s="227"/>
      <c r="AA55" s="227"/>
    </row>
    <row r="56" spans="1:27" s="300" customFormat="1" ht="20.100000000000001" customHeight="1">
      <c r="A56" s="302" t="s">
        <v>27</v>
      </c>
      <c r="B56" s="306" t="s">
        <v>341</v>
      </c>
      <c r="C56" s="298">
        <v>4</v>
      </c>
      <c r="D56" s="298">
        <v>22</v>
      </c>
      <c r="E56" s="298">
        <v>2</v>
      </c>
      <c r="F56" s="298">
        <v>20</v>
      </c>
      <c r="G56" s="298">
        <v>0</v>
      </c>
      <c r="H56" s="298">
        <v>0</v>
      </c>
      <c r="I56" s="298">
        <v>22</v>
      </c>
      <c r="J56" s="298">
        <v>22</v>
      </c>
      <c r="K56" s="298">
        <v>20</v>
      </c>
      <c r="L56" s="298">
        <v>18</v>
      </c>
      <c r="M56" s="298">
        <v>2</v>
      </c>
      <c r="N56" s="298">
        <v>2</v>
      </c>
      <c r="O56" s="298">
        <v>0</v>
      </c>
      <c r="P56" s="298">
        <v>0</v>
      </c>
      <c r="Q56" s="298">
        <v>0</v>
      </c>
      <c r="R56" s="298">
        <v>0</v>
      </c>
      <c r="S56" s="298">
        <v>0</v>
      </c>
      <c r="T56" s="298">
        <v>2</v>
      </c>
      <c r="U56" s="299">
        <f t="shared" si="0"/>
        <v>0.90909090909090906</v>
      </c>
      <c r="V56" s="305" t="e">
        <f>#REF!-#REF!-#REF!</f>
        <v>#REF!</v>
      </c>
      <c r="W56" s="305" t="e">
        <f>#REF!+#REF!+#REF!+#REF!</f>
        <v>#REF!</v>
      </c>
      <c r="X56" s="305" t="e">
        <f t="shared" si="3"/>
        <v>#REF!</v>
      </c>
      <c r="Y56" s="305">
        <f>'[10]04'!$Y$10+'[10]04'!$AB$10</f>
        <v>0</v>
      </c>
      <c r="Z56" s="307"/>
      <c r="AA56" s="307"/>
    </row>
    <row r="57" spans="1:27" s="1" customFormat="1" ht="20.100000000000001" customHeight="1">
      <c r="A57" s="268" t="s">
        <v>356</v>
      </c>
      <c r="B57" s="252" t="str">
        <f>'[2]04'!B61</f>
        <v>Châu Văn Sơn</v>
      </c>
      <c r="C57" s="243">
        <v>3</v>
      </c>
      <c r="D57" s="243">
        <v>9</v>
      </c>
      <c r="E57" s="243">
        <v>0</v>
      </c>
      <c r="F57" s="243">
        <v>9</v>
      </c>
      <c r="G57" s="243">
        <v>0</v>
      </c>
      <c r="H57" s="243">
        <v>0</v>
      </c>
      <c r="I57" s="275">
        <v>9</v>
      </c>
      <c r="J57" s="275">
        <v>9</v>
      </c>
      <c r="K57" s="275">
        <v>9</v>
      </c>
      <c r="L57" s="243">
        <v>9</v>
      </c>
      <c r="M57" s="243">
        <v>0</v>
      </c>
      <c r="N57" s="243">
        <v>0</v>
      </c>
      <c r="O57" s="243">
        <v>0</v>
      </c>
      <c r="P57" s="243">
        <v>0</v>
      </c>
      <c r="Q57" s="243">
        <v>0</v>
      </c>
      <c r="R57" s="243">
        <v>0</v>
      </c>
      <c r="S57" s="243">
        <v>0</v>
      </c>
      <c r="T57" s="275">
        <v>0</v>
      </c>
      <c r="U57" s="276">
        <f t="shared" si="0"/>
        <v>1</v>
      </c>
      <c r="V57" s="270"/>
      <c r="W57" s="270"/>
      <c r="X57" s="270"/>
      <c r="Y57" s="270"/>
      <c r="Z57" s="229"/>
      <c r="AA57" s="229"/>
    </row>
    <row r="58" spans="1:27" ht="20.100000000000001" customHeight="1">
      <c r="A58" s="179" t="s">
        <v>357</v>
      </c>
      <c r="B58" s="252" t="str">
        <f>'[2]04'!B62</f>
        <v>Phạm Văn Trường</v>
      </c>
      <c r="C58" s="243">
        <v>1</v>
      </c>
      <c r="D58" s="243">
        <v>13</v>
      </c>
      <c r="E58" s="243">
        <v>2</v>
      </c>
      <c r="F58" s="243">
        <v>11</v>
      </c>
      <c r="G58" s="243">
        <v>0</v>
      </c>
      <c r="H58" s="243">
        <v>0</v>
      </c>
      <c r="I58" s="275">
        <v>13</v>
      </c>
      <c r="J58" s="275">
        <v>13</v>
      </c>
      <c r="K58" s="275">
        <v>11</v>
      </c>
      <c r="L58" s="243">
        <v>9</v>
      </c>
      <c r="M58" s="243">
        <v>2</v>
      </c>
      <c r="N58" s="243">
        <v>2</v>
      </c>
      <c r="O58" s="243">
        <v>0</v>
      </c>
      <c r="P58" s="243">
        <v>0</v>
      </c>
      <c r="Q58" s="243">
        <v>0</v>
      </c>
      <c r="R58" s="243">
        <v>0</v>
      </c>
      <c r="S58" s="243">
        <v>0</v>
      </c>
      <c r="T58" s="275">
        <v>2</v>
      </c>
      <c r="U58" s="276">
        <f t="shared" si="0"/>
        <v>0.84615384615384615</v>
      </c>
      <c r="V58" s="228">
        <f>D56-G56-H56</f>
        <v>22</v>
      </c>
      <c r="W58" s="228">
        <f>J56+Q56+R56+S56</f>
        <v>22</v>
      </c>
      <c r="X58" s="228">
        <f t="shared" si="3"/>
        <v>0</v>
      </c>
      <c r="Y58" s="227"/>
      <c r="Z58" s="227"/>
      <c r="AA58" s="227"/>
    </row>
    <row r="59" spans="1:27" s="300" customFormat="1" ht="20.100000000000001" customHeight="1">
      <c r="A59" s="302" t="s">
        <v>29</v>
      </c>
      <c r="B59" s="306" t="s">
        <v>342</v>
      </c>
      <c r="C59" s="298">
        <v>16</v>
      </c>
      <c r="D59" s="298">
        <v>35</v>
      </c>
      <c r="E59" s="298">
        <v>5</v>
      </c>
      <c r="F59" s="298">
        <v>30</v>
      </c>
      <c r="G59" s="298">
        <v>0</v>
      </c>
      <c r="H59" s="298">
        <v>0</v>
      </c>
      <c r="I59" s="298">
        <v>35</v>
      </c>
      <c r="J59" s="298">
        <v>30</v>
      </c>
      <c r="K59" s="298">
        <v>29</v>
      </c>
      <c r="L59" s="298">
        <v>27</v>
      </c>
      <c r="M59" s="298">
        <v>2</v>
      </c>
      <c r="N59" s="298">
        <v>1</v>
      </c>
      <c r="O59" s="298">
        <v>0</v>
      </c>
      <c r="P59" s="298">
        <v>0</v>
      </c>
      <c r="Q59" s="298">
        <v>5</v>
      </c>
      <c r="R59" s="298">
        <v>0</v>
      </c>
      <c r="S59" s="298">
        <v>0</v>
      </c>
      <c r="T59" s="298">
        <v>6</v>
      </c>
      <c r="U59" s="299">
        <f t="shared" si="0"/>
        <v>0.96666666666666667</v>
      </c>
      <c r="V59" s="305" t="e">
        <f>#REF!-#REF!-#REF!</f>
        <v>#REF!</v>
      </c>
      <c r="W59" s="305" t="e">
        <f>#REF!+#REF!+#REF!+#REF!</f>
        <v>#REF!</v>
      </c>
      <c r="X59" s="305" t="e">
        <f t="shared" si="3"/>
        <v>#REF!</v>
      </c>
      <c r="Y59" s="307"/>
      <c r="Z59" s="307"/>
      <c r="AA59" s="307"/>
    </row>
    <row r="60" spans="1:27" s="1" customFormat="1" ht="20.100000000000001" customHeight="1">
      <c r="A60" s="268" t="s">
        <v>358</v>
      </c>
      <c r="B60" s="252" t="str">
        <f>'[2]04'!B64</f>
        <v>Trần Văn Dũng</v>
      </c>
      <c r="C60" s="243">
        <v>13</v>
      </c>
      <c r="D60" s="243">
        <v>20</v>
      </c>
      <c r="E60" s="243">
        <v>0</v>
      </c>
      <c r="F60" s="243">
        <v>20</v>
      </c>
      <c r="G60" s="243">
        <v>0</v>
      </c>
      <c r="H60" s="243">
        <v>0</v>
      </c>
      <c r="I60" s="275">
        <v>20</v>
      </c>
      <c r="J60" s="275">
        <v>20</v>
      </c>
      <c r="K60" s="275">
        <v>20</v>
      </c>
      <c r="L60" s="243">
        <v>20</v>
      </c>
      <c r="M60" s="243">
        <v>0</v>
      </c>
      <c r="N60" s="243">
        <v>0</v>
      </c>
      <c r="O60" s="243">
        <v>0</v>
      </c>
      <c r="P60" s="243">
        <v>0</v>
      </c>
      <c r="Q60" s="243">
        <v>0</v>
      </c>
      <c r="R60" s="243">
        <v>0</v>
      </c>
      <c r="S60" s="243">
        <v>0</v>
      </c>
      <c r="T60" s="275">
        <v>0</v>
      </c>
      <c r="U60" s="276">
        <f t="shared" si="0"/>
        <v>1</v>
      </c>
      <c r="V60" s="270"/>
      <c r="W60" s="270"/>
      <c r="X60" s="270"/>
      <c r="Y60" s="229"/>
      <c r="Z60" s="229"/>
      <c r="AA60" s="229"/>
    </row>
    <row r="61" spans="1:27" ht="20.100000000000001" customHeight="1">
      <c r="A61" s="179" t="s">
        <v>359</v>
      </c>
      <c r="B61" s="252" t="str">
        <f>'[2]04'!B65</f>
        <v>Trịnh Quang Hưng</v>
      </c>
      <c r="C61" s="243">
        <v>3</v>
      </c>
      <c r="D61" s="243">
        <v>15</v>
      </c>
      <c r="E61" s="243">
        <v>5</v>
      </c>
      <c r="F61" s="243">
        <v>10</v>
      </c>
      <c r="G61" s="243">
        <v>0</v>
      </c>
      <c r="H61" s="243">
        <v>0</v>
      </c>
      <c r="I61" s="275">
        <v>15</v>
      </c>
      <c r="J61" s="275">
        <v>10</v>
      </c>
      <c r="K61" s="275">
        <v>9</v>
      </c>
      <c r="L61" s="243">
        <v>7</v>
      </c>
      <c r="M61" s="243">
        <v>2</v>
      </c>
      <c r="N61" s="243">
        <v>1</v>
      </c>
      <c r="O61" s="243">
        <v>0</v>
      </c>
      <c r="P61" s="243">
        <v>0</v>
      </c>
      <c r="Q61" s="243">
        <v>5</v>
      </c>
      <c r="R61" s="243">
        <v>0</v>
      </c>
      <c r="S61" s="243">
        <v>0</v>
      </c>
      <c r="T61" s="275">
        <v>6</v>
      </c>
      <c r="U61" s="276">
        <f t="shared" si="0"/>
        <v>0.9</v>
      </c>
      <c r="V61" s="228">
        <f>D59-G59-H59</f>
        <v>35</v>
      </c>
      <c r="W61" s="228">
        <f>J59+Q59+R59+S59</f>
        <v>35</v>
      </c>
      <c r="X61" s="228">
        <f t="shared" si="3"/>
        <v>0</v>
      </c>
      <c r="Y61" s="227"/>
      <c r="Z61" s="227"/>
      <c r="AA61" s="227"/>
    </row>
    <row r="62" spans="1:27" ht="18" customHeight="1">
      <c r="A62" s="409" t="str">
        <f>TT!C4</f>
        <v>Kon Tum, ngày      tháng     năm 2023</v>
      </c>
      <c r="B62" s="410"/>
      <c r="C62" s="410"/>
      <c r="D62" s="410"/>
      <c r="E62" s="410"/>
      <c r="F62" s="93"/>
      <c r="G62" s="93"/>
      <c r="H62" s="93"/>
      <c r="I62" s="1"/>
      <c r="J62" s="1"/>
      <c r="K62" s="1"/>
      <c r="L62" s="1"/>
      <c r="M62" s="1"/>
      <c r="N62" s="417" t="str">
        <f>TT!C4</f>
        <v>Kon Tum, ngày      tháng     năm 2023</v>
      </c>
      <c r="O62" s="418"/>
      <c r="P62" s="418"/>
      <c r="Q62" s="418"/>
      <c r="R62" s="418"/>
      <c r="S62" s="418"/>
      <c r="T62" s="418"/>
      <c r="U62" s="418"/>
    </row>
    <row r="63" spans="1:27" ht="18" customHeight="1">
      <c r="A63" s="391" t="s">
        <v>286</v>
      </c>
      <c r="B63" s="404"/>
      <c r="C63" s="404"/>
      <c r="D63" s="404"/>
      <c r="E63" s="404"/>
      <c r="F63" s="107"/>
      <c r="G63" s="107"/>
      <c r="H63" s="107"/>
      <c r="I63" s="20"/>
      <c r="J63" s="20"/>
      <c r="K63" s="20"/>
      <c r="L63" s="20"/>
      <c r="M63" s="20"/>
      <c r="N63" s="391" t="str">
        <f>TT!C5</f>
        <v>CỤC TRƯỞNG</v>
      </c>
      <c r="O63" s="391"/>
      <c r="P63" s="391"/>
      <c r="Q63" s="391"/>
      <c r="R63" s="391"/>
      <c r="S63" s="391"/>
      <c r="T63" s="391"/>
      <c r="U63" s="391"/>
    </row>
    <row r="64" spans="1:27" ht="18" customHeight="1">
      <c r="A64" s="234"/>
      <c r="B64" s="235"/>
      <c r="C64" s="235"/>
      <c r="D64" s="235"/>
      <c r="E64" s="235"/>
      <c r="F64" s="107"/>
      <c r="G64" s="107"/>
      <c r="H64" s="107"/>
      <c r="I64" s="20"/>
      <c r="J64" s="20"/>
      <c r="K64" s="20"/>
      <c r="L64" s="20"/>
      <c r="M64" s="20"/>
      <c r="N64" s="234"/>
      <c r="O64" s="234"/>
      <c r="P64" s="234"/>
      <c r="Q64" s="234"/>
      <c r="R64" s="234"/>
      <c r="S64" s="234"/>
      <c r="T64" s="234"/>
      <c r="U64" s="234"/>
    </row>
    <row r="65" spans="1:21" ht="18" customHeight="1">
      <c r="A65" s="234"/>
      <c r="B65" s="235"/>
      <c r="C65" s="235"/>
      <c r="D65" s="235"/>
      <c r="E65" s="235"/>
      <c r="F65" s="107"/>
      <c r="G65" s="107"/>
      <c r="H65" s="107"/>
      <c r="I65" s="20"/>
      <c r="J65" s="20"/>
      <c r="K65" s="20"/>
      <c r="L65" s="20"/>
      <c r="M65" s="20"/>
      <c r="N65" s="234"/>
      <c r="O65" s="234"/>
      <c r="P65" s="234"/>
      <c r="Q65" s="234"/>
      <c r="R65" s="234"/>
      <c r="S65" s="234"/>
      <c r="T65" s="234"/>
      <c r="U65" s="234"/>
    </row>
    <row r="66" spans="1:21" ht="18" customHeight="1">
      <c r="A66" s="234"/>
      <c r="B66" s="235"/>
      <c r="C66" s="235"/>
      <c r="D66" s="235"/>
      <c r="E66" s="235"/>
      <c r="F66" s="107"/>
      <c r="G66" s="107"/>
      <c r="H66" s="107"/>
      <c r="I66" s="20"/>
      <c r="J66" s="20"/>
      <c r="K66" s="20"/>
      <c r="L66" s="20"/>
      <c r="M66" s="20"/>
      <c r="N66" s="234"/>
      <c r="O66" s="234"/>
      <c r="P66" s="234"/>
      <c r="Q66" s="234"/>
      <c r="R66" s="234"/>
      <c r="S66" s="234"/>
      <c r="T66" s="234"/>
      <c r="U66" s="234"/>
    </row>
    <row r="67" spans="1:21" ht="18" customHeight="1">
      <c r="A67" s="234"/>
      <c r="B67" s="235"/>
      <c r="C67" s="235"/>
      <c r="D67" s="235"/>
      <c r="E67" s="235"/>
      <c r="F67" s="107"/>
      <c r="G67" s="107"/>
      <c r="H67" s="107"/>
      <c r="I67" s="20"/>
      <c r="J67" s="20"/>
      <c r="K67" s="20"/>
      <c r="L67" s="20"/>
      <c r="M67" s="20"/>
      <c r="N67" s="234"/>
      <c r="O67" s="234"/>
      <c r="P67" s="234"/>
      <c r="Q67" s="234"/>
      <c r="R67" s="234"/>
      <c r="S67" s="234"/>
      <c r="T67" s="234"/>
      <c r="U67" s="234"/>
    </row>
    <row r="68" spans="1:21" ht="18" customHeight="1">
      <c r="A68" s="170"/>
      <c r="B68" s="170"/>
      <c r="C68" s="170"/>
      <c r="D68" s="170"/>
      <c r="E68" s="170"/>
      <c r="F68" s="1"/>
      <c r="G68" s="1"/>
      <c r="H68" s="1"/>
      <c r="I68" s="20"/>
      <c r="J68" s="20"/>
      <c r="K68" s="20"/>
      <c r="L68" s="20"/>
      <c r="M68" s="20"/>
      <c r="N68" s="20"/>
      <c r="O68" s="20"/>
      <c r="P68" s="1"/>
      <c r="Q68" s="171"/>
      <c r="R68" s="1"/>
      <c r="S68" s="20"/>
      <c r="T68" s="1"/>
      <c r="U68" s="1"/>
    </row>
    <row r="69" spans="1:21" ht="18" customHeight="1">
      <c r="A69" s="218"/>
      <c r="B69" s="218"/>
      <c r="C69" s="218"/>
      <c r="D69" s="218"/>
      <c r="E69" s="218"/>
      <c r="F69" s="22" t="s">
        <v>2</v>
      </c>
      <c r="G69" s="22"/>
      <c r="H69" s="22"/>
      <c r="I69" s="22"/>
      <c r="J69" s="22"/>
      <c r="K69" s="22"/>
      <c r="L69" s="22"/>
      <c r="M69" s="22"/>
      <c r="N69" s="220"/>
      <c r="O69" s="220"/>
      <c r="P69" s="220"/>
      <c r="Q69" s="220"/>
      <c r="R69" s="220"/>
      <c r="S69" s="220"/>
      <c r="T69" s="220"/>
      <c r="U69" s="220"/>
    </row>
    <row r="70" spans="1:21" ht="16.5">
      <c r="A70" s="391" t="str">
        <f>TT!C6</f>
        <v>PHẠM ANH VŨ</v>
      </c>
      <c r="B70" s="391"/>
      <c r="C70" s="391"/>
      <c r="D70" s="391"/>
      <c r="E70" s="391"/>
      <c r="F70" s="22"/>
      <c r="G70" s="22"/>
      <c r="H70" s="22"/>
      <c r="I70" s="22"/>
      <c r="J70" s="22"/>
      <c r="K70" s="22"/>
      <c r="L70" s="22"/>
      <c r="M70" s="22"/>
      <c r="N70" s="391" t="str">
        <f>TT!C3</f>
        <v>CAO MINH HOÀNG TÙNG</v>
      </c>
      <c r="O70" s="391"/>
      <c r="P70" s="391"/>
      <c r="Q70" s="391"/>
      <c r="R70" s="391"/>
      <c r="S70" s="391"/>
      <c r="T70" s="391"/>
      <c r="U70" s="391"/>
    </row>
  </sheetData>
  <sheetProtection selectLockedCells="1"/>
  <mergeCells count="35">
    <mergeCell ref="A63:E63"/>
    <mergeCell ref="N63:U63"/>
    <mergeCell ref="N70:U70"/>
    <mergeCell ref="A3:A7"/>
    <mergeCell ref="B3:B7"/>
    <mergeCell ref="L5:M6"/>
    <mergeCell ref="J4:J7"/>
    <mergeCell ref="K4:P4"/>
    <mergeCell ref="A8:B8"/>
    <mergeCell ref="I3:I7"/>
    <mergeCell ref="E4:E7"/>
    <mergeCell ref="F4:F7"/>
    <mergeCell ref="A70:E70"/>
    <mergeCell ref="A9:B9"/>
    <mergeCell ref="G3:G7"/>
    <mergeCell ref="S4:S7"/>
    <mergeCell ref="A1:D1"/>
    <mergeCell ref="P1:U1"/>
    <mergeCell ref="E1:O1"/>
    <mergeCell ref="K5:K7"/>
    <mergeCell ref="P2:U2"/>
    <mergeCell ref="A62:E62"/>
    <mergeCell ref="H3:H7"/>
    <mergeCell ref="N62:U62"/>
    <mergeCell ref="R4:R7"/>
    <mergeCell ref="O5:O7"/>
    <mergeCell ref="P5:P7"/>
    <mergeCell ref="U3:U7"/>
    <mergeCell ref="T3:T7"/>
    <mergeCell ref="J3:S3"/>
    <mergeCell ref="N5:N7"/>
    <mergeCell ref="C3:C7"/>
    <mergeCell ref="D3:D7"/>
    <mergeCell ref="E3:F3"/>
    <mergeCell ref="Q4:Q7"/>
  </mergeCells>
  <pageMargins left="0.39370078740157499" right="0.39370078740157499" top="0.39" bottom="0.4" header="0.31496062992126" footer="0.31496062992126"/>
  <pageSetup paperSize="9" scale="82" orientation="landscape" r:id="rId1"/>
  <headerFooter>
    <oddFooter>&amp;C&amp;P</oddFooter>
  </headerFooter>
  <ignoredErrors>
    <ignoredError sqref="U9:U10 U41 U45 U49 U53 U56 U59 U19 U21:U26 U33 U20 U29 U30:U32 U28 U34:U35 U44 U47 U55 U54 U57 U58 U60 U61 U36 U11 U12:U18 U27 B11:B18 B21:B27 B29:B32 B34:B61 U37 U39:U40 U38 U42 U43 U46 U48 U50 U52 U5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96933C1-ADE5-4CEA-A913-28F67C5C7545}">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11B8C60-BEDB-4B3A-9781-FB207F0A88EC}">
  <ds:schemaRefs>
    <ds:schemaRef ds:uri="http://schemas.microsoft.com/sharepoint/v3/contenttype/forms"/>
  </ds:schemaRefs>
</ds:datastoreItem>
</file>

<file path=customXml/itemProps3.xml><?xml version="1.0" encoding="utf-8"?>
<ds:datastoreItem xmlns:ds="http://schemas.openxmlformats.org/officeDocument/2006/customXml" ds:itemID="{206533C2-B572-4FC6-A925-D4AF85EF5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TT</vt:lpstr>
      <vt:lpstr>01</vt:lpstr>
      <vt:lpstr>PT01</vt:lpstr>
      <vt:lpstr>02</vt:lpstr>
      <vt:lpstr>02 (bỏ)</vt:lpstr>
      <vt:lpstr>PT02</vt:lpstr>
      <vt:lpstr>03</vt:lpstr>
      <vt:lpstr>03 (bỏ)</vt:lpstr>
      <vt:lpstr>04</vt:lpstr>
      <vt:lpstr>04 (bỏ)</vt:lpstr>
      <vt:lpstr>05</vt:lpstr>
      <vt:lpstr>05 (bỏ)</vt:lpstr>
      <vt:lpstr>06</vt:lpstr>
      <vt:lpstr>07</vt:lpstr>
      <vt:lpstr>08</vt:lpstr>
      <vt:lpstr>09</vt:lpstr>
      <vt:lpstr>10</vt:lpstr>
      <vt:lpstr>11</vt:lpstr>
      <vt:lpstr>12</vt:lpstr>
      <vt:lpstr>PLChuaDieuKien</vt:lpstr>
      <vt:lpstr>'01'!Print_Area</vt:lpstr>
      <vt:lpstr>'02'!Print_Area</vt:lpstr>
      <vt:lpstr>'02 (bỏ)'!Print_Area</vt:lpstr>
      <vt:lpstr>'03'!Print_Area</vt:lpstr>
      <vt:lpstr>'03 (bỏ)'!Print_Area</vt:lpstr>
      <vt:lpstr>'04'!Print_Area</vt:lpstr>
      <vt:lpstr>'04 (bỏ)'!Print_Area</vt:lpstr>
      <vt:lpstr>'05 (bỏ)'!Print_Area</vt:lpstr>
      <vt:lpstr>'06'!Print_Area</vt:lpstr>
      <vt:lpstr>'PT01'!Print_Area</vt:lpstr>
      <vt:lpstr>'PT02'!Print_Area</vt:lpstr>
      <vt:lpstr>TT!Print_Area</vt:lpstr>
      <vt:lpstr>'04'!Print_Titles</vt:lpstr>
      <vt:lpstr>'05'!Print_Titles</vt:lpstr>
      <vt:lpstr>'05 (bỏ)'!Print_Titles</vt:lpstr>
      <vt:lpstr>PLChuaDieuKien!Print_Titles</vt:lpstr>
      <vt:lpstr>'PT01'!Print_Titles</vt:lpstr>
      <vt:lpstr>'PT02'!Print_Titles</vt:lpstr>
    </vt:vector>
  </TitlesOfParts>
  <Company>456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DELL</cp:lastModifiedBy>
  <cp:lastPrinted>2023-05-24T07:09:17Z</cp:lastPrinted>
  <dcterms:created xsi:type="dcterms:W3CDTF">2004-03-07T02:36:29Z</dcterms:created>
  <dcterms:modified xsi:type="dcterms:W3CDTF">2023-05-24T07:12:52Z</dcterms:modified>
</cp:coreProperties>
</file>