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BAO CAO HOI DONG NHAN DAN TINH\9.NAM 2023\2. 12T-2023\BIEU MAU KEM THEO\"/>
    </mc:Choice>
  </mc:AlternateContent>
  <workbookProtection workbookAlgorithmName="SHA-512" workbookHashValue="zCR4BzF5AokIBXcKI+8HTNMSXf387br2d0FVVDFvnB/QTNKUjkn5tMS3mOErM/lT8Y0mzeX8SwCKp9bKd8NeMw==" workbookSaltValue="rvg8Lckq8yru7vhED0vd5Q==" workbookSpinCount="100000" lockStructure="1"/>
  <bookViews>
    <workbookView xWindow="-105" yWindow="-105" windowWidth="23250" windowHeight="12450" tabRatio="652" firstSheet="1" activeTab="19"/>
  </bookViews>
  <sheets>
    <sheet name="TT" sheetId="103" r:id="rId1"/>
    <sheet name="01" sheetId="85" r:id="rId2"/>
    <sheet name="PT01" sheetId="34" r:id="rId3"/>
    <sheet name="02" sheetId="91" r:id="rId4"/>
    <sheet name="02 (bỏ)" sheetId="86" state="hidden" r:id="rId5"/>
    <sheet name="PT02" sheetId="87" r:id="rId6"/>
    <sheet name="03" sheetId="92" r:id="rId7"/>
    <sheet name="03 (bỏ)" sheetId="88" state="hidden" r:id="rId8"/>
    <sheet name="04" sheetId="93" r:id="rId9"/>
    <sheet name="04 (bỏ)" sheetId="76" state="hidden" r:id="rId10"/>
    <sheet name="05" sheetId="94" r:id="rId11"/>
    <sheet name="05 (bỏ)" sheetId="48" state="hidden" r:id="rId12"/>
    <sheet name="06" sheetId="96" r:id="rId13"/>
    <sheet name="07" sheetId="97" r:id="rId14"/>
    <sheet name="08" sheetId="98" r:id="rId15"/>
    <sheet name="09" sheetId="99" r:id="rId16"/>
    <sheet name="10" sheetId="100" r:id="rId17"/>
    <sheet name="11" sheetId="101" r:id="rId18"/>
    <sheet name="12" sheetId="102" r:id="rId19"/>
    <sheet name="PLChuaDieuKien" sheetId="95"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1">'01'!$A$1:$U$41</definedName>
    <definedName name="_xlnm.Print_Area" localSheetId="3">'02'!$A$1:$U$41</definedName>
    <definedName name="_xlnm.Print_Area" localSheetId="4">'02 (bỏ)'!$A$1:$V$39</definedName>
    <definedName name="_xlnm.Print_Area" localSheetId="6">'03'!$A$1:$U$22</definedName>
    <definedName name="_xlnm.Print_Area" localSheetId="7">'03 (bỏ)'!$A$1:$V$24</definedName>
    <definedName name="_xlnm.Print_Area" localSheetId="8">'04'!$A$1:$U$72</definedName>
    <definedName name="_xlnm.Print_Area" localSheetId="9">'04 (bỏ)'!$A$1:$U$23</definedName>
    <definedName name="_xlnm.Print_Area" localSheetId="11">'05 (bỏ)'!$A$1:$V$23</definedName>
    <definedName name="_xlnm.Print_Area" localSheetId="12">'06'!$A$1:$J$29</definedName>
    <definedName name="_xlnm.Print_Area" localSheetId="14">'08'!#REF!</definedName>
    <definedName name="_xlnm.Print_Area" localSheetId="16">'10'!#REF!</definedName>
    <definedName name="_xlnm.Print_Area" localSheetId="17">'11'!#REF!</definedName>
    <definedName name="_xlnm.Print_Area" localSheetId="18">'12'!#REF!</definedName>
    <definedName name="_xlnm.Print_Area" localSheetId="2">'PT01'!$A$1:$D$36</definedName>
    <definedName name="_xlnm.Print_Area" localSheetId="5">'PT02'!$A$1:$D$36</definedName>
    <definedName name="_xlnm.Print_Area" localSheetId="0">TT!$A$1:$C$15</definedName>
    <definedName name="_xlnm.Print_Titles" localSheetId="8">'04'!$3:$8</definedName>
    <definedName name="_xlnm.Print_Titles" localSheetId="10">'05'!$3:$8</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2" i="94" l="1"/>
  <c r="U42" i="93" l="1"/>
  <c r="E1" i="92" l="1"/>
  <c r="U41" i="93" l="1"/>
  <c r="E1" i="91" l="1"/>
  <c r="E1" i="85"/>
  <c r="U38" i="93" l="1"/>
  <c r="U35" i="93"/>
  <c r="U35" i="94"/>
  <c r="U38" i="94"/>
  <c r="A2" i="95" l="1"/>
  <c r="U28" i="93" l="1"/>
  <c r="U28" i="94"/>
  <c r="AA36" i="93" l="1"/>
  <c r="Z36" i="93"/>
  <c r="W36" i="93"/>
  <c r="V36" i="93"/>
  <c r="Y36" i="93"/>
  <c r="X36" i="93"/>
  <c r="U45" i="93"/>
  <c r="U44" i="93"/>
  <c r="U53" i="93"/>
  <c r="U48" i="93"/>
  <c r="U39" i="93"/>
  <c r="U30" i="94"/>
  <c r="U50" i="93"/>
  <c r="U52" i="93"/>
  <c r="U30" i="93"/>
  <c r="C7" i="103" l="1"/>
  <c r="U56" i="94" l="1"/>
  <c r="U44" i="94"/>
  <c r="U52" i="94"/>
  <c r="U48" i="94"/>
  <c r="U62" i="94"/>
  <c r="U59" i="94"/>
  <c r="U62" i="93" l="1"/>
  <c r="U59" i="93"/>
  <c r="U56" i="93"/>
  <c r="U54" i="93"/>
  <c r="U49" i="93"/>
  <c r="M27" i="102" l="1"/>
  <c r="M23" i="102"/>
  <c r="B27" i="102"/>
  <c r="B23" i="102"/>
  <c r="R1" i="102"/>
  <c r="M27" i="101"/>
  <c r="M23" i="101"/>
  <c r="B27" i="101"/>
  <c r="B23" i="101"/>
  <c r="P1" i="101"/>
  <c r="O27" i="100"/>
  <c r="O23" i="100"/>
  <c r="B27" i="100"/>
  <c r="B23" i="100"/>
  <c r="R1" i="100"/>
  <c r="O26" i="99"/>
  <c r="O22" i="99"/>
  <c r="B26" i="99"/>
  <c r="B22" i="99"/>
  <c r="Q1" i="99"/>
  <c r="P54" i="98"/>
  <c r="P49" i="98"/>
  <c r="B54" i="98"/>
  <c r="B49" i="98"/>
  <c r="R1" i="98"/>
  <c r="I1" i="97"/>
  <c r="G29" i="97"/>
  <c r="B29" i="97"/>
  <c r="G24" i="97"/>
  <c r="B24" i="97"/>
  <c r="B24" i="96"/>
  <c r="A65" i="94"/>
  <c r="A18" i="92"/>
  <c r="A39" i="91"/>
  <c r="U36" i="93" l="1"/>
  <c r="I2" i="101"/>
  <c r="H2" i="101"/>
  <c r="K2" i="102"/>
  <c r="J2" i="102"/>
  <c r="L2" i="102" l="1"/>
  <c r="J2" i="101"/>
  <c r="A39" i="85"/>
  <c r="V21" i="93" l="1"/>
  <c r="P1" i="93"/>
  <c r="P1" i="94"/>
  <c r="Y58" i="94"/>
  <c r="Y58" i="93"/>
  <c r="Y55" i="94"/>
  <c r="AA55" i="94" s="1"/>
  <c r="Y55" i="93"/>
  <c r="Z55" i="93" s="1"/>
  <c r="Y47" i="94"/>
  <c r="Y47" i="93"/>
  <c r="Z47" i="93" s="1"/>
  <c r="Y43" i="94"/>
  <c r="AA43" i="94" s="1"/>
  <c r="Y43" i="93"/>
  <c r="AA43" i="93" s="1"/>
  <c r="Y34" i="94"/>
  <c r="Y34" i="93"/>
  <c r="Z34" i="93" s="1"/>
  <c r="Y37" i="94"/>
  <c r="Y37" i="93"/>
  <c r="Y29" i="93"/>
  <c r="Y21" i="93"/>
  <c r="Z21" i="93" s="1"/>
  <c r="Y10" i="93"/>
  <c r="Y10" i="94"/>
  <c r="Y21" i="94"/>
  <c r="AA21" i="94" s="1"/>
  <c r="V37" i="93"/>
  <c r="V54" i="94"/>
  <c r="U54" i="94"/>
  <c r="V60" i="94"/>
  <c r="V50" i="94"/>
  <c r="V46" i="94"/>
  <c r="W39" i="94"/>
  <c r="V39" i="94"/>
  <c r="V40" i="94"/>
  <c r="V41" i="94"/>
  <c r="W36" i="94"/>
  <c r="V36" i="94"/>
  <c r="U49" i="94"/>
  <c r="W32" i="94"/>
  <c r="V32" i="94"/>
  <c r="V33" i="94"/>
  <c r="N72" i="94"/>
  <c r="N65" i="94"/>
  <c r="A72" i="94"/>
  <c r="N64" i="94"/>
  <c r="A64" i="94"/>
  <c r="V27" i="94"/>
  <c r="W26" i="94"/>
  <c r="V26" i="94"/>
  <c r="U25" i="94"/>
  <c r="V25" i="94"/>
  <c r="V24" i="94"/>
  <c r="V23" i="94"/>
  <c r="V17" i="94"/>
  <c r="U16" i="94"/>
  <c r="V16" i="94"/>
  <c r="U14" i="94"/>
  <c r="U13" i="94"/>
  <c r="V11" i="94"/>
  <c r="A72" i="93"/>
  <c r="A64" i="93"/>
  <c r="N72" i="93"/>
  <c r="N65" i="93"/>
  <c r="N64" i="93"/>
  <c r="W61" i="93"/>
  <c r="V61" i="93"/>
  <c r="V58" i="93"/>
  <c r="W55" i="93"/>
  <c r="V55" i="93"/>
  <c r="V51" i="93"/>
  <c r="W47" i="93"/>
  <c r="V47" i="93"/>
  <c r="W46" i="93"/>
  <c r="V46" i="93"/>
  <c r="V43" i="93"/>
  <c r="V41" i="93"/>
  <c r="W37" i="93"/>
  <c r="W34" i="93"/>
  <c r="V34" i="93"/>
  <c r="W33" i="93"/>
  <c r="V33" i="93"/>
  <c r="W32" i="93"/>
  <c r="V32" i="93"/>
  <c r="V29" i="93"/>
  <c r="V27" i="93"/>
  <c r="V26" i="93"/>
  <c r="V25" i="93"/>
  <c r="W24" i="93"/>
  <c r="V24" i="93"/>
  <c r="W23" i="93"/>
  <c r="V23" i="93"/>
  <c r="V20" i="93"/>
  <c r="W19" i="93"/>
  <c r="V19" i="93"/>
  <c r="W18" i="93"/>
  <c r="V18" i="93"/>
  <c r="W17" i="93"/>
  <c r="V17" i="93"/>
  <c r="W16" i="93"/>
  <c r="V16" i="93"/>
  <c r="W15" i="93"/>
  <c r="V15" i="93"/>
  <c r="W14" i="93"/>
  <c r="V14" i="93"/>
  <c r="W13" i="93"/>
  <c r="V13" i="93"/>
  <c r="V12" i="93"/>
  <c r="W40" i="94"/>
  <c r="U40" i="94"/>
  <c r="V63" i="94"/>
  <c r="V61" i="94"/>
  <c r="U63" i="94"/>
  <c r="U63" i="93"/>
  <c r="V63" i="93"/>
  <c r="U60" i="94"/>
  <c r="W60" i="93"/>
  <c r="V55" i="94"/>
  <c r="V57" i="94"/>
  <c r="W58" i="93"/>
  <c r="U57" i="93"/>
  <c r="V57" i="93"/>
  <c r="W49" i="94"/>
  <c r="W51" i="93"/>
  <c r="W46" i="94"/>
  <c r="U45" i="94"/>
  <c r="W45" i="94"/>
  <c r="V43" i="94"/>
  <c r="V45" i="94"/>
  <c r="W43" i="93"/>
  <c r="U40" i="93"/>
  <c r="W41" i="93"/>
  <c r="U24" i="93"/>
  <c r="W25" i="93"/>
  <c r="U26" i="93"/>
  <c r="W27" i="93"/>
  <c r="U27" i="93"/>
  <c r="U25" i="93"/>
  <c r="W26" i="93"/>
  <c r="W29" i="93"/>
  <c r="W20" i="93"/>
  <c r="U11" i="93"/>
  <c r="W12" i="93"/>
  <c r="U24" i="94"/>
  <c r="W24" i="94"/>
  <c r="U26" i="94"/>
  <c r="U27" i="94"/>
  <c r="U22" i="94"/>
  <c r="W22" i="94"/>
  <c r="V22" i="94"/>
  <c r="W54" i="94"/>
  <c r="V53" i="94"/>
  <c r="U32" i="94"/>
  <c r="V29" i="94"/>
  <c r="V31" i="94"/>
  <c r="U13" i="93"/>
  <c r="U17" i="93"/>
  <c r="U12" i="93"/>
  <c r="U16" i="93"/>
  <c r="U11" i="94"/>
  <c r="U15" i="93"/>
  <c r="U12" i="94"/>
  <c r="U14" i="93"/>
  <c r="U18" i="93"/>
  <c r="V40" i="93"/>
  <c r="V60" i="93"/>
  <c r="U39" i="94"/>
  <c r="U36" i="94"/>
  <c r="U17" i="94"/>
  <c r="V22" i="93"/>
  <c r="V31" i="93"/>
  <c r="W57" i="93"/>
  <c r="U32" i="93"/>
  <c r="U46" i="93"/>
  <c r="U58" i="93"/>
  <c r="U60" i="93"/>
  <c r="U22" i="93"/>
  <c r="U23" i="93"/>
  <c r="U31" i="93"/>
  <c r="U33" i="93"/>
  <c r="W63" i="94"/>
  <c r="W63" i="93"/>
  <c r="U61" i="93"/>
  <c r="U55" i="93"/>
  <c r="U43" i="93"/>
  <c r="U34" i="93"/>
  <c r="U37" i="93"/>
  <c r="W40" i="93"/>
  <c r="U21" i="93"/>
  <c r="W22" i="93"/>
  <c r="U51" i="93"/>
  <c r="W31" i="93"/>
  <c r="U47" i="93"/>
  <c r="U29" i="93"/>
  <c r="U20" i="93"/>
  <c r="W21" i="93"/>
  <c r="P1" i="92"/>
  <c r="A17" i="92"/>
  <c r="I1" i="96"/>
  <c r="G29" i="96"/>
  <c r="G24" i="96"/>
  <c r="G23" i="96"/>
  <c r="B29" i="96"/>
  <c r="N20" i="92"/>
  <c r="N18" i="92"/>
  <c r="N17" i="92"/>
  <c r="A20" i="92"/>
  <c r="N41" i="91"/>
  <c r="A41" i="91"/>
  <c r="N39" i="91"/>
  <c r="N38" i="91"/>
  <c r="P1" i="91"/>
  <c r="N39" i="85"/>
  <c r="P1" i="85"/>
  <c r="N38" i="85"/>
  <c r="N41" i="85"/>
  <c r="A41" i="85"/>
  <c r="J2" i="86"/>
  <c r="I2" i="86"/>
  <c r="M2" i="76"/>
  <c r="N2" i="48"/>
  <c r="L2" i="88"/>
  <c r="M2" i="88" s="1"/>
  <c r="M2" i="48"/>
  <c r="L2" i="76"/>
  <c r="K2" i="88"/>
  <c r="W12" i="94"/>
  <c r="W14" i="94"/>
  <c r="W16" i="94"/>
  <c r="W17" i="94"/>
  <c r="W18" i="94"/>
  <c r="V14" i="94"/>
  <c r="V12" i="94"/>
  <c r="W11" i="94"/>
  <c r="V15" i="94"/>
  <c r="V18" i="94"/>
  <c r="W25" i="94"/>
  <c r="V21" i="94"/>
  <c r="V13" i="94"/>
  <c r="O2" i="48" l="1"/>
  <c r="N2" i="76"/>
  <c r="Z43" i="93"/>
  <c r="K2" i="86"/>
  <c r="X40" i="94"/>
  <c r="B22" i="102"/>
  <c r="M22" i="102" s="1"/>
  <c r="B22" i="100"/>
  <c r="O22" i="100" s="1"/>
  <c r="B48" i="98"/>
  <c r="P48" i="98" s="1"/>
  <c r="B22" i="101"/>
  <c r="M22" i="101" s="1"/>
  <c r="B21" i="99"/>
  <c r="O21" i="99" s="1"/>
  <c r="B23" i="97"/>
  <c r="G23" i="97" s="1"/>
  <c r="Z55" i="94"/>
  <c r="AA34" i="93"/>
  <c r="X16" i="94"/>
  <c r="X39" i="94"/>
  <c r="X25" i="94"/>
  <c r="X12" i="94"/>
  <c r="X58" i="93"/>
  <c r="X20" i="93"/>
  <c r="X18" i="93"/>
  <c r="X24" i="93"/>
  <c r="X32" i="93"/>
  <c r="X46" i="93"/>
  <c r="X32" i="94"/>
  <c r="X36" i="94"/>
  <c r="X40" i="93"/>
  <c r="X14" i="94"/>
  <c r="X17" i="94"/>
  <c r="X13" i="93"/>
  <c r="X60" i="93"/>
  <c r="X22" i="93"/>
  <c r="X57" i="93"/>
  <c r="X17" i="93"/>
  <c r="X26" i="93"/>
  <c r="AA21" i="93"/>
  <c r="X27" i="93"/>
  <c r="X25" i="93"/>
  <c r="X18" i="94"/>
  <c r="X23" i="93"/>
  <c r="X47" i="93"/>
  <c r="X55" i="93"/>
  <c r="X29" i="93"/>
  <c r="X51" i="93"/>
  <c r="X14" i="93"/>
  <c r="X16" i="93"/>
  <c r="X37" i="93"/>
  <c r="X33" i="93"/>
  <c r="AA47" i="93"/>
  <c r="Y9" i="94"/>
  <c r="X22" i="94"/>
  <c r="X63" i="94"/>
  <c r="X24" i="94"/>
  <c r="X45" i="94"/>
  <c r="X15" i="93"/>
  <c r="X19" i="93"/>
  <c r="X34" i="93"/>
  <c r="X41" i="93"/>
  <c r="X43" i="93"/>
  <c r="X12" i="93"/>
  <c r="X61" i="93"/>
  <c r="X21" i="93"/>
  <c r="X31" i="93"/>
  <c r="X63" i="93"/>
  <c r="Y9" i="93"/>
  <c r="W57" i="94"/>
  <c r="X57" i="94" s="1"/>
  <c r="U57" i="94"/>
  <c r="Z37" i="93"/>
  <c r="AA37" i="93"/>
  <c r="W53" i="94"/>
  <c r="X53" i="94" s="1"/>
  <c r="U15" i="94"/>
  <c r="W15" i="94"/>
  <c r="X15" i="94" s="1"/>
  <c r="U18" i="94"/>
  <c r="V47" i="94"/>
  <c r="V49" i="94"/>
  <c r="X49" i="94" s="1"/>
  <c r="W21" i="94"/>
  <c r="X21" i="94" s="1"/>
  <c r="X11" i="94"/>
  <c r="U53" i="94"/>
  <c r="W23" i="94"/>
  <c r="X23" i="94" s="1"/>
  <c r="U23" i="94"/>
  <c r="U46" i="94"/>
  <c r="U50" i="94"/>
  <c r="W50" i="94"/>
  <c r="X50" i="94" s="1"/>
  <c r="X54" i="94"/>
  <c r="V58" i="94"/>
  <c r="W13" i="94"/>
  <c r="X13" i="94" s="1"/>
  <c r="A38" i="91"/>
  <c r="A38" i="85"/>
  <c r="B23" i="96"/>
  <c r="V51" i="94"/>
  <c r="W41" i="94"/>
  <c r="X41" i="94" s="1"/>
  <c r="U41" i="94"/>
  <c r="X46" i="94"/>
  <c r="W60" i="94"/>
  <c r="X60" i="94" s="1"/>
  <c r="V37" i="94"/>
  <c r="X26" i="94"/>
  <c r="W27" i="94"/>
  <c r="X27" i="94" s="1"/>
  <c r="W31" i="94"/>
  <c r="X31" i="94" s="1"/>
  <c r="U31" i="94"/>
  <c r="U33" i="94"/>
  <c r="W33" i="94"/>
  <c r="X33" i="94" s="1"/>
  <c r="AA37" i="94"/>
  <c r="Z43" i="94"/>
  <c r="Z21" i="94"/>
  <c r="AA29" i="93"/>
  <c r="Z34" i="94"/>
  <c r="Z47" i="94"/>
  <c r="Z29" i="93"/>
  <c r="AA47" i="94"/>
  <c r="AA34" i="94"/>
  <c r="Z37" i="94"/>
  <c r="AA55" i="93"/>
  <c r="W51" i="94" l="1"/>
  <c r="X51" i="94" s="1"/>
  <c r="W55" i="94"/>
  <c r="X55" i="94" s="1"/>
  <c r="U55" i="94"/>
  <c r="U58" i="94"/>
  <c r="W58" i="94"/>
  <c r="X58" i="94" s="1"/>
  <c r="W34" i="94"/>
  <c r="U34" i="94"/>
  <c r="V34" i="94"/>
  <c r="V20" i="94"/>
  <c r="U47" i="94"/>
  <c r="W47" i="94"/>
  <c r="X47" i="94" s="1"/>
  <c r="U21" i="94"/>
  <c r="U37" i="94"/>
  <c r="W37" i="94"/>
  <c r="X37" i="94" s="1"/>
  <c r="U43" i="94"/>
  <c r="W43" i="94"/>
  <c r="X43" i="94" s="1"/>
  <c r="U61" i="94" l="1"/>
  <c r="W61" i="94"/>
  <c r="X61" i="94" s="1"/>
  <c r="X34" i="94"/>
  <c r="W29" i="94"/>
  <c r="X29" i="94" s="1"/>
  <c r="U29" i="94"/>
  <c r="W20" i="94" l="1"/>
  <c r="X20" i="94" s="1"/>
  <c r="U51" i="94" l="1"/>
  <c r="U20" i="94" l="1"/>
  <c r="U14" i="92" l="1"/>
  <c r="U15" i="92"/>
  <c r="U9" i="92"/>
  <c r="U16" i="92"/>
  <c r="U13" i="92"/>
  <c r="U23" i="91"/>
  <c r="U22" i="91"/>
  <c r="U21" i="91"/>
  <c r="U20" i="91"/>
  <c r="U19" i="91"/>
  <c r="U18" i="91"/>
  <c r="U17" i="91"/>
  <c r="U16" i="91"/>
  <c r="U15" i="91"/>
  <c r="U14" i="91"/>
  <c r="U13" i="91"/>
  <c r="U35" i="91"/>
  <c r="U31" i="91"/>
  <c r="U27" i="91"/>
  <c r="U12" i="92"/>
  <c r="U36" i="91"/>
  <c r="U32" i="91"/>
  <c r="U28" i="91"/>
  <c r="U12" i="91"/>
  <c r="U26" i="91"/>
  <c r="U34" i="91"/>
  <c r="U30" i="91"/>
  <c r="U37" i="91"/>
  <c r="U33" i="91"/>
  <c r="U29" i="91"/>
  <c r="U26" i="85" l="1"/>
  <c r="U34" i="85"/>
  <c r="U30" i="85"/>
  <c r="U29" i="85"/>
  <c r="U37" i="85"/>
  <c r="U33" i="85"/>
  <c r="U12" i="85"/>
  <c r="U32" i="85"/>
  <c r="U36" i="85"/>
  <c r="U28" i="85"/>
  <c r="U35" i="85"/>
  <c r="U31" i="85"/>
  <c r="U27" i="85"/>
  <c r="U21" i="85"/>
  <c r="U17" i="85"/>
  <c r="U22" i="85"/>
  <c r="U18" i="85"/>
  <c r="U14" i="85"/>
  <c r="U23" i="85"/>
  <c r="U19" i="85"/>
  <c r="U15" i="85"/>
  <c r="U20" i="85"/>
  <c r="U16" i="85"/>
  <c r="U10" i="92" l="1"/>
  <c r="U11" i="92"/>
  <c r="U11" i="91"/>
  <c r="U25" i="91"/>
  <c r="U24" i="91"/>
  <c r="U11" i="85"/>
  <c r="U13" i="85"/>
  <c r="J2" i="92" l="1"/>
  <c r="U25" i="85"/>
  <c r="U24" i="85"/>
  <c r="U9" i="91"/>
  <c r="U10" i="91"/>
  <c r="U10" i="85" l="1"/>
  <c r="U9" i="85"/>
  <c r="E2" i="96" l="1"/>
  <c r="Z9" i="94"/>
  <c r="Z10" i="94"/>
  <c r="Z10" i="93" l="1"/>
  <c r="V10" i="93"/>
  <c r="V19" i="94"/>
  <c r="V11" i="93"/>
  <c r="AA10" i="94"/>
  <c r="V10" i="94" l="1"/>
  <c r="AA10" i="93" l="1"/>
  <c r="U19" i="94"/>
  <c r="W19" i="94"/>
  <c r="X19" i="94" s="1"/>
  <c r="V9" i="94"/>
  <c r="U19" i="93" l="1"/>
  <c r="U10" i="94"/>
  <c r="W10" i="94"/>
  <c r="X10" i="94" s="1"/>
  <c r="U10" i="93" l="1"/>
  <c r="W11" i="93"/>
  <c r="X11" i="93" s="1"/>
  <c r="W9" i="94"/>
  <c r="X9" i="94" s="1"/>
  <c r="U9" i="94"/>
  <c r="I2" i="94"/>
  <c r="J2" i="94"/>
  <c r="K2" i="94" l="1"/>
  <c r="U9" i="93"/>
  <c r="AA9" i="93" l="1"/>
  <c r="Z9" i="93" l="1"/>
  <c r="W10" i="93"/>
  <c r="X10" i="93" s="1"/>
  <c r="AA9" i="94"/>
  <c r="J2" i="93" l="1"/>
  <c r="K2" i="93"/>
  <c r="L2" i="93" l="1"/>
</calcChain>
</file>

<file path=xl/sharedStrings.xml><?xml version="1.0" encoding="utf-8"?>
<sst xmlns="http://schemas.openxmlformats.org/spreadsheetml/2006/main" count="1435" uniqueCount="463">
  <si>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</si>
  <si>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</si>
  <si>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</si>
  <si>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</si>
  <si>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</si>
  <si>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</si>
  <si>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</si>
  <si>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</si>
  <si>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</si>
  <si>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</si>
  <si>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</si>
  <si>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</si>
  <si>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</si>
  <si>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</si>
  <si>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</si>
  <si>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</si>
  <si>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</si>
  <si>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</si>
  <si>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</si>
  <si>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</si>
  <si>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</si>
  <si>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</si>
  <si>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</si>
  <si>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</si>
  <si>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</si>
  <si>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</si>
  <si>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</si>
  <si>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</si>
  <si>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</si>
  <si>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</si>
  <si>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</si>
  <si>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</si>
  <si>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</si>
  <si>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</si>
  <si>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</si>
  <si>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</si>
  <si>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</si>
  <si>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</si>
  <si>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</si>
  <si>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</si>
  <si>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</si>
  <si>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</si>
  <si>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</si>
  <si>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</si>
  <si>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</si>
  <si>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</si>
  <si>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</si>
  <si>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</si>
  <si>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</si>
  <si>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</si>
  <si>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</si>
  <si>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</si>
  <si>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</si>
  <si>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</si>
  <si>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</si>
  <si>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</si>
  <si>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</si>
  <si>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</si>
  <si>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</si>
  <si>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</si>
  <si>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</si>
  <si>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</si>
  <si>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</si>
  <si>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</si>
  <si>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</si>
  <si>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</si>
  <si>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</si>
  <si>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</si>
  <si>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</si>
  <si>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</si>
  <si>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</si>
  <si>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</si>
  <si>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</si>
  <si>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</si>
  <si>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</si>
  <si>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</si>
  <si>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</si>
  <si>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</si>
  <si>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</si>
  <si>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</si>
  <si>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</si>
  <si>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</si>
  <si>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</si>
  <si>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</si>
  <si>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</si>
  <si>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</si>
  <si>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</si>
  <si>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</si>
  <si>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</si>
  <si>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</si>
  <si>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</si>
  <si>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</si>
  <si>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</si>
  <si>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</si>
  <si>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</si>
  <si>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</si>
  <si>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</si>
  <si>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</si>
  <si>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</si>
  <si>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</si>
  <si>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</si>
  <si>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</si>
  <si>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</si>
  <si>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</si>
  <si>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</si>
  <si>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</si>
  <si>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</si>
  <si>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</si>
  <si>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</si>
  <si>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</si>
  <si>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</si>
  <si>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</si>
  <si>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</si>
  <si>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</si>
  <si>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</si>
  <si>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</si>
  <si>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</si>
  <si>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</si>
  <si>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</si>
  <si>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charset val="163"/>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</si>
  <si>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</si>
  <si>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charset val="163"/>
      </rPr>
      <t>……..tháng/năm ……..</t>
    </r>
  </si>
  <si>
    <t>Đơn vị tính: 1.000 VN Đồng</t>
  </si>
  <si>
    <t>Đơn vị tính: 1.000 VN đồng</t>
  </si>
  <si>
    <r>
      <t xml:space="preserve">   KẾT QUẢ THI HÀNH CHO NGÂN SÁCH NHÀ NƯỚC
</t>
    </r>
    <r>
      <rPr>
        <sz val="13"/>
        <rFont val="Times New Roman"/>
        <family val="1"/>
        <charset val="163"/>
      </rPr>
      <t>……..tháng/năm ……..</t>
    </r>
  </si>
  <si>
    <r>
      <t xml:space="preserve">KẾT QUẢ THI HÀNH ÁN DÂN SỰ TÍNH BẰNG TIỀN CHIA THEO CƠ QUAN THI HÀNH ÁN VÀ CHẤP HÀNH VIÊN
</t>
    </r>
    <r>
      <rPr>
        <sz val="13"/>
        <rFont val="Times New Roman"/>
        <family val="1"/>
        <charset val="163"/>
      </rPr>
      <t>……..tháng/năm ……..</t>
    </r>
  </si>
  <si>
    <r>
      <t xml:space="preserve">KẾT QUẢ THI HÀNH ÁN DÂN SỰ TÍNH BẰNG VIỆC CHIA THEO CƠ QUAN THI HÀNH ÁN VÀ CHẤP HÀNH VIÊN 
</t>
    </r>
    <r>
      <rPr>
        <sz val="13"/>
        <rFont val="Times New Roman"/>
        <family val="1"/>
        <charset val="163"/>
      </rPr>
      <t>……..tháng/năm ……..</t>
    </r>
  </si>
  <si>
    <r>
      <t xml:space="preserve">  …………….,ngày…… tháng….. năm ……….
</t>
    </r>
    <r>
      <rPr>
        <b/>
        <sz val="13"/>
        <rFont val="Times New Roman"/>
        <family val="1"/>
        <charset val="163"/>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</si>
  <si>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</si>
  <si>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</si>
  <si>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</si>
  <si>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</si>
  <si>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</si>
  <si>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</si>
  <si>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</si>
  <si>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</si>
  <si>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</si>
  <si>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</si>
  <si>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</si>
  <si>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</si>
  <si>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</si>
  <si>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</si>
  <si>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</si>
  <si>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</si>
  <si>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</si>
  <si>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</si>
  <si>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</si>
  <si>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</si>
  <si>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</si>
  <si>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</si>
  <si>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</si>
  <si>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</si>
  <si>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</si>
  <si>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</si>
  <si>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</si>
  <si>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</si>
  <si>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</si>
  <si>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</si>
  <si>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</si>
  <si>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</si>
  <si>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</si>
  <si>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</si>
  <si>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</si>
  <si>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</si>
  <si>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</si>
  <si>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</si>
  <si>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</si>
  <si>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</si>
  <si>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</si>
  <si>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</si>
  <si>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</si>
  <si>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</si>
  <si>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</si>
  <si>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</si>
  <si>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</si>
  <si>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</si>
  <si>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</si>
  <si>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</si>
  <si>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</si>
  <si>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</si>
  <si>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</si>
  <si>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</si>
  <si>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</si>
  <si>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</si>
  <si>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</si>
  <si>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</si>
  <si>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</si>
  <si>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</si>
  <si>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</si>
  <si>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</si>
  <si>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</si>
  <si>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</si>
  <si>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</si>
  <si>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</si>
  <si>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</si>
  <si>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</si>
  <si>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</si>
  <si>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</si>
  <si>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</si>
  <si>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</si>
  <si>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</si>
  <si>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</si>
  <si>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</si>
  <si>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</si>
  <si>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</si>
  <si>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</si>
  <si>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</si>
  <si>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</si>
  <si>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</si>
  <si>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</si>
  <si>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</si>
  <si>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</si>
  <si>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</si>
  <si>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</si>
  <si>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Cục Thi hành án dân sự</t>
  </si>
  <si>
    <t>Khiếu nại</t>
  </si>
  <si>
    <t>Tố cáo</t>
  </si>
  <si>
    <t>2.1.1</t>
  </si>
  <si>
    <t>2.1.1.1</t>
  </si>
  <si>
    <t>2.1.1.2</t>
  </si>
  <si>
    <t>2.1.2</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</si>
  <si>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</si>
  <si>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</si>
  <si>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</si>
  <si>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</si>
  <si>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</si>
  <si>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</si>
  <si>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</si>
  <si>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</si>
  <si>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</si>
  <si>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</si>
  <si>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</si>
  <si>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</si>
  <si>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</si>
  <si>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</si>
  <si>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</si>
  <si>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</si>
  <si>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Cục THADS</t>
  </si>
  <si>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</si>
  <si>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</si>
  <si>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</si>
  <si>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</si>
  <si>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</si>
  <si>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</si>
  <si>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</si>
  <si>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</si>
  <si>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</si>
  <si>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</si>
  <si>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</si>
  <si>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</si>
  <si>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</si>
  <si>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</si>
  <si>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</si>
  <si>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</si>
  <si>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</si>
  <si>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 xml:space="preserve">Cục Thi hành án dân sự </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</si>
  <si>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</si>
  <si>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</si>
  <si>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</si>
  <si>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</si>
  <si>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</si>
  <si>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</si>
  <si>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</si>
  <si>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</si>
  <si>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</si>
  <si>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</si>
  <si>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</si>
  <si>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</si>
  <si>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</si>
  <si>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</si>
  <si>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</si>
  <si>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</si>
  <si>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</si>
  <si>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</si>
  <si>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</si>
  <si>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</si>
  <si>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</si>
  <si>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</si>
  <si>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</si>
  <si>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</si>
  <si>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</si>
  <si>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</si>
  <si>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</si>
  <si>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</si>
  <si>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</si>
  <si>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</si>
  <si>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NGƯỜI LẬP BIỂU</t>
  </si>
  <si>
    <r>
      <t>Kết quả giám sát (</t>
    </r>
    <r>
      <rPr>
        <i/>
        <sz val="9"/>
        <rFont val="Times New Roman"/>
        <family val="1"/>
        <charset val="163"/>
      </rPr>
      <t>cuộc</t>
    </r>
    <r>
      <rPr>
        <b/>
        <sz val="9"/>
        <rFont val="Times New Roman"/>
        <family val="1"/>
      </rPr>
      <t>)</t>
    </r>
  </si>
  <si>
    <t>Đơn vị tính: việc và 1.000 đồng</t>
  </si>
  <si>
    <t>Tổng số việc thuộc thẩm quyền giải quyết của CQ THADS</t>
  </si>
  <si>
    <t>Thông tin chung biểu mẫu</t>
  </si>
  <si>
    <t>Thay đổi thông tin cột C để điền thông tin vào các biểu mẫu</t>
  </si>
  <si>
    <t xml:space="preserve">Chức danh </t>
  </si>
  <si>
    <t>Lãnh đạo</t>
  </si>
  <si>
    <t xml:space="preserve">Ngày ký </t>
  </si>
  <si>
    <t>Họ tên người ký</t>
  </si>
  <si>
    <t>Họ tên người lập biểu</t>
  </si>
  <si>
    <t>Kỳ báo cáo</t>
  </si>
  <si>
    <t>Đơn vị báo cáo</t>
  </si>
  <si>
    <t>CỤC TRƯỞNG</t>
  </si>
  <si>
    <t>* Các ô bôi vàng không thực hiện thống kê</t>
  </si>
  <si>
    <t>* ô bôi vàng không thực hiện thống kê</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</si>
  <si>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</si>
  <si>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</si>
  <si>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</si>
  <si>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</si>
  <si>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</si>
  <si>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</si>
  <si>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</si>
  <si>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</si>
  <si>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</si>
  <si>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</si>
  <si>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</si>
  <si>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</si>
  <si>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</si>
  <si>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</si>
  <si>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</si>
  <si>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</si>
  <si>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</si>
  <si>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</si>
  <si>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</si>
  <si>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</si>
  <si>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</si>
  <si>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</si>
  <si>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</si>
  <si>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</si>
  <si>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</si>
  <si>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</si>
  <si>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</si>
  <si>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PHẠM ANH VŨ</t>
  </si>
  <si>
    <t>KẾT QUẢ THI HÀNH ÁN DÂN SỰ TÍNH BẰNG VIỆC CHIA THEO CƠ QUAN THI HÀNH ÁN DÂN SỰ VÀ CHẤP HÀNH VIÊN</t>
  </si>
  <si>
    <t>Cục Thi hành án DS tỉnh Kon Tum</t>
  </si>
  <si>
    <t>Các Chi cục THADS các huyện, TP</t>
  </si>
  <si>
    <t>Chi cục THA Thành phố Kon Tum</t>
  </si>
  <si>
    <t>Chi cục THA huyện Đắk Hà</t>
  </si>
  <si>
    <t>Chi cục THA huyện Đắk Tô</t>
  </si>
  <si>
    <t>Chi cục THA huyện Ngọc Hồi</t>
  </si>
  <si>
    <t>Chi cục THA huyện Đắk Glei</t>
  </si>
  <si>
    <t>Chi cục THA huyện Sa Thầy</t>
  </si>
  <si>
    <t>Chi cục THA huyện Kon Rẫy</t>
  </si>
  <si>
    <t>Chi cục THA huyện Kon Plong</t>
  </si>
  <si>
    <t>Chi cục THA huyện Tu Mơ Rong</t>
  </si>
  <si>
    <t>Chi cục THA huyện Ia H'Drai</t>
  </si>
  <si>
    <t>CAO MINH HOÀNG TÙNG</t>
  </si>
  <si>
    <r>
      <t>Năm trước chuyển sang</t>
    </r>
    <r>
      <rPr>
        <b/>
        <sz val="9"/>
        <color indexed="10"/>
        <rFont val="Times New Roman"/>
        <family val="1"/>
      </rPr>
      <t xml:space="preserve"> (trừ số đã chuyển sổ theo dõi riêng)</t>
    </r>
  </si>
  <si>
    <r>
      <t xml:space="preserve">Chưa có điều kiện </t>
    </r>
    <r>
      <rPr>
        <b/>
        <sz val="9"/>
        <color indexed="10"/>
        <rFont val="Times New Roman"/>
        <family val="1"/>
      </rPr>
      <t>(trừ số đã chuyển sổ theo dõi riêng)</t>
    </r>
  </si>
  <si>
    <t>2.4</t>
  </si>
  <si>
    <t>4.3</t>
  </si>
  <si>
    <t>6.1</t>
  </si>
  <si>
    <t>6.2</t>
  </si>
  <si>
    <t>6.3</t>
  </si>
  <si>
    <t>7.1</t>
  </si>
  <si>
    <t>7.2</t>
  </si>
  <si>
    <t>7.3</t>
  </si>
  <si>
    <t>8.1</t>
  </si>
  <si>
    <t>8.2</t>
  </si>
  <si>
    <t>9.1</t>
  </si>
  <si>
    <t>9.2</t>
  </si>
  <si>
    <t>10.1</t>
  </si>
  <si>
    <t>10.2</t>
  </si>
  <si>
    <t>KẾT QUẢ THI HÀNH ÁN DÂN SỰ TÍNH BẰNG TIỀN CHIA THEO CƠ QUAN
 THI HÀNH ÁN DÂN SỰ VÀ CHẤP HÀNH VIÊN</t>
  </si>
  <si>
    <r>
      <t xml:space="preserve">Năm trước chuyển sang </t>
    </r>
    <r>
      <rPr>
        <b/>
        <sz val="9"/>
        <color indexed="10"/>
        <rFont val="Times New Roman"/>
        <family val="1"/>
      </rPr>
      <t>(trừ số đã chuyển sổ theo dõi riêng)</t>
    </r>
  </si>
  <si>
    <r>
      <t xml:space="preserve">Hoãn thi hành án </t>
    </r>
    <r>
      <rPr>
        <b/>
        <sz val="9"/>
        <color indexed="40"/>
        <rFont val="Times New Roman"/>
        <family val="1"/>
      </rPr>
      <t>(trừ điểm c k1, Đ 48)</t>
    </r>
  </si>
  <si>
    <r>
      <t>Hoãn thi hành án</t>
    </r>
    <r>
      <rPr>
        <b/>
        <sz val="9"/>
        <color indexed="17"/>
        <rFont val="Times New Roman"/>
        <family val="1"/>
      </rPr>
      <t xml:space="preserve"> </t>
    </r>
    <r>
      <rPr>
        <b/>
        <sz val="9"/>
        <color indexed="40"/>
        <rFont val="Times New Roman"/>
        <family val="1"/>
      </rPr>
      <t>(trừ điểm c k1, Đ 48)</t>
    </r>
  </si>
  <si>
    <t>KẾT QUẢ ĐỀ NGHỊ, XÉT MIỄN VÀ GIẢM NGHĨA VỤ 
THI HÀNH ÁN DÂN SỰ</t>
  </si>
  <si>
    <t>Chi cục Thi hành án dân sự Thành phố</t>
  </si>
  <si>
    <t>Chi cục Thi hành án dân sự huyện Đắk Hà</t>
  </si>
  <si>
    <t>Chi cục Thi hành án dân sự huyện Đắk Tô</t>
  </si>
  <si>
    <t>Chi cục Thi hành án dân sự huyện Ngọc Hồi</t>
  </si>
  <si>
    <t>Chi cục Thi hành án dân sự huyện Đắk Glei</t>
  </si>
  <si>
    <t>Chi cục Thi hành án dân sự huyện Sa Thầy</t>
  </si>
  <si>
    <t>Chi cục Thi hành án dân sự huyện Kon Rẫy</t>
  </si>
  <si>
    <t>Chi cục Thi hành án dân sự huyện Kon Plong</t>
  </si>
  <si>
    <t>Chi cục Thi hành án dân sự huyện Tu Mơ rong</t>
  </si>
  <si>
    <t>Chi cục Thi hành án dân sự huyện Ia H'Drai</t>
  </si>
  <si>
    <r>
      <t>Chưa có điều kiện</t>
    </r>
    <r>
      <rPr>
        <b/>
        <sz val="9"/>
        <color indexed="10"/>
        <rFont val="Times New Roman"/>
        <family val="1"/>
      </rPr>
      <t xml:space="preserve"> (trừ số đã chuyển sổ theo dõi riêng)</t>
    </r>
  </si>
  <si>
    <r>
      <t xml:space="preserve">DS trong hình sự  </t>
    </r>
    <r>
      <rPr>
        <b/>
        <sz val="9"/>
        <rFont val="Times New Roman"/>
        <family val="1"/>
      </rPr>
      <t>(tội phạm chức vụ)</t>
    </r>
  </si>
  <si>
    <r>
      <t xml:space="preserve">DS trong hình sự </t>
    </r>
    <r>
      <rPr>
        <b/>
        <sz val="9"/>
        <color indexed="10"/>
        <rFont val="Times New Roman"/>
        <family val="1"/>
      </rPr>
      <t>(các tội XPTrTQLKT)</t>
    </r>
  </si>
  <si>
    <r>
      <t xml:space="preserve">DS trong hình sự </t>
    </r>
    <r>
      <rPr>
        <b/>
        <sz val="9"/>
        <color indexed="30"/>
        <rFont val="Times New Roman"/>
        <family val="1"/>
      </rPr>
      <t>(khác)</t>
    </r>
  </si>
  <si>
    <r>
      <t xml:space="preserve">DS trong hình sự </t>
    </r>
    <r>
      <rPr>
        <b/>
        <sz val="9"/>
        <color indexed="40"/>
        <rFont val="Times New Roman"/>
        <family val="1"/>
      </rPr>
      <t>(khác)</t>
    </r>
  </si>
  <si>
    <r>
      <t xml:space="preserve">Năm trước chuyển sang </t>
    </r>
    <r>
      <rPr>
        <b/>
        <sz val="9"/>
        <color rgb="FFFF0000"/>
        <rFont val="Times New Roman"/>
        <family val="1"/>
      </rPr>
      <t>(trừ số đã chuyển sổ theo dõi riêng)</t>
    </r>
  </si>
  <si>
    <r>
      <t xml:space="preserve">Chưa có điều kiện </t>
    </r>
    <r>
      <rPr>
        <b/>
        <sz val="9"/>
        <color rgb="FFFF0000"/>
        <rFont val="Times New Roman"/>
        <family val="1"/>
      </rPr>
      <t>(trừ số đã chuyển sổ theo dõi riêng)</t>
    </r>
  </si>
  <si>
    <r>
      <t xml:space="preserve">Hoãn thi hành án </t>
    </r>
    <r>
      <rPr>
        <b/>
        <sz val="9"/>
        <color rgb="FF00B0F0"/>
        <rFont val="Times New Roman"/>
        <family val="1"/>
      </rPr>
      <t>(trừ điểm c k1, Đ 48)</t>
    </r>
  </si>
  <si>
    <t>Chi cục THADS TP Kon Tum</t>
  </si>
  <si>
    <t>Chi cục THADS huyện Đăk Hà</t>
  </si>
  <si>
    <t>Chi cục THADS huyện Đăk Tô</t>
  </si>
  <si>
    <t>Chi cục THADS huyện Ngọc Hồi</t>
  </si>
  <si>
    <t>Chi cục THADS huyện Đăk Glei</t>
  </si>
  <si>
    <t>Chi cục THADS huyện Sa Thầy</t>
  </si>
  <si>
    <t>Chi cục THADS huyện Kon Rẫy</t>
  </si>
  <si>
    <t>Chi cục THADS huyện Kon Plong</t>
  </si>
  <si>
    <t>Chi cục THADS huyện Tu Mơ Rông</t>
  </si>
  <si>
    <t>Chi cục THADS huyện Ia H'Drai</t>
  </si>
  <si>
    <t>KẾT QUẢ CƯỠNG CHẾ THI HÀNH ÁN DÂN SỰ</t>
  </si>
  <si>
    <t>KẾT QUẢ GIẢI QUYẾT KHIẾU NẠI, TỐ CÁO 
VỀ THI HÀNH ÁN DÂN SỰ</t>
  </si>
  <si>
    <t>Chi cục THADS thành phố</t>
  </si>
  <si>
    <t>Chi cục THADS huyện Đắk Hà</t>
  </si>
  <si>
    <t>2.1.3</t>
  </si>
  <si>
    <t>Chi cục THADS huyện Đắk Tô</t>
  </si>
  <si>
    <t>2.1.4</t>
  </si>
  <si>
    <t>2.1.5</t>
  </si>
  <si>
    <t>Chi cục THADS huyện Đắk Glei</t>
  </si>
  <si>
    <t>2.1.6</t>
  </si>
  <si>
    <t>2.1.7</t>
  </si>
  <si>
    <t>2.1.8</t>
  </si>
  <si>
    <t>2.1.9</t>
  </si>
  <si>
    <t>2.1.10</t>
  </si>
  <si>
    <t>TIẾP CÔNG DÂN TRONG THI HÀNH ÁN DÂN SỰ</t>
  </si>
  <si>
    <t xml:space="preserve">KẾT QUẢ GIÁM SÁT, KIỂM SÁT THI HÀNH ÁN DÂN SỰ
</t>
  </si>
  <si>
    <t>KẾT QUẢ BỒI THƯỜNG  NHÀ NƯỚC TRONG THI HÀNH ÁN DÂN SỰ</t>
  </si>
  <si>
    <t xml:space="preserve">KẾT QUẢ THEO DÕI VIỆC THI HÀNH  ÁN HÀNH CHÍNH </t>
  </si>
  <si>
    <r>
      <t xml:space="preserve">DS trong hình sự  </t>
    </r>
    <r>
      <rPr>
        <b/>
        <sz val="9"/>
        <rFont val="Times New Roman"/>
        <family val="1"/>
      </rPr>
      <t>(tội phạm chức vụ</t>
    </r>
    <r>
      <rPr>
        <sz val="9"/>
        <rFont val="Times New Roman"/>
        <family val="1"/>
      </rPr>
      <t>)</t>
    </r>
  </si>
  <si>
    <r>
      <t xml:space="preserve">DS trong hình sự </t>
    </r>
    <r>
      <rPr>
        <b/>
        <sz val="9"/>
        <color rgb="FFFF0000"/>
        <rFont val="Times New Roman"/>
        <family val="1"/>
      </rPr>
      <t>(các tội XPTrTQLKT)</t>
    </r>
  </si>
  <si>
    <r>
      <t>DS trong hình sự</t>
    </r>
    <r>
      <rPr>
        <sz val="9"/>
        <color rgb="FF00B0F0"/>
        <rFont val="Times New Roman"/>
        <family val="1"/>
      </rPr>
      <t xml:space="preserve"> </t>
    </r>
    <r>
      <rPr>
        <b/>
        <sz val="9"/>
        <color rgb="FF00B0F0"/>
        <rFont val="Times New Roman"/>
        <family val="1"/>
      </rPr>
      <t>(khác)</t>
    </r>
  </si>
  <si>
    <r>
      <t xml:space="preserve">DS trong hình sự </t>
    </r>
    <r>
      <rPr>
        <b/>
        <sz val="9"/>
        <color rgb="FF00B0F0"/>
        <rFont val="Times New Roman"/>
        <family val="1"/>
      </rPr>
      <t>(khác)</t>
    </r>
  </si>
  <si>
    <t>4.4</t>
  </si>
  <si>
    <t>10=3+6</t>
  </si>
  <si>
    <t>4.5</t>
  </si>
  <si>
    <t>Cao Minh Hoàng Tùng</t>
  </si>
  <si>
    <t>Đặng Văn Hùng</t>
  </si>
  <si>
    <t>Tống Minh Lý</t>
  </si>
  <si>
    <t xml:space="preserve">Thái Văn Thiện </t>
  </si>
  <si>
    <t>Trần Thị Kiều</t>
  </si>
  <si>
    <t>Nguyễn Thị Tho</t>
  </si>
  <si>
    <t>Nguyễn Cao Nghĩa Nhân</t>
  </si>
  <si>
    <t>Trần Thị Thu Thảo</t>
  </si>
  <si>
    <t>Lâm Xuân Hậu</t>
  </si>
  <si>
    <t>MAI VĂN DIỆN</t>
  </si>
  <si>
    <t>ĐINH XUÂN KHƯƠNG</t>
  </si>
  <si>
    <t>HOÀNG THỊ THANH ĐỨC</t>
  </si>
  <si>
    <t>NGUYỄN THỊ THỦY</t>
  </si>
  <si>
    <t>LÊ THỊ HUYỀN</t>
  </si>
  <si>
    <t>PHẠM THỊ HƯƠNG</t>
  </si>
  <si>
    <t>LÊ NGUYỄN THÚY HẰNG</t>
  </si>
  <si>
    <t>Cao Tiến Đồng</t>
  </si>
  <si>
    <t>Nguyễn Thị Chính</t>
  </si>
  <si>
    <t>Vũ Văn Phương</t>
  </si>
  <si>
    <t>Nguyễn Thị Lương</t>
  </si>
  <si>
    <t>Phan Văn Hà</t>
  </si>
  <si>
    <t>Trần Quốc Tuyến</t>
  </si>
  <si>
    <t>Nguyễn Thị Thắm</t>
  </si>
  <si>
    <t>Bùi Văn Tân</t>
  </si>
  <si>
    <t>Vũ Văn Tập</t>
  </si>
  <si>
    <t>Nguyễn Quốc Nhật</t>
  </si>
  <si>
    <t>Cao Đăng Tâm</t>
  </si>
  <si>
    <t xml:space="preserve">Bùi Văn Vịnh </t>
  </si>
  <si>
    <t xml:space="preserve">Võ Tấn Cường </t>
  </si>
  <si>
    <t xml:space="preserve">Trần Thị Duyệt </t>
  </si>
  <si>
    <t>Nguyễn Xuân Sang</t>
  </si>
  <si>
    <t>Lê Trọng Quang</t>
  </si>
  <si>
    <t>Nguyễn Duy Hải</t>
  </si>
  <si>
    <t>Nguyễn Thọ Thanh</t>
  </si>
  <si>
    <t>Vũ Văn Trường</t>
  </si>
  <si>
    <t>Cao Tiến Mai</t>
  </si>
  <si>
    <t>Nông Văn Cường</t>
  </si>
  <si>
    <t>Trần Văn Hường</t>
  </si>
  <si>
    <t>Châu Văn Sơn</t>
  </si>
  <si>
    <t>Phạm Văn Trường</t>
  </si>
  <si>
    <t>Trần Văn Dũng</t>
  </si>
  <si>
    <t>Trịnh Quang Hưng</t>
  </si>
  <si>
    <r>
      <t xml:space="preserve">Đơn vị  báo cáo: </t>
    </r>
    <r>
      <rPr>
        <b/>
        <sz val="12"/>
        <rFont val="Times New Roman"/>
        <family val="1"/>
      </rPr>
      <t>CỤC THADS TỈNH KON TUM</t>
    </r>
    <r>
      <rPr>
        <sz val="12"/>
        <rFont val="Times New Roman"/>
        <family val="1"/>
      </rPr>
      <t xml:space="preserve">
Đơn vị nhận báo cáo: </t>
    </r>
    <r>
      <rPr>
        <b/>
        <sz val="12"/>
        <rFont val="Times New Roman"/>
        <family val="1"/>
      </rPr>
      <t>BAN PHÁP CHẾ HĐND TỈNH KON TUM</t>
    </r>
  </si>
  <si>
    <t>(Từ ngày 01/01/2023 đến ngày 24/10/2023)</t>
  </si>
  <si>
    <t>Kon Tum, ngày     tháng 11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</si>
</sst>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79">
    <font>
      <sz val="12"/>
      <name val="Times New Roman"/>
      <family val="1"/>
    </font>
    <font>
      <sz val="12"/>
      <name val="Times New Roman"/>
      <family val="1"/>
    </font>
    <font>
      <b/>
      <sz val="12"/>
      <name val="Times New Roman"/>
      <family val="1"/>
    </font>
    <font>
      <sz val="11"/>
      <name val="Times New Roman"/>
      <family val="1"/>
    </font>
    <font>
      <sz val="12"/>
      <name val="Times New Roman"/>
      <family val="1"/>
    </font>
    <font>
      <sz val="9"/>
      <name val="MingLiU"/>
      <family val="3"/>
      <charset val="136"/>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charset val="163"/>
    </font>
    <font>
      <b/>
      <sz val="11"/>
      <name val="Times New Roman"/>
      <family val="1"/>
      <charset val="163"/>
    </font>
    <font>
      <sz val="12"/>
      <name val="Times New Roman"/>
      <family val="1"/>
      <charset val="163"/>
    </font>
    <font>
      <i/>
      <sz val="12"/>
      <name val="Times New Roman"/>
      <family val="1"/>
      <charset val="163"/>
    </font>
    <font>
      <sz val="14"/>
      <name val=".VnTime"/>
      <family val="2"/>
    </font>
    <font>
      <sz val="13"/>
      <name val="Times New Roman"/>
      <family val="1"/>
      <charset val="163"/>
    </font>
    <font>
      <sz val="11"/>
      <name val="Times New Roman"/>
      <family val="1"/>
      <charset val="163"/>
    </font>
    <font>
      <i/>
      <sz val="11"/>
      <name val="Times New Roman"/>
      <family val="1"/>
    </font>
    <font>
      <sz val="9"/>
      <name val="Times New Roman"/>
      <family val="1"/>
      <charset val="163"/>
    </font>
    <font>
      <b/>
      <sz val="13"/>
      <name val="Times New Roman"/>
      <family val="1"/>
      <charset val="163"/>
    </font>
    <font>
      <i/>
      <sz val="11"/>
      <color indexed="10"/>
      <name val="Times New Roman"/>
      <family val="1"/>
      <charset val="163"/>
    </font>
    <font>
      <sz val="12"/>
      <color indexed="9"/>
      <name val="Times New Roman"/>
      <family val="1"/>
    </font>
    <font>
      <sz val="9"/>
      <color indexed="9"/>
      <name val="Times New Roman"/>
      <family val="1"/>
    </font>
    <font>
      <b/>
      <sz val="9"/>
      <name val="Times New Roman"/>
      <family val="1"/>
      <charset val="163"/>
    </font>
    <font>
      <sz val="10"/>
      <name val="Times New Roman"/>
      <family val="1"/>
    </font>
    <font>
      <b/>
      <sz val="11"/>
      <color indexed="10"/>
      <name val="Times New Roman"/>
      <family val="1"/>
    </font>
    <font>
      <sz val="8.5"/>
      <name val="Times New Roman"/>
      <family val="1"/>
    </font>
    <font>
      <sz val="12"/>
      <name val=".VnTime"/>
      <family val="2"/>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4"/>
      <color indexed="8"/>
      <name val="Times New Roman"/>
      <family val="1"/>
    </font>
    <font>
      <b/>
      <sz val="12"/>
      <color indexed="8"/>
      <name val="Times New Roman"/>
      <family val="1"/>
    </font>
    <font>
      <b/>
      <sz val="11"/>
      <color indexed="8"/>
      <name val="Times New Roman"/>
      <family val="1"/>
      <charset val="163"/>
    </font>
    <font>
      <sz val="12"/>
      <color indexed="8"/>
      <name val="Times New Roman"/>
      <family val="1"/>
    </font>
    <font>
      <sz val="10"/>
      <color indexed="8"/>
      <name val="Times New Roman"/>
      <family val="1"/>
      <charset val="163"/>
    </font>
    <font>
      <sz val="10"/>
      <color indexed="8"/>
      <name val="Times New Roman"/>
      <family val="1"/>
    </font>
    <font>
      <b/>
      <sz val="10"/>
      <color indexed="8"/>
      <name val="Times New Roman"/>
      <family val="1"/>
    </font>
    <font>
      <sz val="11"/>
      <color indexed="9"/>
      <name val="Times New Roman"/>
      <family val="1"/>
    </font>
    <font>
      <sz val="11"/>
      <color indexed="8"/>
      <name val="Calibri"/>
      <family val="2"/>
    </font>
    <font>
      <sz val="10"/>
      <name val="Times New Roman"/>
      <family val="1"/>
      <charset val="163"/>
    </font>
    <font>
      <i/>
      <sz val="11"/>
      <color indexed="8"/>
      <name val="Times New Roman"/>
      <family val="1"/>
      <charset val="163"/>
    </font>
    <font>
      <sz val="10"/>
      <name val="Arial"/>
      <family val="2"/>
      <charset val="163"/>
    </font>
    <font>
      <b/>
      <sz val="10"/>
      <name val="Times New Roman"/>
      <family val="1"/>
      <charset val="163"/>
    </font>
    <font>
      <i/>
      <sz val="9"/>
      <name val="Times New Roman"/>
      <family val="1"/>
      <charset val="163"/>
    </font>
    <font>
      <i/>
      <sz val="12"/>
      <name val="Times New Roman"/>
      <family val="1"/>
    </font>
    <font>
      <b/>
      <sz val="8"/>
      <name val="Times New Roman"/>
      <family val="1"/>
    </font>
    <font>
      <sz val="7"/>
      <name val="Times New Roman"/>
      <family val="1"/>
      <charset val="163"/>
    </font>
    <font>
      <b/>
      <sz val="7"/>
      <name val="Times New Roman"/>
      <family val="1"/>
      <charset val="163"/>
    </font>
    <font>
      <sz val="13"/>
      <name val=".VnTime"/>
      <family val="2"/>
    </font>
    <font>
      <b/>
      <sz val="7"/>
      <name val="Times New Roman"/>
      <family val="1"/>
    </font>
    <font>
      <i/>
      <sz val="12"/>
      <color indexed="8"/>
      <name val="Times New Roman"/>
      <family val="1"/>
    </font>
    <font>
      <i/>
      <sz val="9"/>
      <name val="Times New Roman"/>
      <family val="1"/>
    </font>
    <font>
      <b/>
      <sz val="9"/>
      <color indexed="10"/>
      <name val="Times New Roman"/>
      <family val="1"/>
    </font>
    <font>
      <b/>
      <sz val="9"/>
      <color indexed="17"/>
      <name val="Times New Roman"/>
      <family val="1"/>
    </font>
    <font>
      <sz val="7"/>
      <name val="Times New Roman"/>
      <family val="1"/>
    </font>
    <font>
      <b/>
      <sz val="9"/>
      <color indexed="40"/>
      <name val="Times New Roman"/>
      <family val="1"/>
    </font>
    <font>
      <i/>
      <sz val="13"/>
      <name val="Times New Roman"/>
      <family val="1"/>
    </font>
    <font>
      <b/>
      <i/>
      <sz val="11"/>
      <name val="Times New Roman"/>
      <family val="1"/>
    </font>
    <font>
      <b/>
      <sz val="9"/>
      <color indexed="30"/>
      <name val="Times New Roman"/>
      <family val="1"/>
    </font>
    <font>
      <sz val="10"/>
      <color rgb="FFFF0000"/>
      <name val="Times New Roman"/>
      <family val="1"/>
    </font>
    <font>
      <sz val="12"/>
      <color rgb="FFFF0000"/>
      <name val="Times New Roman"/>
      <family val="1"/>
    </font>
    <font>
      <sz val="11"/>
      <color rgb="FFFF0000"/>
      <name val="Times New Roman"/>
      <family val="1"/>
    </font>
    <font>
      <sz val="12"/>
      <color theme="0"/>
      <name val="Times New Roman"/>
      <family val="1"/>
    </font>
    <font>
      <i/>
      <sz val="12"/>
      <color rgb="FFFF0000"/>
      <name val="Times New Roman"/>
      <family val="1"/>
    </font>
    <font>
      <b/>
      <sz val="9"/>
      <color rgb="FFFF0000"/>
      <name val="Times New Roman"/>
      <family val="1"/>
    </font>
    <font>
      <b/>
      <sz val="9"/>
      <color rgb="FF00B0F0"/>
      <name val="Times New Roman"/>
      <family val="1"/>
    </font>
    <font>
      <b/>
      <sz val="12"/>
      <color rgb="FFFF0000"/>
      <name val="Times New Roman"/>
      <family val="1"/>
    </font>
    <font>
      <sz val="9"/>
      <color rgb="FF00B0F0"/>
      <name val="Times New Roman"/>
      <family val="1"/>
    </font>
    <font>
      <b/>
      <sz val="11"/>
      <color rgb="FFFF0000"/>
      <name val="Times New Roman"/>
      <family val="1"/>
    </font>
    <font>
      <b/>
      <i/>
      <sz val="8"/>
      <name val="Times New Roman"/>
      <family val="1"/>
    </font>
    <font>
      <i/>
      <sz val="8"/>
      <name val="Times New Roman"/>
      <family val="1"/>
    </font>
    <font>
      <b/>
      <sz val="8"/>
      <color theme="1"/>
      <name val="Times New Roman"/>
      <family val="1"/>
    </font>
  </fonts>
  <fills count="12">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D9D9D9"/>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0" fontId="4" fillId="0" borderId="0"/>
    <xf numFmtId="0" fontId="45" fillId="0" borderId="0"/>
    <xf numFmtId="9" fontId="1" fillId="0" borderId="0" applyFont="0" applyFill="0" applyBorder="0" applyAlignment="0" applyProtection="0"/>
  </cellStyleXfs>
  <cellXfs count="619">
    <xf numFmtId="0" fontId="0" fillId="0" borderId="0" xfId="0"/>
    <xf numFmtId="49" fontId="0" fillId="0" borderId="0" xfId="0" applyNumberFormat="1"/>
    <xf numFmtId="49" fontId="3" fillId="0" borderId="0" xfId="0" applyNumberFormat="1" applyFont="1"/>
    <xf numFmtId="49" fontId="0" fillId="2" borderId="0" xfId="0" applyNumberFormat="1" applyFill="1"/>
    <xf numFmtId="49" fontId="0" fillId="2" borderId="0" xfId="0" applyNumberFormat="1" applyFill="1" applyAlignment="1">
      <alignment horizontal="center"/>
    </xf>
    <xf numFmtId="49" fontId="19" fillId="0" borderId="0" xfId="0" applyNumberFormat="1" applyFont="1"/>
    <xf numFmtId="49" fontId="14" fillId="0" borderId="0" xfId="0" applyNumberFormat="1" applyFont="1"/>
    <xf numFmtId="49" fontId="0" fillId="2" borderId="0" xfId="0" applyNumberFormat="1" applyFill="1" applyAlignment="1">
      <alignment horizontal="center" vertical="center"/>
    </xf>
    <xf numFmtId="49" fontId="16" fillId="0" borderId="0" xfId="0" applyNumberFormat="1" applyFont="1"/>
    <xf numFmtId="49" fontId="21" fillId="0" borderId="0" xfId="0" applyNumberFormat="1" applyFont="1"/>
    <xf numFmtId="49" fontId="17" fillId="0" borderId="0" xfId="0" applyNumberFormat="1" applyFont="1"/>
    <xf numFmtId="49" fontId="25" fillId="0" borderId="0" xfId="0" applyNumberFormat="1" applyFont="1"/>
    <xf numFmtId="49" fontId="15" fillId="0" borderId="0" xfId="0" applyNumberFormat="1" applyFont="1"/>
    <xf numFmtId="49" fontId="18" fillId="0" borderId="0" xfId="0" applyNumberFormat="1" applyFont="1"/>
    <xf numFmtId="49" fontId="6"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justify" vertical="center"/>
    </xf>
    <xf numFmtId="2" fontId="3" fillId="0" borderId="1" xfId="0" applyNumberFormat="1" applyFont="1" applyBorder="1" applyAlignment="1">
      <alignment horizontal="justify" vertical="center" wrapText="1"/>
    </xf>
    <xf numFmtId="49" fontId="0" fillId="0" borderId="0" xfId="0" applyNumberFormat="1" applyAlignment="1">
      <alignment horizontal="center"/>
    </xf>
    <xf numFmtId="49" fontId="2" fillId="0" borderId="0" xfId="0" applyNumberFormat="1" applyFont="1"/>
    <xf numFmtId="49" fontId="3" fillId="0" borderId="0" xfId="0" applyNumberFormat="1" applyFont="1" applyAlignment="1">
      <alignment wrapText="1"/>
    </xf>
    <xf numFmtId="49" fontId="3" fillId="0" borderId="0" xfId="0" applyNumberFormat="1" applyFont="1" applyAlignment="1">
      <alignment horizontal="center" wrapText="1"/>
    </xf>
    <xf numFmtId="49" fontId="21" fillId="0" borderId="1" xfId="0" applyNumberFormat="1" applyFont="1" applyBorder="1" applyAlignment="1">
      <alignment horizontal="center" vertical="center"/>
    </xf>
    <xf numFmtId="49" fontId="21" fillId="0" borderId="1" xfId="0" applyNumberFormat="1" applyFont="1" applyBorder="1" applyAlignment="1">
      <alignment horizontal="justify" vertical="center"/>
    </xf>
    <xf numFmtId="9" fontId="4" fillId="2" borderId="0" xfId="4" applyFont="1" applyFill="1"/>
    <xf numFmtId="0" fontId="0" fillId="2" borderId="0" xfId="0" applyFill="1"/>
    <xf numFmtId="2" fontId="0" fillId="2" borderId="0" xfId="0" applyNumberFormat="1" applyFill="1"/>
    <xf numFmtId="49" fontId="26" fillId="2" borderId="0" xfId="0" applyNumberFormat="1" applyFont="1" applyFill="1"/>
    <xf numFmtId="1" fontId="27" fillId="2" borderId="0" xfId="0" applyNumberFormat="1" applyFont="1" applyFill="1" applyAlignment="1">
      <alignment horizontal="center"/>
    </xf>
    <xf numFmtId="1" fontId="26" fillId="2" borderId="0" xfId="0" applyNumberFormat="1" applyFont="1" applyFill="1"/>
    <xf numFmtId="49" fontId="26" fillId="2" borderId="0" xfId="0" applyNumberFormat="1" applyFont="1" applyFill="1" applyAlignment="1">
      <alignment horizontal="center"/>
    </xf>
    <xf numFmtId="2" fontId="26" fillId="2" borderId="0" xfId="0" applyNumberFormat="1" applyFont="1" applyFill="1" applyAlignment="1">
      <alignment horizontal="center"/>
    </xf>
    <xf numFmtId="1" fontId="26" fillId="2" borderId="0" xfId="0" applyNumberFormat="1" applyFont="1" applyFill="1" applyAlignment="1">
      <alignment horizontal="center"/>
    </xf>
    <xf numFmtId="49" fontId="10" fillId="0" borderId="0" xfId="0" applyNumberFormat="1" applyFont="1" applyAlignment="1">
      <alignment horizontal="center" vertical="top" wrapText="1"/>
    </xf>
    <xf numFmtId="49" fontId="23" fillId="2" borderId="1" xfId="0" applyNumberFormat="1" applyFont="1" applyFill="1" applyBorder="1" applyAlignment="1">
      <alignment horizontal="center" vertical="center" wrapText="1"/>
    </xf>
    <xf numFmtId="9" fontId="4" fillId="2" borderId="0" xfId="4" applyFont="1" applyFill="1" applyAlignment="1">
      <alignment horizontal="center" vertical="center"/>
    </xf>
    <xf numFmtId="164" fontId="23" fillId="2" borderId="1" xfId="1" applyNumberFormat="1" applyFont="1" applyFill="1" applyBorder="1" applyAlignment="1" applyProtection="1">
      <alignment horizontal="center" vertical="center"/>
    </xf>
    <xf numFmtId="49" fontId="23" fillId="2" borderId="2" xfId="0" applyNumberFormat="1" applyFont="1" applyFill="1" applyBorder="1" applyAlignment="1">
      <alignment horizontal="left" vertical="center" wrapText="1"/>
    </xf>
    <xf numFmtId="49" fontId="23" fillId="2" borderId="1" xfId="0" applyNumberFormat="1" applyFont="1" applyFill="1" applyBorder="1" applyAlignment="1">
      <alignment horizontal="center" vertical="center"/>
    </xf>
    <xf numFmtId="49" fontId="23" fillId="2" borderId="2" xfId="0" applyNumberFormat="1" applyFont="1" applyFill="1" applyBorder="1" applyAlignment="1">
      <alignment vertical="center"/>
    </xf>
    <xf numFmtId="49" fontId="23" fillId="2" borderId="0" xfId="0" applyNumberFormat="1" applyFont="1" applyFill="1"/>
    <xf numFmtId="49" fontId="23" fillId="2" borderId="1" xfId="0" applyNumberFormat="1" applyFont="1" applyFill="1" applyBorder="1"/>
    <xf numFmtId="49" fontId="23" fillId="2" borderId="2" xfId="0" applyNumberFormat="1" applyFont="1" applyFill="1" applyBorder="1" applyAlignment="1">
      <alignment vertical="center" wrapText="1"/>
    </xf>
    <xf numFmtId="49" fontId="23" fillId="2" borderId="1" xfId="0" applyNumberFormat="1" applyFont="1" applyFill="1" applyBorder="1" applyAlignment="1">
      <alignment horizontal="center"/>
    </xf>
    <xf numFmtId="49" fontId="23" fillId="0" borderId="1" xfId="0" applyNumberFormat="1" applyFont="1" applyBorder="1" applyAlignment="1">
      <alignment horizontal="center" vertical="center" wrapText="1"/>
    </xf>
    <xf numFmtId="49" fontId="23" fillId="2" borderId="1" xfId="0" applyNumberFormat="1" applyFont="1" applyFill="1" applyBorder="1" applyAlignment="1">
      <alignment horizontal="left" vertical="center" wrapText="1"/>
    </xf>
    <xf numFmtId="164" fontId="23" fillId="2" borderId="1" xfId="1" applyNumberFormat="1" applyFont="1" applyFill="1" applyBorder="1" applyAlignment="1">
      <alignment horizontal="center"/>
    </xf>
    <xf numFmtId="49" fontId="23" fillId="2" borderId="1" xfId="0" applyNumberFormat="1" applyFont="1" applyFill="1" applyBorder="1" applyAlignment="1">
      <alignment vertical="center"/>
    </xf>
    <xf numFmtId="164" fontId="23" fillId="0" borderId="1" xfId="1" applyNumberFormat="1" applyFont="1" applyFill="1" applyBorder="1" applyAlignment="1" applyProtection="1">
      <alignment horizontal="center" vertical="center"/>
    </xf>
    <xf numFmtId="164" fontId="23" fillId="3" borderId="1" xfId="1" applyNumberFormat="1" applyFont="1" applyFill="1" applyBorder="1" applyAlignment="1" applyProtection="1">
      <alignment horizontal="center" vertical="center"/>
    </xf>
    <xf numFmtId="49" fontId="9" fillId="2" borderId="1" xfId="0" applyNumberFormat="1" applyFont="1" applyFill="1" applyBorder="1" applyAlignment="1">
      <alignment horizontal="center" vertical="center" wrapText="1"/>
    </xf>
    <xf numFmtId="49" fontId="23" fillId="3" borderId="1" xfId="0" applyNumberFormat="1" applyFont="1" applyFill="1" applyBorder="1" applyAlignment="1">
      <alignment horizontal="center" vertical="center"/>
    </xf>
    <xf numFmtId="49" fontId="23" fillId="3" borderId="1" xfId="0" applyNumberFormat="1" applyFont="1" applyFill="1" applyBorder="1" applyAlignment="1">
      <alignment vertical="center"/>
    </xf>
    <xf numFmtId="49" fontId="0" fillId="3" borderId="0" xfId="0" applyNumberFormat="1" applyFill="1"/>
    <xf numFmtId="49" fontId="23" fillId="3" borderId="1" xfId="0" applyNumberFormat="1" applyFont="1" applyFill="1" applyBorder="1" applyAlignment="1">
      <alignment horizontal="center" vertical="center" wrapText="1"/>
    </xf>
    <xf numFmtId="49" fontId="23" fillId="4" borderId="1" xfId="0" applyNumberFormat="1" applyFont="1" applyFill="1" applyBorder="1" applyAlignment="1">
      <alignment horizontal="left" vertical="center" wrapText="1"/>
    </xf>
    <xf numFmtId="49" fontId="0" fillId="4" borderId="0" xfId="0" applyNumberFormat="1" applyFill="1"/>
    <xf numFmtId="49" fontId="0" fillId="3" borderId="0" xfId="0" applyNumberFormat="1" applyFill="1" applyAlignment="1">
      <alignment vertical="top" wrapText="1"/>
    </xf>
    <xf numFmtId="49" fontId="2" fillId="3" borderId="0" xfId="0" applyNumberFormat="1" applyFont="1" applyFill="1"/>
    <xf numFmtId="49" fontId="26" fillId="3" borderId="0" xfId="0" applyNumberFormat="1" applyFont="1" applyFill="1"/>
    <xf numFmtId="1" fontId="26" fillId="3" borderId="0" xfId="0" applyNumberFormat="1" applyFont="1" applyFill="1"/>
    <xf numFmtId="1" fontId="26" fillId="3" borderId="0" xfId="0" applyNumberFormat="1" applyFont="1" applyFill="1" applyAlignment="1">
      <alignment horizontal="center"/>
    </xf>
    <xf numFmtId="2" fontId="26" fillId="3" borderId="0" xfId="0" applyNumberFormat="1" applyFont="1" applyFill="1" applyAlignment="1">
      <alignment horizontal="center"/>
    </xf>
    <xf numFmtId="49" fontId="0" fillId="3" borderId="0" xfId="0" applyNumberFormat="1" applyFill="1" applyAlignment="1">
      <alignment horizontal="center" vertical="center"/>
    </xf>
    <xf numFmtId="49" fontId="12" fillId="3" borderId="1" xfId="0" applyNumberFormat="1" applyFont="1" applyFill="1" applyBorder="1" applyAlignment="1">
      <alignment horizontal="center" vertical="center" wrapText="1"/>
    </xf>
    <xf numFmtId="164" fontId="12" fillId="3" borderId="1" xfId="1" applyNumberFormat="1" applyFont="1" applyFill="1" applyBorder="1" applyAlignment="1" applyProtection="1">
      <alignment horizontal="center" vertical="center"/>
    </xf>
    <xf numFmtId="164" fontId="12" fillId="3" borderId="1" xfId="1" applyNumberFormat="1" applyFont="1" applyFill="1" applyBorder="1" applyAlignment="1">
      <alignment horizontal="center"/>
    </xf>
    <xf numFmtId="49" fontId="9" fillId="3" borderId="1" xfId="0" applyNumberFormat="1" applyFont="1" applyFill="1" applyBorder="1" applyAlignment="1">
      <alignment horizontal="center" vertical="center"/>
    </xf>
    <xf numFmtId="49" fontId="9" fillId="3" borderId="1" xfId="0" applyNumberFormat="1" applyFont="1" applyFill="1" applyBorder="1" applyAlignment="1">
      <alignment vertical="center"/>
    </xf>
    <xf numFmtId="49" fontId="12" fillId="3" borderId="1" xfId="0" applyNumberFormat="1" applyFont="1" applyFill="1" applyBorder="1" applyAlignment="1">
      <alignment horizontal="center" vertical="center"/>
    </xf>
    <xf numFmtId="49" fontId="12" fillId="3" borderId="1" xfId="0" applyNumberFormat="1" applyFont="1" applyFill="1" applyBorder="1" applyAlignment="1">
      <alignment vertical="center"/>
    </xf>
    <xf numFmtId="49" fontId="0" fillId="3" borderId="0" xfId="0" applyNumberFormat="1" applyFill="1" applyAlignment="1">
      <alignment horizontal="center"/>
    </xf>
    <xf numFmtId="0" fontId="26" fillId="3" borderId="0" xfId="0" applyFont="1" applyFill="1" applyAlignment="1">
      <alignment horizontal="center"/>
    </xf>
    <xf numFmtId="49" fontId="28" fillId="3" borderId="1" xfId="0" applyNumberFormat="1" applyFont="1" applyFill="1" applyBorder="1" applyAlignment="1">
      <alignment horizontal="center" vertical="center"/>
    </xf>
    <xf numFmtId="49" fontId="28" fillId="3" borderId="1" xfId="0" applyNumberFormat="1" applyFont="1" applyFill="1" applyBorder="1" applyAlignment="1">
      <alignment vertical="center"/>
    </xf>
    <xf numFmtId="49" fontId="23" fillId="3" borderId="3" xfId="0" applyNumberFormat="1" applyFont="1" applyFill="1" applyBorder="1" applyAlignment="1">
      <alignment vertical="center"/>
    </xf>
    <xf numFmtId="0" fontId="2" fillId="0" borderId="0" xfId="0" applyFont="1" applyAlignment="1">
      <alignment vertical="center"/>
    </xf>
    <xf numFmtId="0" fontId="29" fillId="0" borderId="1" xfId="0" applyFont="1" applyBorder="1" applyAlignment="1">
      <alignment horizontal="center" vertical="center" wrapText="1"/>
    </xf>
    <xf numFmtId="49" fontId="6" fillId="5" borderId="1" xfId="0" applyNumberFormat="1" applyFont="1" applyFill="1" applyBorder="1" applyAlignment="1">
      <alignment horizontal="center" vertical="center" wrapText="1"/>
    </xf>
    <xf numFmtId="49" fontId="29" fillId="2" borderId="1" xfId="0" applyNumberFormat="1" applyFont="1" applyFill="1" applyBorder="1" applyAlignment="1">
      <alignment horizontal="center" vertical="center"/>
    </xf>
    <xf numFmtId="49" fontId="29" fillId="2" borderId="1" xfId="0" applyNumberFormat="1" applyFont="1" applyFill="1" applyBorder="1" applyAlignment="1">
      <alignment vertical="center"/>
    </xf>
    <xf numFmtId="49" fontId="29" fillId="2" borderId="1" xfId="0" applyNumberFormat="1" applyFont="1" applyFill="1" applyBorder="1"/>
    <xf numFmtId="49" fontId="29" fillId="2" borderId="1" xfId="0" applyNumberFormat="1" applyFont="1" applyFill="1" applyBorder="1" applyAlignment="1">
      <alignment vertical="center" wrapText="1"/>
    </xf>
    <xf numFmtId="49" fontId="6" fillId="6" borderId="1" xfId="0" applyNumberFormat="1" applyFont="1" applyFill="1" applyBorder="1" applyAlignment="1">
      <alignment vertical="center" wrapText="1"/>
    </xf>
    <xf numFmtId="49" fontId="6" fillId="6" borderId="1" xfId="0" applyNumberFormat="1" applyFont="1" applyFill="1" applyBorder="1" applyAlignment="1">
      <alignment horizontal="left" vertical="center" wrapText="1"/>
    </xf>
    <xf numFmtId="0" fontId="66" fillId="0" borderId="1" xfId="0" applyFont="1" applyBorder="1" applyAlignment="1">
      <alignment horizontal="center" vertical="center" wrapText="1"/>
    </xf>
    <xf numFmtId="49" fontId="29" fillId="0" borderId="1" xfId="0" applyNumberFormat="1" applyFont="1" applyBorder="1" applyAlignment="1">
      <alignment horizontal="center" vertical="center" wrapText="1"/>
    </xf>
    <xf numFmtId="49" fontId="0" fillId="0" borderId="0" xfId="0" applyNumberFormat="1" applyAlignment="1">
      <alignment horizontal="left" vertical="top" wrapText="1"/>
    </xf>
    <xf numFmtId="49" fontId="32" fillId="0" borderId="0" xfId="0" applyNumberFormat="1" applyFont="1"/>
    <xf numFmtId="49" fontId="11" fillId="0" borderId="4" xfId="0" applyNumberFormat="1" applyFont="1" applyBorder="1" applyAlignment="1">
      <alignment wrapText="1"/>
    </xf>
    <xf numFmtId="49" fontId="0" fillId="0" borderId="0" xfId="0" applyNumberFormat="1" applyAlignment="1">
      <alignment horizontal="left"/>
    </xf>
    <xf numFmtId="49" fontId="18" fillId="0" borderId="5" xfId="0" applyNumberFormat="1" applyFont="1" applyBorder="1"/>
    <xf numFmtId="49" fontId="3" fillId="0" borderId="1" xfId="0" applyNumberFormat="1" applyFont="1" applyBorder="1" applyAlignment="1">
      <alignment horizontal="center"/>
    </xf>
    <xf numFmtId="49" fontId="0" fillId="0" borderId="5" xfId="0" applyNumberFormat="1" applyBorder="1" applyAlignment="1">
      <alignment horizontal="left" vertical="top" wrapText="1"/>
    </xf>
    <xf numFmtId="49" fontId="10" fillId="0" borderId="5" xfId="0" applyNumberFormat="1" applyFont="1" applyBorder="1" applyAlignment="1">
      <alignment horizontal="center" vertical="top" wrapText="1"/>
    </xf>
    <xf numFmtId="49" fontId="33" fillId="2" borderId="5" xfId="0" applyNumberFormat="1" applyFont="1" applyFill="1" applyBorder="1" applyAlignment="1">
      <alignment horizontal="center" vertical="top" wrapText="1"/>
    </xf>
    <xf numFmtId="1" fontId="33" fillId="2" borderId="5" xfId="0" applyNumberFormat="1" applyFont="1" applyFill="1" applyBorder="1" applyAlignment="1">
      <alignment horizontal="center" vertical="top" wrapText="1"/>
    </xf>
    <xf numFmtId="1" fontId="34" fillId="2" borderId="5" xfId="0" applyNumberFormat="1" applyFont="1" applyFill="1" applyBorder="1" applyAlignment="1">
      <alignment horizontal="center" vertical="top" wrapText="1"/>
    </xf>
    <xf numFmtId="49" fontId="12" fillId="0" borderId="1" xfId="0" applyNumberFormat="1" applyFont="1" applyBorder="1" applyAlignment="1">
      <alignment horizontal="center"/>
    </xf>
    <xf numFmtId="0" fontId="0" fillId="0" borderId="0" xfId="0" applyAlignment="1">
      <alignment wrapText="1"/>
    </xf>
    <xf numFmtId="0" fontId="12" fillId="0" borderId="1" xfId="0" applyFont="1" applyBorder="1" applyAlignment="1">
      <alignment horizontal="center" wrapText="1"/>
    </xf>
    <xf numFmtId="49" fontId="35" fillId="2" borderId="0" xfId="0" applyNumberFormat="1" applyFont="1" applyFill="1"/>
    <xf numFmtId="49" fontId="17" fillId="0" borderId="0" xfId="0" applyNumberFormat="1" applyFont="1" applyAlignment="1">
      <alignment horizontal="right"/>
    </xf>
    <xf numFmtId="49" fontId="11" fillId="0" borderId="0" xfId="0" applyNumberFormat="1" applyFont="1" applyAlignment="1">
      <alignment wrapText="1"/>
    </xf>
    <xf numFmtId="0" fontId="38" fillId="0" borderId="0" xfId="0" applyFont="1"/>
    <xf numFmtId="0" fontId="39" fillId="0" borderId="5" xfId="0" applyFont="1" applyBorder="1"/>
    <xf numFmtId="0" fontId="35" fillId="2" borderId="0" xfId="0" applyFont="1" applyFill="1"/>
    <xf numFmtId="1" fontId="35" fillId="2" borderId="0" xfId="0" applyNumberFormat="1" applyFont="1" applyFill="1" applyAlignment="1">
      <alignment horizontal="center"/>
    </xf>
    <xf numFmtId="2" fontId="35" fillId="2" borderId="0" xfId="0" applyNumberFormat="1" applyFont="1" applyFill="1"/>
    <xf numFmtId="0" fontId="40" fillId="0" borderId="5" xfId="0" applyFont="1" applyBorder="1"/>
    <xf numFmtId="0" fontId="42" fillId="0" borderId="1" xfId="0" applyFont="1" applyBorder="1" applyAlignment="1">
      <alignment horizontal="center"/>
    </xf>
    <xf numFmtId="0" fontId="41" fillId="0" borderId="8" xfId="0" applyFont="1" applyBorder="1" applyAlignment="1">
      <alignment horizontal="center" vertical="center" wrapText="1"/>
    </xf>
    <xf numFmtId="0" fontId="38" fillId="0" borderId="0" xfId="0" applyFont="1" applyAlignment="1">
      <alignment horizontal="center"/>
    </xf>
    <xf numFmtId="0" fontId="40" fillId="0" borderId="0" xfId="0" applyFont="1"/>
    <xf numFmtId="0" fontId="3" fillId="0" borderId="0" xfId="0" applyFont="1"/>
    <xf numFmtId="0" fontId="2" fillId="0" borderId="0" xfId="0" applyFont="1"/>
    <xf numFmtId="0" fontId="44" fillId="2" borderId="0" xfId="0" applyFont="1" applyFill="1" applyAlignment="1">
      <alignment horizontal="center" wrapText="1"/>
    </xf>
    <xf numFmtId="2" fontId="26" fillId="2" borderId="0" xfId="0" applyNumberFormat="1" applyFont="1" applyFill="1"/>
    <xf numFmtId="49" fontId="16" fillId="0" borderId="0" xfId="3" applyNumberFormat="1" applyFont="1" applyAlignment="1">
      <alignment vertical="center" wrapText="1"/>
    </xf>
    <xf numFmtId="0" fontId="47" fillId="0" borderId="0" xfId="3" applyFont="1" applyAlignment="1">
      <alignment wrapText="1"/>
    </xf>
    <xf numFmtId="49" fontId="48" fillId="0" borderId="0" xfId="3" applyNumberFormat="1" applyFont="1" applyAlignment="1">
      <alignment vertical="center" wrapText="1"/>
    </xf>
    <xf numFmtId="49" fontId="40" fillId="0" borderId="0" xfId="0" applyNumberFormat="1" applyFont="1"/>
    <xf numFmtId="49" fontId="23" fillId="4" borderId="1" xfId="0" applyNumberFormat="1" applyFont="1" applyFill="1" applyBorder="1" applyAlignment="1">
      <alignment horizontal="center" vertical="center" wrapText="1"/>
    </xf>
    <xf numFmtId="164" fontId="52" fillId="6" borderId="1" xfId="1" applyNumberFormat="1" applyFont="1" applyFill="1" applyBorder="1"/>
    <xf numFmtId="49" fontId="0" fillId="2" borderId="0" xfId="0" applyNumberFormat="1" applyFill="1" applyProtection="1">
      <protection locked="0"/>
    </xf>
    <xf numFmtId="49" fontId="0" fillId="0" borderId="0" xfId="0" applyNumberFormat="1" applyProtection="1">
      <protection locked="0"/>
    </xf>
    <xf numFmtId="49" fontId="2" fillId="0" borderId="0" xfId="0" applyNumberFormat="1" applyFont="1" applyProtection="1">
      <protection locked="0"/>
    </xf>
    <xf numFmtId="49" fontId="67" fillId="0" borderId="0" xfId="0" applyNumberFormat="1" applyFont="1" applyProtection="1">
      <protection locked="0"/>
    </xf>
    <xf numFmtId="49" fontId="26" fillId="2" borderId="0" xfId="0" applyNumberFormat="1" applyFont="1" applyFill="1" applyProtection="1">
      <protection locked="0"/>
    </xf>
    <xf numFmtId="1" fontId="27" fillId="2" borderId="0" xfId="0" applyNumberFormat="1" applyFont="1" applyFill="1" applyAlignment="1" applyProtection="1">
      <alignment horizontal="center"/>
      <protection locked="0"/>
    </xf>
    <xf numFmtId="1" fontId="26" fillId="2" borderId="0" xfId="0" applyNumberFormat="1" applyFont="1" applyFill="1" applyProtection="1">
      <protection locked="0"/>
    </xf>
    <xf numFmtId="49" fontId="0" fillId="0" borderId="0" xfId="0" applyNumberFormat="1" applyAlignment="1" applyProtection="1">
      <alignment horizontal="center"/>
      <protection locked="0"/>
    </xf>
    <xf numFmtId="49" fontId="0" fillId="2" borderId="0" xfId="0" applyNumberFormat="1" applyFill="1" applyAlignment="1" applyProtection="1">
      <alignment horizontal="center" vertical="center"/>
      <protection locked="0"/>
    </xf>
    <xf numFmtId="49" fontId="9" fillId="2" borderId="1" xfId="0" applyNumberFormat="1" applyFont="1" applyFill="1" applyBorder="1" applyAlignment="1" applyProtection="1">
      <alignment horizontal="center" vertical="center" wrapText="1"/>
      <protection locked="0"/>
    </xf>
    <xf numFmtId="49" fontId="3" fillId="0" borderId="0" xfId="0" applyNumberFormat="1" applyFont="1" applyAlignment="1" applyProtection="1">
      <alignment wrapText="1"/>
      <protection locked="0"/>
    </xf>
    <xf numFmtId="49" fontId="68" fillId="0" borderId="0" xfId="0" applyNumberFormat="1" applyFont="1" applyAlignment="1" applyProtection="1">
      <alignment wrapText="1"/>
      <protection locked="0"/>
    </xf>
    <xf numFmtId="49" fontId="3" fillId="0" borderId="0" xfId="0" applyNumberFormat="1" applyFont="1" applyAlignment="1" applyProtection="1">
      <alignment horizontal="center" wrapText="1"/>
      <protection locked="0"/>
    </xf>
    <xf numFmtId="49" fontId="68" fillId="0" borderId="0" xfId="0" applyNumberFormat="1" applyFont="1" applyAlignment="1" applyProtection="1">
      <alignment horizontal="center" wrapText="1"/>
      <protection locked="0"/>
    </xf>
    <xf numFmtId="49" fontId="67" fillId="2" borderId="0" xfId="0" applyNumberFormat="1" applyFont="1" applyFill="1" applyProtection="1">
      <protection locked="0"/>
    </xf>
    <xf numFmtId="49" fontId="0" fillId="2" borderId="0" xfId="0" applyNumberFormat="1" applyFill="1" applyAlignment="1" applyProtection="1">
      <alignment horizontal="center"/>
      <protection locked="0"/>
    </xf>
    <xf numFmtId="49" fontId="67" fillId="2" borderId="0" xfId="0" applyNumberFormat="1" applyFont="1" applyFill="1" applyAlignment="1" applyProtection="1">
      <alignment horizontal="center"/>
      <protection locked="0"/>
    </xf>
    <xf numFmtId="164" fontId="8" fillId="6" borderId="1" xfId="1" applyNumberFormat="1" applyFont="1" applyFill="1" applyBorder="1"/>
    <xf numFmtId="164" fontId="8" fillId="6" borderId="1" xfId="1" applyNumberFormat="1" applyFont="1" applyFill="1" applyBorder="1" applyAlignment="1">
      <alignment vertical="center" wrapText="1"/>
    </xf>
    <xf numFmtId="49" fontId="9" fillId="0" borderId="4" xfId="0" applyNumberFormat="1" applyFont="1" applyBorder="1" applyAlignment="1">
      <alignment horizontal="center"/>
    </xf>
    <xf numFmtId="164" fontId="12" fillId="2" borderId="0" xfId="1" applyNumberFormat="1" applyFont="1" applyFill="1" applyBorder="1" applyAlignment="1">
      <alignment horizontal="center"/>
    </xf>
    <xf numFmtId="49" fontId="11" fillId="0" borderId="4" xfId="0" applyNumberFormat="1" applyFont="1" applyBorder="1" applyAlignment="1" applyProtection="1">
      <alignment wrapText="1"/>
      <protection locked="0"/>
    </xf>
    <xf numFmtId="49" fontId="11" fillId="0" borderId="0" xfId="0" applyNumberFormat="1" applyFont="1" applyAlignment="1" applyProtection="1">
      <alignment wrapText="1"/>
      <protection locked="0"/>
    </xf>
    <xf numFmtId="49" fontId="11" fillId="0" borderId="0" xfId="0" applyNumberFormat="1" applyFont="1" applyProtection="1">
      <protection locked="0"/>
    </xf>
    <xf numFmtId="0" fontId="0" fillId="0" borderId="1" xfId="0" applyBorder="1"/>
    <xf numFmtId="0" fontId="0" fillId="0" borderId="1" xfId="0" applyBorder="1" applyAlignment="1">
      <alignment horizontal="right"/>
    </xf>
    <xf numFmtId="0" fontId="0" fillId="0" borderId="1" xfId="0" applyBorder="1" applyAlignment="1">
      <alignment wrapText="1"/>
    </xf>
    <xf numFmtId="49"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49" fontId="12" fillId="2" borderId="2" xfId="0" applyNumberFormat="1" applyFont="1" applyFill="1" applyBorder="1" applyAlignment="1">
      <alignment vertical="center"/>
    </xf>
    <xf numFmtId="49" fontId="12" fillId="2" borderId="2" xfId="0" applyNumberFormat="1" applyFont="1" applyFill="1" applyBorder="1" applyAlignment="1">
      <alignment vertical="center" wrapText="1"/>
    </xf>
    <xf numFmtId="49" fontId="7" fillId="0" borderId="1" xfId="0" applyNumberFormat="1" applyFont="1" applyBorder="1" applyAlignment="1">
      <alignment horizontal="center" vertical="center" wrapText="1"/>
    </xf>
    <xf numFmtId="49" fontId="12" fillId="2" borderId="2" xfId="0" applyNumberFormat="1" applyFont="1" applyFill="1" applyBorder="1" applyAlignment="1" applyProtection="1">
      <alignment vertical="center"/>
      <protection locked="0"/>
    </xf>
    <xf numFmtId="164" fontId="12" fillId="2" borderId="1" xfId="1" applyNumberFormat="1" applyFont="1" applyFill="1" applyBorder="1" applyAlignment="1" applyProtection="1">
      <alignment horizontal="center" vertical="center"/>
      <protection locked="0"/>
    </xf>
    <xf numFmtId="164" fontId="12" fillId="4" borderId="9" xfId="1" applyNumberFormat="1" applyFont="1" applyFill="1" applyBorder="1" applyAlignment="1" applyProtection="1">
      <alignment vertical="center" wrapText="1"/>
      <protection locked="0"/>
    </xf>
    <xf numFmtId="49" fontId="12" fillId="2" borderId="0" xfId="0" applyNumberFormat="1" applyFont="1" applyFill="1" applyProtection="1">
      <protection locked="0"/>
    </xf>
    <xf numFmtId="49" fontId="12" fillId="2" borderId="1" xfId="0" applyNumberFormat="1" applyFont="1" applyFill="1" applyBorder="1" applyProtection="1">
      <protection locked="0"/>
    </xf>
    <xf numFmtId="49" fontId="12" fillId="2" borderId="2" xfId="0" applyNumberFormat="1" applyFont="1" applyFill="1" applyBorder="1" applyAlignment="1" applyProtection="1">
      <alignment vertical="center" wrapText="1"/>
      <protection locked="0"/>
    </xf>
    <xf numFmtId="0" fontId="2" fillId="7" borderId="1" xfId="0" applyFont="1" applyFill="1" applyBorder="1" applyAlignment="1">
      <alignment wrapText="1"/>
    </xf>
    <xf numFmtId="164" fontId="3" fillId="2" borderId="1" xfId="1" applyNumberFormat="1" applyFont="1" applyFill="1" applyBorder="1" applyAlignment="1" applyProtection="1">
      <alignment horizontal="center" vertical="center"/>
      <protection locked="0"/>
    </xf>
    <xf numFmtId="164" fontId="7" fillId="2" borderId="1" xfId="1" applyNumberFormat="1" applyFont="1" applyFill="1" applyBorder="1" applyAlignment="1" applyProtection="1">
      <alignment horizontal="center" vertical="center"/>
      <protection locked="0"/>
    </xf>
    <xf numFmtId="164" fontId="3" fillId="2" borderId="1" xfId="1" applyNumberFormat="1" applyFont="1" applyFill="1" applyBorder="1" applyAlignment="1" applyProtection="1">
      <alignment horizontal="center" vertical="center" wrapText="1"/>
      <protection locked="0"/>
    </xf>
    <xf numFmtId="49" fontId="11" fillId="0" borderId="0" xfId="0" applyNumberFormat="1" applyFont="1"/>
    <xf numFmtId="49" fontId="67" fillId="0" borderId="0" xfId="0" applyNumberFormat="1" applyFont="1"/>
    <xf numFmtId="49" fontId="12" fillId="2" borderId="0" xfId="0" applyNumberFormat="1" applyFont="1" applyFill="1"/>
    <xf numFmtId="49" fontId="12" fillId="2" borderId="1" xfId="0" applyNumberFormat="1" applyFont="1" applyFill="1" applyBorder="1"/>
    <xf numFmtId="10" fontId="53" fillId="5" borderId="1" xfId="4" applyNumberFormat="1" applyFont="1" applyFill="1" applyBorder="1" applyAlignment="1" applyProtection="1">
      <alignment horizontal="center" vertical="center"/>
      <protection locked="0"/>
    </xf>
    <xf numFmtId="164" fontId="53" fillId="2" borderId="9" xfId="1" applyNumberFormat="1" applyFont="1" applyFill="1" applyBorder="1" applyAlignment="1" applyProtection="1">
      <alignment vertical="center" wrapText="1"/>
      <protection locked="0"/>
    </xf>
    <xf numFmtId="164" fontId="53" fillId="2" borderId="1" xfId="1" applyNumberFormat="1" applyFont="1" applyFill="1" applyBorder="1" applyAlignment="1" applyProtection="1">
      <alignment horizontal="center" vertical="center"/>
      <protection locked="0"/>
    </xf>
    <xf numFmtId="49" fontId="11" fillId="0" borderId="4" xfId="0" applyNumberFormat="1" applyFont="1" applyBorder="1" applyAlignment="1">
      <alignment vertical="center" wrapText="1"/>
    </xf>
    <xf numFmtId="49" fontId="11" fillId="0" borderId="0" xfId="0" applyNumberFormat="1" applyFont="1" applyAlignment="1">
      <alignment vertical="center" wrapText="1"/>
    </xf>
    <xf numFmtId="49" fontId="12" fillId="4" borderId="1" xfId="0" applyNumberFormat="1" applyFont="1" applyFill="1" applyBorder="1" applyAlignment="1" applyProtection="1">
      <alignment horizontal="center" vertical="center"/>
      <protection locked="0"/>
    </xf>
    <xf numFmtId="164" fontId="53" fillId="0" borderId="1" xfId="1" applyNumberFormat="1" applyFont="1" applyFill="1" applyBorder="1" applyAlignment="1" applyProtection="1">
      <alignment horizontal="center" vertical="center"/>
      <protection locked="0"/>
    </xf>
    <xf numFmtId="49" fontId="55" fillId="0" borderId="0" xfId="0" applyNumberFormat="1" applyFont="1"/>
    <xf numFmtId="164" fontId="10" fillId="0" borderId="0" xfId="1" applyNumberFormat="1" applyFont="1"/>
    <xf numFmtId="49" fontId="6" fillId="0" borderId="1" xfId="0" applyNumberFormat="1" applyFont="1" applyBorder="1" applyAlignment="1" applyProtection="1">
      <alignment horizontal="center"/>
      <protection locked="0"/>
    </xf>
    <xf numFmtId="49" fontId="6" fillId="2" borderId="1" xfId="0" applyNumberFormat="1" applyFont="1" applyFill="1" applyBorder="1" applyAlignment="1" applyProtection="1">
      <alignment horizontal="left"/>
      <protection locked="0"/>
    </xf>
    <xf numFmtId="49" fontId="29" fillId="0" borderId="1" xfId="0" applyNumberFormat="1" applyFont="1" applyBorder="1" applyAlignment="1" applyProtection="1">
      <alignment horizontal="center"/>
      <protection locked="0"/>
    </xf>
    <xf numFmtId="49" fontId="29" fillId="2" borderId="1" xfId="0" applyNumberFormat="1" applyFont="1" applyFill="1" applyBorder="1" applyAlignment="1" applyProtection="1">
      <alignment horizontal="left"/>
      <protection locked="0"/>
    </xf>
    <xf numFmtId="2" fontId="0" fillId="0" borderId="0" xfId="0" applyNumberFormat="1" applyProtection="1">
      <protection locked="0"/>
    </xf>
    <xf numFmtId="49" fontId="3" fillId="0" borderId="1" xfId="0" applyNumberFormat="1" applyFont="1" applyBorder="1" applyAlignment="1" applyProtection="1">
      <alignment horizontal="center"/>
      <protection locked="0"/>
    </xf>
    <xf numFmtId="49" fontId="3" fillId="2" borderId="1" xfId="0" applyNumberFormat="1" applyFont="1" applyFill="1" applyBorder="1" applyAlignment="1" applyProtection="1">
      <alignment horizontal="left"/>
      <protection locked="0"/>
    </xf>
    <xf numFmtId="164" fontId="11" fillId="0" borderId="4" xfId="1" applyNumberFormat="1" applyFont="1" applyFill="1" applyBorder="1" applyAlignment="1">
      <alignment wrapText="1"/>
    </xf>
    <xf numFmtId="164" fontId="10" fillId="0" borderId="0" xfId="1" applyNumberFormat="1" applyFont="1" applyFill="1" applyAlignment="1"/>
    <xf numFmtId="164" fontId="10" fillId="0" borderId="0" xfId="1" applyNumberFormat="1" applyFont="1" applyAlignment="1"/>
    <xf numFmtId="49" fontId="0" fillId="2" borderId="0" xfId="0" applyNumberFormat="1" applyFill="1" applyAlignment="1">
      <alignment horizontal="left"/>
    </xf>
    <xf numFmtId="1" fontId="0" fillId="2" borderId="0" xfId="0" applyNumberFormat="1" applyFill="1" applyAlignment="1">
      <alignment horizontal="center"/>
    </xf>
    <xf numFmtId="164" fontId="10" fillId="2" borderId="0" xfId="1" applyNumberFormat="1" applyFont="1" applyFill="1" applyBorder="1" applyAlignment="1">
      <alignment horizontal="center" wrapText="1"/>
    </xf>
    <xf numFmtId="164" fontId="11" fillId="2" borderId="0" xfId="1" applyNumberFormat="1" applyFont="1" applyFill="1" applyBorder="1" applyAlignment="1">
      <alignment horizontal="center"/>
    </xf>
    <xf numFmtId="49" fontId="11" fillId="2" borderId="0" xfId="0" applyNumberFormat="1" applyFont="1" applyFill="1"/>
    <xf numFmtId="43" fontId="10" fillId="0" borderId="0" xfId="1" applyFont="1"/>
    <xf numFmtId="0" fontId="12" fillId="0" borderId="1" xfId="0" applyFont="1" applyBorder="1" applyAlignment="1" applyProtection="1">
      <alignment horizontal="center"/>
      <protection locked="0"/>
    </xf>
    <xf numFmtId="0" fontId="12" fillId="0" borderId="1" xfId="0" applyFont="1" applyBorder="1" applyProtection="1">
      <protection locked="0"/>
    </xf>
    <xf numFmtId="164" fontId="11" fillId="0" borderId="4" xfId="1" applyNumberFormat="1" applyFont="1" applyBorder="1" applyAlignment="1"/>
    <xf numFmtId="0" fontId="6" fillId="0" borderId="1" xfId="0" applyFont="1" applyBorder="1" applyAlignment="1" applyProtection="1">
      <alignment horizontal="center"/>
      <protection locked="0"/>
    </xf>
    <xf numFmtId="0" fontId="6" fillId="2" borderId="1" xfId="0" applyFont="1" applyFill="1" applyBorder="1" applyAlignment="1" applyProtection="1">
      <alignment horizontal="left"/>
      <protection locked="0"/>
    </xf>
    <xf numFmtId="0" fontId="29" fillId="0" borderId="1" xfId="0" applyFont="1" applyBorder="1" applyAlignment="1" applyProtection="1">
      <alignment horizontal="center"/>
      <protection locked="0"/>
    </xf>
    <xf numFmtId="0" fontId="43" fillId="0" borderId="1" xfId="0" applyFont="1" applyBorder="1" applyAlignment="1">
      <alignment vertical="center" wrapText="1"/>
    </xf>
    <xf numFmtId="0" fontId="43" fillId="0" borderId="1" xfId="0" applyFont="1" applyBorder="1" applyAlignment="1" applyProtection="1">
      <alignment horizontal="center"/>
      <protection locked="0"/>
    </xf>
    <xf numFmtId="0" fontId="43" fillId="2" borderId="1" xfId="0" applyFont="1" applyFill="1" applyBorder="1" applyAlignment="1" applyProtection="1">
      <alignment horizontal="left"/>
      <protection locked="0"/>
    </xf>
    <xf numFmtId="0" fontId="42" fillId="0" borderId="1" xfId="0" applyFont="1" applyBorder="1" applyAlignment="1" applyProtection="1">
      <alignment horizontal="center"/>
      <protection locked="0"/>
    </xf>
    <xf numFmtId="0" fontId="23" fillId="0" borderId="1"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49" fontId="15" fillId="0" borderId="4" xfId="3" applyNumberFormat="1" applyFont="1" applyBorder="1" applyAlignment="1">
      <alignment vertical="center" wrapText="1"/>
    </xf>
    <xf numFmtId="0" fontId="49" fillId="0" borderId="0" xfId="3" applyFont="1" applyAlignment="1">
      <alignment wrapText="1"/>
    </xf>
    <xf numFmtId="0" fontId="46" fillId="0" borderId="0" xfId="3" applyFont="1" applyAlignment="1">
      <alignment vertical="center" wrapText="1"/>
    </xf>
    <xf numFmtId="164" fontId="8" fillId="0" borderId="1" xfId="1" applyNumberFormat="1" applyFont="1" applyBorder="1" applyProtection="1">
      <protection locked="0"/>
    </xf>
    <xf numFmtId="49" fontId="69" fillId="2" borderId="0" xfId="0" applyNumberFormat="1" applyFont="1" applyFill="1"/>
    <xf numFmtId="164" fontId="53" fillId="5" borderId="1" xfId="1" applyNumberFormat="1" applyFont="1" applyFill="1" applyBorder="1" applyAlignment="1" applyProtection="1">
      <alignment horizontal="center" vertical="center"/>
    </xf>
    <xf numFmtId="164" fontId="53" fillId="3" borderId="1" xfId="1" applyNumberFormat="1" applyFont="1" applyFill="1" applyBorder="1" applyAlignment="1" applyProtection="1">
      <alignment horizontal="center" vertical="center"/>
    </xf>
    <xf numFmtId="164" fontId="10" fillId="0" borderId="0" xfId="1" applyNumberFormat="1" applyFont="1" applyFill="1" applyAlignment="1" applyProtection="1">
      <alignment wrapText="1"/>
    </xf>
    <xf numFmtId="0" fontId="12" fillId="2" borderId="1" xfId="0" applyFont="1" applyFill="1" applyBorder="1" applyAlignment="1">
      <alignment horizontal="center" vertical="center" wrapText="1"/>
    </xf>
    <xf numFmtId="43" fontId="10" fillId="0" borderId="0" xfId="1" applyFont="1" applyFill="1" applyAlignment="1" applyProtection="1">
      <alignment wrapText="1"/>
    </xf>
    <xf numFmtId="0" fontId="61" fillId="4" borderId="1" xfId="0" applyFont="1" applyFill="1" applyBorder="1" applyAlignment="1" applyProtection="1">
      <alignment horizontal="center" vertical="center"/>
      <protection locked="0"/>
    </xf>
    <xf numFmtId="49" fontId="61" fillId="4" borderId="1"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164" fontId="8" fillId="2" borderId="0" xfId="0" applyNumberFormat="1" applyFont="1" applyFill="1"/>
    <xf numFmtId="49" fontId="61" fillId="0" borderId="1" xfId="0" applyNumberFormat="1" applyFont="1" applyBorder="1" applyAlignment="1" applyProtection="1">
      <alignment horizontal="center" vertical="center"/>
      <protection locked="0"/>
    </xf>
    <xf numFmtId="164" fontId="8" fillId="0" borderId="0" xfId="0" applyNumberFormat="1" applyFont="1"/>
    <xf numFmtId="0" fontId="8" fillId="2" borderId="0" xfId="0" applyFont="1" applyFill="1"/>
    <xf numFmtId="41" fontId="8" fillId="2" borderId="0" xfId="0" applyNumberFormat="1" applyFont="1" applyFill="1"/>
    <xf numFmtId="0" fontId="8" fillId="0" borderId="0" xfId="0" applyFont="1"/>
    <xf numFmtId="41" fontId="8" fillId="3" borderId="0" xfId="0" applyNumberFormat="1" applyFont="1" applyFill="1"/>
    <xf numFmtId="0" fontId="8" fillId="3" borderId="0" xfId="0" applyFont="1" applyFill="1"/>
    <xf numFmtId="49" fontId="10" fillId="0" borderId="0" xfId="0" applyNumberFormat="1" applyFont="1" applyAlignment="1">
      <alignment horizontal="center" wrapText="1"/>
    </xf>
    <xf numFmtId="49" fontId="11" fillId="0" borderId="0" xfId="0" applyNumberFormat="1" applyFont="1" applyAlignment="1">
      <alignment horizontal="center" wrapText="1"/>
    </xf>
    <xf numFmtId="0" fontId="10" fillId="0" borderId="0" xfId="0" applyFont="1" applyAlignment="1">
      <alignment horizontal="center" wrapText="1"/>
    </xf>
    <xf numFmtId="0" fontId="11" fillId="0" borderId="0" xfId="0" applyFont="1" applyAlignment="1">
      <alignment horizontal="center" wrapText="1"/>
    </xf>
    <xf numFmtId="0" fontId="12" fillId="0" borderId="1" xfId="0" applyFont="1" applyBorder="1" applyAlignment="1">
      <alignment horizontal="center"/>
    </xf>
    <xf numFmtId="0" fontId="43"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0" fillId="3" borderId="1" xfId="0" applyFill="1" applyBorder="1" applyAlignment="1">
      <alignment horizontal="right"/>
    </xf>
    <xf numFmtId="14" fontId="51" fillId="3" borderId="1" xfId="0" applyNumberFormat="1" applyFont="1" applyFill="1" applyBorder="1" applyAlignment="1">
      <alignment horizontal="right"/>
    </xf>
    <xf numFmtId="0" fontId="12"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protection locked="0"/>
    </xf>
    <xf numFmtId="164" fontId="3" fillId="3" borderId="1" xfId="1" applyNumberFormat="1" applyFont="1" applyFill="1" applyBorder="1" applyAlignment="1" applyProtection="1">
      <alignment horizontal="center" vertical="center"/>
      <protection locked="0"/>
    </xf>
    <xf numFmtId="164" fontId="53" fillId="3" borderId="1" xfId="1" applyNumberFormat="1" applyFont="1" applyFill="1" applyBorder="1" applyAlignment="1" applyProtection="1">
      <alignment horizontal="center" vertical="center"/>
      <protection locked="0"/>
    </xf>
    <xf numFmtId="41" fontId="12" fillId="0" borderId="1" xfId="1" applyNumberFormat="1" applyFont="1" applyFill="1" applyBorder="1" applyAlignment="1" applyProtection="1">
      <alignment horizontal="center" vertical="center"/>
      <protection locked="0"/>
    </xf>
    <xf numFmtId="164" fontId="61" fillId="0" borderId="1" xfId="1" applyNumberFormat="1" applyFont="1" applyFill="1" applyBorder="1" applyAlignment="1" applyProtection="1">
      <alignment horizontal="center" vertical="center" wrapText="1"/>
      <protection locked="0"/>
    </xf>
    <xf numFmtId="164" fontId="31" fillId="0" borderId="1" xfId="1" applyNumberFormat="1" applyFont="1" applyFill="1" applyBorder="1" applyAlignment="1" applyProtection="1">
      <alignment horizontal="center" vertical="center"/>
      <protection locked="0"/>
    </xf>
    <xf numFmtId="0" fontId="3" fillId="0" borderId="1" xfId="0" applyFont="1" applyBorder="1" applyAlignment="1">
      <alignment horizontal="center"/>
    </xf>
    <xf numFmtId="164" fontId="3" fillId="0" borderId="1" xfId="1" applyNumberFormat="1" applyFont="1" applyFill="1" applyBorder="1" applyAlignment="1" applyProtection="1">
      <alignment horizontal="center" vertical="center"/>
      <protection locked="0"/>
    </xf>
    <xf numFmtId="41" fontId="12" fillId="0" borderId="1" xfId="0" applyNumberFormat="1" applyFont="1" applyBorder="1" applyAlignment="1" applyProtection="1">
      <alignment vertical="center" wrapText="1"/>
      <protection locked="0"/>
    </xf>
    <xf numFmtId="164" fontId="29" fillId="0" borderId="1" xfId="1" applyNumberFormat="1" applyFont="1" applyFill="1" applyBorder="1" applyAlignment="1" applyProtection="1">
      <alignment horizontal="center"/>
      <protection locked="0"/>
    </xf>
    <xf numFmtId="164" fontId="42" fillId="0" borderId="1" xfId="1" applyNumberFormat="1" applyFont="1" applyFill="1" applyBorder="1" applyAlignment="1" applyProtection="1">
      <alignment horizontal="center"/>
      <protection locked="0"/>
    </xf>
    <xf numFmtId="41" fontId="23" fillId="0" borderId="1"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protection locked="0"/>
    </xf>
    <xf numFmtId="49" fontId="7" fillId="0" borderId="1" xfId="0" applyNumberFormat="1" applyFont="1" applyBorder="1" applyAlignment="1" applyProtection="1">
      <alignment horizontal="left"/>
      <protection locked="0"/>
    </xf>
    <xf numFmtId="49" fontId="73" fillId="0" borderId="0" xfId="0" applyNumberFormat="1" applyFont="1"/>
    <xf numFmtId="0" fontId="12" fillId="4" borderId="1" xfId="0" applyFont="1" applyFill="1" applyBorder="1" applyAlignment="1" applyProtection="1">
      <alignment vertical="center"/>
      <protection locked="0"/>
    </xf>
    <xf numFmtId="0" fontId="61" fillId="4" borderId="1" xfId="0" applyFont="1" applyFill="1" applyBorder="1" applyAlignment="1" applyProtection="1">
      <alignment vertical="center"/>
      <protection locked="0"/>
    </xf>
    <xf numFmtId="164" fontId="10" fillId="0" borderId="0" xfId="1" applyNumberFormat="1" applyFont="1" applyFill="1" applyAlignment="1">
      <alignment horizontal="center"/>
    </xf>
    <xf numFmtId="49" fontId="29" fillId="2" borderId="4" xfId="0" applyNumberFormat="1" applyFont="1" applyFill="1" applyBorder="1" applyAlignment="1" applyProtection="1">
      <alignment horizontal="left"/>
      <protection locked="0"/>
    </xf>
    <xf numFmtId="164" fontId="31" fillId="0" borderId="4" xfId="1" applyNumberFormat="1" applyFont="1" applyFill="1" applyBorder="1" applyAlignment="1" applyProtection="1">
      <alignment horizontal="center" vertical="center"/>
      <protection locked="0"/>
    </xf>
    <xf numFmtId="49" fontId="29" fillId="0" borderId="4" xfId="0" applyNumberFormat="1" applyFont="1" applyBorder="1" applyAlignment="1" applyProtection="1">
      <alignment horizontal="center"/>
      <protection locked="0"/>
    </xf>
    <xf numFmtId="49" fontId="3" fillId="2" borderId="4" xfId="0" applyNumberFormat="1" applyFont="1" applyFill="1" applyBorder="1" applyAlignment="1" applyProtection="1">
      <alignment horizontal="left"/>
      <protection locked="0"/>
    </xf>
    <xf numFmtId="164" fontId="3" fillId="0" borderId="4" xfId="1" applyNumberFormat="1" applyFont="1" applyFill="1" applyBorder="1" applyAlignment="1" applyProtection="1">
      <alignment horizontal="center" vertical="center"/>
      <protection locked="0"/>
    </xf>
    <xf numFmtId="49" fontId="3" fillId="0" borderId="4" xfId="0" applyNumberFormat="1" applyFont="1" applyBorder="1" applyAlignment="1" applyProtection="1">
      <alignment horizontal="center"/>
      <protection locked="0"/>
    </xf>
    <xf numFmtId="49" fontId="12" fillId="0" borderId="4" xfId="0" applyNumberFormat="1" applyFont="1" applyBorder="1" applyAlignment="1" applyProtection="1">
      <alignment horizontal="center"/>
      <protection locked="0"/>
    </xf>
    <xf numFmtId="49" fontId="12" fillId="2" borderId="4" xfId="0" applyNumberFormat="1" applyFont="1" applyFill="1" applyBorder="1" applyAlignment="1" applyProtection="1">
      <alignment horizontal="left"/>
      <protection locked="0"/>
    </xf>
    <xf numFmtId="49" fontId="9" fillId="0" borderId="0" xfId="0" applyNumberFormat="1" applyFont="1" applyAlignment="1">
      <alignment horizontal="center"/>
    </xf>
    <xf numFmtId="164" fontId="11" fillId="0" borderId="0" xfId="1" applyNumberFormat="1" applyFont="1" applyFill="1" applyBorder="1" applyAlignment="1">
      <alignment wrapText="1"/>
    </xf>
    <xf numFmtId="164" fontId="9" fillId="0" borderId="4" xfId="1" applyNumberFormat="1" applyFont="1" applyFill="1" applyBorder="1" applyAlignment="1" applyProtection="1">
      <alignment horizontal="center" wrapText="1"/>
      <protection locked="0"/>
    </xf>
    <xf numFmtId="49" fontId="0" fillId="0" borderId="0" xfId="0" applyNumberFormat="1" applyAlignment="1">
      <alignment vertical="top" wrapText="1"/>
    </xf>
    <xf numFmtId="49" fontId="12" fillId="0" borderId="1" xfId="0" applyNumberFormat="1"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41" fontId="8" fillId="0" borderId="0" xfId="0" applyNumberFormat="1" applyFont="1"/>
    <xf numFmtId="0" fontId="61" fillId="0" borderId="1" xfId="0" applyFont="1" applyBorder="1" applyAlignment="1" applyProtection="1">
      <alignment vertical="center"/>
      <protection locked="0"/>
    </xf>
    <xf numFmtId="3" fontId="8" fillId="0" borderId="0" xfId="0" applyNumberFormat="1" applyFont="1"/>
    <xf numFmtId="43" fontId="8" fillId="0" borderId="0" xfId="0" applyNumberFormat="1" applyFont="1"/>
    <xf numFmtId="0" fontId="12" fillId="0" borderId="1" xfId="0" applyFont="1" applyBorder="1" applyAlignment="1" applyProtection="1">
      <alignment horizontal="center" vertical="center"/>
      <protection locked="0"/>
    </xf>
    <xf numFmtId="41" fontId="9" fillId="0" borderId="1" xfId="1" applyNumberFormat="1" applyFont="1" applyFill="1" applyBorder="1" applyAlignment="1" applyProtection="1">
      <alignment horizontal="center" vertical="center"/>
      <protection locked="0"/>
    </xf>
    <xf numFmtId="10" fontId="12" fillId="0" borderId="1" xfId="4" applyNumberFormat="1" applyFont="1" applyFill="1" applyBorder="1" applyAlignment="1" applyProtection="1">
      <alignment horizontal="center" vertical="center"/>
      <protection locked="0"/>
    </xf>
    <xf numFmtId="10" fontId="53" fillId="0" borderId="1" xfId="4" applyNumberFormat="1" applyFont="1" applyFill="1" applyBorder="1" applyAlignment="1" applyProtection="1">
      <alignment horizontal="center" vertical="center" wrapText="1"/>
      <protection locked="0"/>
    </xf>
    <xf numFmtId="49" fontId="52" fillId="0" borderId="1" xfId="0" applyNumberFormat="1" applyFont="1" applyBorder="1" applyAlignment="1" applyProtection="1">
      <alignment horizontal="center" wrapText="1"/>
      <protection locked="0"/>
    </xf>
    <xf numFmtId="49" fontId="52" fillId="0" borderId="1" xfId="0" applyNumberFormat="1" applyFont="1" applyBorder="1" applyAlignment="1" applyProtection="1">
      <alignment horizontal="left" wrapText="1"/>
      <protection locked="0"/>
    </xf>
    <xf numFmtId="164" fontId="52" fillId="0" borderId="7" xfId="1" applyNumberFormat="1" applyFont="1" applyFill="1" applyBorder="1" applyAlignment="1" applyProtection="1">
      <alignment horizontal="center" wrapText="1"/>
    </xf>
    <xf numFmtId="0" fontId="52" fillId="0" borderId="9" xfId="0" applyFont="1" applyBorder="1" applyAlignment="1" applyProtection="1">
      <alignment horizontal="center"/>
      <protection locked="0"/>
    </xf>
    <xf numFmtId="49" fontId="8" fillId="2" borderId="1" xfId="0" applyNumberFormat="1" applyFont="1" applyFill="1" applyBorder="1" applyAlignment="1" applyProtection="1">
      <alignment horizontal="left"/>
      <protection locked="0"/>
    </xf>
    <xf numFmtId="164" fontId="52" fillId="0" borderId="7" xfId="1" applyNumberFormat="1" applyFont="1" applyFill="1" applyBorder="1" applyAlignment="1" applyProtection="1">
      <alignment horizontal="center" wrapText="1"/>
      <protection locked="0"/>
    </xf>
    <xf numFmtId="49" fontId="8" fillId="0" borderId="1" xfId="0" applyNumberFormat="1" applyFont="1" applyBorder="1" applyAlignment="1" applyProtection="1">
      <alignment horizontal="center"/>
      <protection locked="0"/>
    </xf>
    <xf numFmtId="49" fontId="76" fillId="0" borderId="6" xfId="0" applyNumberFormat="1" applyFont="1" applyBorder="1" applyAlignment="1">
      <alignment vertical="center" wrapText="1"/>
    </xf>
    <xf numFmtId="49" fontId="76" fillId="0" borderId="7" xfId="0" applyNumberFormat="1" applyFont="1" applyBorder="1" applyAlignment="1">
      <alignment vertical="center" wrapText="1"/>
    </xf>
    <xf numFmtId="49" fontId="77" fillId="0" borderId="1" xfId="0" applyNumberFormat="1" applyFont="1" applyBorder="1" applyAlignment="1">
      <alignment horizontal="center" vertical="center" wrapText="1"/>
    </xf>
    <xf numFmtId="49" fontId="77" fillId="0" borderId="1" xfId="0" applyNumberFormat="1" applyFont="1" applyBorder="1" applyAlignment="1">
      <alignment horizontal="center" vertical="center"/>
    </xf>
    <xf numFmtId="49" fontId="52" fillId="0" borderId="3" xfId="0" applyNumberFormat="1" applyFont="1" applyBorder="1" applyAlignment="1">
      <alignment horizontal="center" vertical="center" wrapText="1" readingOrder="1"/>
    </xf>
    <xf numFmtId="49" fontId="0" fillId="10" borderId="0" xfId="0" applyNumberFormat="1" applyFill="1"/>
    <xf numFmtId="41" fontId="8" fillId="10" borderId="0" xfId="0" applyNumberFormat="1" applyFont="1" applyFill="1"/>
    <xf numFmtId="3" fontId="8" fillId="10" borderId="0" xfId="0" applyNumberFormat="1" applyFont="1" applyFill="1"/>
    <xf numFmtId="164" fontId="8" fillId="10" borderId="0" xfId="0" applyNumberFormat="1" applyFont="1" applyFill="1"/>
    <xf numFmtId="43" fontId="8" fillId="10" borderId="0" xfId="0" applyNumberFormat="1" applyFont="1" applyFill="1"/>
    <xf numFmtId="164" fontId="12" fillId="0" borderId="1" xfId="0" applyNumberFormat="1" applyFont="1" applyBorder="1" applyAlignment="1" applyProtection="1">
      <alignment vertical="center"/>
      <protection locked="0"/>
    </xf>
    <xf numFmtId="49" fontId="61" fillId="0" borderId="9" xfId="0" applyNumberFormat="1" applyFont="1" applyBorder="1" applyAlignment="1" applyProtection="1">
      <alignment horizontal="center" vertical="center"/>
      <protection locked="0"/>
    </xf>
    <xf numFmtId="0" fontId="61" fillId="0" borderId="9" xfId="0" applyFont="1" applyBorder="1" applyAlignment="1" applyProtection="1">
      <alignment vertical="center"/>
      <protection locked="0"/>
    </xf>
    <xf numFmtId="41" fontId="9" fillId="11" borderId="1" xfId="1" applyNumberFormat="1" applyFont="1" applyFill="1" applyBorder="1" applyAlignment="1" applyProtection="1">
      <alignment horizontal="center" vertical="center"/>
      <protection locked="0"/>
    </xf>
    <xf numFmtId="10" fontId="9" fillId="11" borderId="1" xfId="4" applyNumberFormat="1" applyFont="1" applyFill="1" applyBorder="1" applyAlignment="1" applyProtection="1">
      <alignment horizontal="center" vertical="center"/>
      <protection locked="0"/>
    </xf>
    <xf numFmtId="49" fontId="0" fillId="11" borderId="0" xfId="0" applyNumberFormat="1" applyFill="1"/>
    <xf numFmtId="41" fontId="0" fillId="11" borderId="0" xfId="0" applyNumberFormat="1" applyFill="1"/>
    <xf numFmtId="49" fontId="9" fillId="11" borderId="1" xfId="0" applyNumberFormat="1" applyFont="1" applyFill="1" applyBorder="1" applyAlignment="1" applyProtection="1">
      <alignment horizontal="center" vertical="center"/>
      <protection locked="0"/>
    </xf>
    <xf numFmtId="49" fontId="9" fillId="11" borderId="1" xfId="0" applyNumberFormat="1" applyFont="1" applyFill="1" applyBorder="1" applyAlignment="1" applyProtection="1">
      <alignment vertical="center"/>
      <protection locked="0"/>
    </xf>
    <xf numFmtId="10" fontId="12" fillId="11" borderId="1" xfId="4" applyNumberFormat="1" applyFont="1" applyFill="1" applyBorder="1" applyAlignment="1" applyProtection="1">
      <alignment horizontal="center" vertical="center"/>
      <protection locked="0"/>
    </xf>
    <xf numFmtId="41" fontId="8" fillId="11" borderId="0" xfId="0" applyNumberFormat="1" applyFont="1" applyFill="1"/>
    <xf numFmtId="0" fontId="9" fillId="11" borderId="1" xfId="0" applyFont="1" applyFill="1" applyBorder="1" applyAlignment="1" applyProtection="1">
      <alignment vertical="center"/>
      <protection locked="0"/>
    </xf>
    <xf numFmtId="0" fontId="8" fillId="11" borderId="0" xfId="0" applyFont="1" applyFill="1"/>
    <xf numFmtId="164" fontId="61" fillId="11" borderId="1" xfId="1" applyNumberFormat="1" applyFont="1" applyFill="1" applyBorder="1" applyAlignment="1" applyProtection="1">
      <alignment horizontal="center" vertical="center" wrapText="1"/>
      <protection locked="0"/>
    </xf>
    <xf numFmtId="3" fontId="8" fillId="11" borderId="0" xfId="0" applyNumberFormat="1" applyFont="1" applyFill="1"/>
    <xf numFmtId="37" fontId="8" fillId="11" borderId="0" xfId="0" applyNumberFormat="1" applyFont="1" applyFill="1"/>
    <xf numFmtId="164" fontId="8" fillId="11" borderId="0" xfId="0" applyNumberFormat="1" applyFont="1" applyFill="1"/>
    <xf numFmtId="49" fontId="56" fillId="11" borderId="1" xfId="0" applyNumberFormat="1" applyFont="1" applyFill="1" applyBorder="1" applyAlignment="1" applyProtection="1">
      <alignment horizontal="center" vertical="center"/>
      <protection locked="0"/>
    </xf>
    <xf numFmtId="49" fontId="56" fillId="11" borderId="1" xfId="0" applyNumberFormat="1" applyFont="1" applyFill="1" applyBorder="1" applyAlignment="1" applyProtection="1">
      <alignment vertical="center"/>
      <protection locked="0"/>
    </xf>
    <xf numFmtId="0" fontId="56" fillId="11" borderId="1" xfId="0" applyFont="1" applyFill="1" applyBorder="1" applyAlignment="1" applyProtection="1">
      <alignment vertical="center"/>
      <protection locked="0"/>
    </xf>
    <xf numFmtId="49" fontId="56" fillId="11" borderId="9" xfId="0" applyNumberFormat="1" applyFont="1" applyFill="1" applyBorder="1" applyAlignment="1" applyProtection="1">
      <alignment horizontal="center" vertical="center"/>
      <protection locked="0"/>
    </xf>
    <xf numFmtId="0" fontId="56" fillId="11" borderId="9" xfId="0" applyFont="1" applyFill="1" applyBorder="1" applyAlignment="1" applyProtection="1">
      <alignment vertical="center"/>
      <protection locked="0"/>
    </xf>
    <xf numFmtId="43" fontId="8" fillId="11" borderId="0" xfId="0" applyNumberFormat="1" applyFont="1" applyFill="1"/>
    <xf numFmtId="0" fontId="52" fillId="0" borderId="1" xfId="0" applyFont="1" applyBorder="1" applyAlignment="1">
      <alignment horizontal="center" vertical="center" wrapText="1"/>
    </xf>
    <xf numFmtId="41" fontId="12" fillId="0" borderId="1" xfId="0" applyNumberFormat="1" applyFont="1" applyBorder="1" applyAlignment="1" applyProtection="1">
      <alignment vertical="center"/>
      <protection locked="0"/>
    </xf>
    <xf numFmtId="10" fontId="56" fillId="11" borderId="1" xfId="4" applyNumberFormat="1" applyFont="1" applyFill="1" applyBorder="1" applyAlignment="1" applyProtection="1">
      <alignment horizontal="center" vertical="center" wrapText="1"/>
      <protection locked="0"/>
    </xf>
    <xf numFmtId="10" fontId="56" fillId="11" borderId="9" xfId="4" applyNumberFormat="1" applyFont="1" applyFill="1" applyBorder="1" applyAlignment="1" applyProtection="1">
      <alignment horizontal="center" vertical="center" wrapText="1"/>
      <protection locked="0"/>
    </xf>
    <xf numFmtId="164" fontId="42" fillId="5" borderId="1" xfId="1" applyNumberFormat="1"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 xfId="0" applyFont="1" applyFill="1" applyBorder="1" applyAlignment="1" applyProtection="1">
      <alignment horizontal="left"/>
      <protection locked="0"/>
    </xf>
    <xf numFmtId="41" fontId="23" fillId="5" borderId="1" xfId="0" applyNumberFormat="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wrapText="1"/>
      <protection locked="0"/>
    </xf>
    <xf numFmtId="49" fontId="12" fillId="11" borderId="1" xfId="0" applyNumberFormat="1" applyFont="1" applyFill="1" applyBorder="1" applyAlignment="1">
      <alignment horizontal="center" vertical="center" wrapText="1"/>
    </xf>
    <xf numFmtId="49" fontId="12" fillId="11" borderId="2" xfId="0" applyNumberFormat="1" applyFont="1" applyFill="1" applyBorder="1" applyAlignment="1">
      <alignment horizontal="left" vertical="center" wrapText="1"/>
    </xf>
    <xf numFmtId="164" fontId="54" fillId="11" borderId="1" xfId="1" applyNumberFormat="1" applyFont="1" applyFill="1" applyBorder="1" applyAlignment="1" applyProtection="1">
      <alignment horizontal="center" vertical="center"/>
    </xf>
    <xf numFmtId="10" fontId="53" fillId="11" borderId="1" xfId="4" applyNumberFormat="1" applyFont="1" applyFill="1" applyBorder="1" applyAlignment="1" applyProtection="1">
      <alignment horizontal="center" vertical="center"/>
      <protection locked="0"/>
    </xf>
    <xf numFmtId="164" fontId="53" fillId="11" borderId="1" xfId="1" applyNumberFormat="1" applyFont="1" applyFill="1" applyBorder="1" applyAlignment="1" applyProtection="1">
      <alignment horizontal="center" vertical="center"/>
    </xf>
    <xf numFmtId="164" fontId="53" fillId="11" borderId="1" xfId="1" applyNumberFormat="1" applyFont="1" applyFill="1" applyBorder="1" applyAlignment="1" applyProtection="1">
      <alignment horizontal="center" vertical="center"/>
      <protection locked="0"/>
    </xf>
    <xf numFmtId="164" fontId="12" fillId="11" borderId="1" xfId="1" applyNumberFormat="1" applyFont="1" applyFill="1" applyBorder="1" applyAlignment="1" applyProtection="1">
      <alignment horizontal="center" vertical="center"/>
    </xf>
    <xf numFmtId="49" fontId="9" fillId="11" borderId="1" xfId="0" applyNumberFormat="1" applyFont="1" applyFill="1" applyBorder="1" applyAlignment="1" applyProtection="1">
      <alignment horizontal="center" vertical="center" wrapText="1"/>
      <protection locked="0"/>
    </xf>
    <xf numFmtId="49" fontId="9" fillId="11" borderId="2" xfId="0" applyNumberFormat="1" applyFont="1" applyFill="1" applyBorder="1" applyAlignment="1" applyProtection="1">
      <alignment horizontal="left" vertical="center" wrapText="1"/>
      <protection locked="0"/>
    </xf>
    <xf numFmtId="164" fontId="12" fillId="11" borderId="1" xfId="1" applyNumberFormat="1" applyFont="1" applyFill="1" applyBorder="1" applyAlignment="1" applyProtection="1">
      <alignment horizontal="center" vertical="center"/>
      <protection locked="0"/>
    </xf>
    <xf numFmtId="164" fontId="31" fillId="11" borderId="1" xfId="1" applyNumberFormat="1" applyFont="1" applyFill="1" applyBorder="1" applyAlignment="1" applyProtection="1">
      <alignment horizontal="center" vertical="center"/>
      <protection locked="0"/>
    </xf>
    <xf numFmtId="49" fontId="6" fillId="11" borderId="1" xfId="0" applyNumberFormat="1" applyFont="1" applyFill="1" applyBorder="1" applyAlignment="1" applyProtection="1">
      <alignment horizontal="center"/>
      <protection locked="0"/>
    </xf>
    <xf numFmtId="49" fontId="6" fillId="11" borderId="1" xfId="0" applyNumberFormat="1" applyFont="1" applyFill="1" applyBorder="1" applyAlignment="1" applyProtection="1">
      <alignment horizontal="left"/>
      <protection locked="0"/>
    </xf>
    <xf numFmtId="164" fontId="29" fillId="11" borderId="1" xfId="1" applyNumberFormat="1" applyFont="1" applyFill="1" applyBorder="1" applyAlignment="1" applyProtection="1">
      <alignment horizontal="center"/>
      <protection locked="0"/>
    </xf>
    <xf numFmtId="0" fontId="6" fillId="11" borderId="1" xfId="0" applyFont="1" applyFill="1" applyBorder="1" applyAlignment="1" applyProtection="1">
      <alignment horizontal="center"/>
      <protection locked="0"/>
    </xf>
    <xf numFmtId="0" fontId="6" fillId="11" borderId="1" xfId="0" applyFont="1" applyFill="1" applyBorder="1" applyAlignment="1" applyProtection="1">
      <alignment horizontal="left"/>
      <protection locked="0"/>
    </xf>
    <xf numFmtId="164" fontId="9" fillId="10" borderId="4" xfId="1" applyNumberFormat="1" applyFont="1" applyFill="1" applyBorder="1" applyAlignment="1" applyProtection="1">
      <alignment horizontal="center" wrapText="1"/>
      <protection locked="0"/>
    </xf>
    <xf numFmtId="41" fontId="12" fillId="11" borderId="1" xfId="0" applyNumberFormat="1" applyFont="1" applyFill="1" applyBorder="1" applyAlignment="1">
      <alignment vertical="center" wrapText="1"/>
    </xf>
    <xf numFmtId="0" fontId="52" fillId="11" borderId="1" xfId="0" applyFont="1" applyFill="1" applyBorder="1" applyAlignment="1" applyProtection="1">
      <alignment horizontal="center"/>
      <protection locked="0"/>
    </xf>
    <xf numFmtId="49" fontId="52" fillId="11" borderId="1" xfId="0" applyNumberFormat="1" applyFont="1" applyFill="1" applyBorder="1" applyAlignment="1" applyProtection="1">
      <alignment horizontal="left"/>
      <protection locked="0"/>
    </xf>
    <xf numFmtId="164" fontId="52" fillId="11" borderId="7" xfId="1" applyNumberFormat="1" applyFont="1" applyFill="1" applyBorder="1" applyAlignment="1" applyProtection="1">
      <alignment horizontal="center" wrapText="1"/>
      <protection locked="0"/>
    </xf>
    <xf numFmtId="0" fontId="52" fillId="11" borderId="9" xfId="0" applyFont="1" applyFill="1" applyBorder="1" applyAlignment="1" applyProtection="1">
      <alignment horizontal="center"/>
      <protection locked="0"/>
    </xf>
    <xf numFmtId="49" fontId="52" fillId="11" borderId="1" xfId="0" applyNumberFormat="1" applyFont="1" applyFill="1" applyBorder="1" applyAlignment="1" applyProtection="1">
      <alignment horizontal="center"/>
      <protection locked="0"/>
    </xf>
    <xf numFmtId="164" fontId="52" fillId="11" borderId="7" xfId="1" applyNumberFormat="1" applyFont="1" applyFill="1" applyBorder="1" applyAlignment="1" applyProtection="1">
      <alignment horizontal="center" wrapText="1"/>
    </xf>
    <xf numFmtId="49" fontId="7" fillId="5" borderId="1" xfId="0" applyNumberFormat="1" applyFont="1" applyFill="1" applyBorder="1" applyAlignment="1">
      <alignment horizontal="center" vertical="center"/>
    </xf>
    <xf numFmtId="49" fontId="7" fillId="5" borderId="1" xfId="0" applyNumberFormat="1" applyFont="1" applyFill="1" applyBorder="1" applyAlignment="1">
      <alignment horizontal="justify" vertical="center"/>
    </xf>
    <xf numFmtId="164" fontId="7" fillId="5" borderId="1" xfId="1" applyNumberFormat="1" applyFont="1" applyFill="1" applyBorder="1" applyAlignment="1" applyProtection="1">
      <alignment horizontal="center" vertical="center"/>
      <protection locked="0"/>
    </xf>
    <xf numFmtId="49" fontId="16" fillId="5" borderId="1" xfId="0" applyNumberFormat="1" applyFont="1" applyFill="1" applyBorder="1" applyAlignment="1">
      <alignment horizontal="center" vertical="center"/>
    </xf>
    <xf numFmtId="49" fontId="16" fillId="5" borderId="1" xfId="0" applyNumberFormat="1" applyFont="1" applyFill="1" applyBorder="1" applyAlignment="1">
      <alignment horizontal="justify" vertical="center"/>
    </xf>
    <xf numFmtId="164" fontId="75" fillId="5" borderId="1" xfId="1" applyNumberFormat="1" applyFont="1" applyFill="1" applyBorder="1" applyAlignment="1" applyProtection="1">
      <alignment horizontal="center" vertical="center"/>
      <protection locked="0"/>
    </xf>
    <xf numFmtId="164" fontId="30" fillId="5" borderId="1" xfId="1" applyNumberFormat="1" applyFont="1" applyFill="1" applyBorder="1" applyAlignment="1" applyProtection="1">
      <alignment horizontal="center" vertical="center"/>
      <protection locked="0"/>
    </xf>
    <xf numFmtId="0" fontId="61" fillId="0" borderId="1" xfId="0" applyFont="1" applyBorder="1" applyAlignment="1" applyProtection="1">
      <alignment horizontal="center" vertical="center"/>
      <protection locked="0"/>
    </xf>
    <xf numFmtId="164" fontId="3" fillId="11" borderId="1" xfId="1" applyNumberFormat="1" applyFont="1" applyFill="1" applyBorder="1" applyAlignment="1" applyProtection="1">
      <alignment horizontal="center" vertical="center"/>
      <protection locked="0"/>
    </xf>
    <xf numFmtId="49" fontId="7" fillId="11" borderId="1" xfId="0" applyNumberFormat="1" applyFont="1" applyFill="1" applyBorder="1" applyAlignment="1" applyProtection="1">
      <alignment horizontal="left"/>
      <protection locked="0"/>
    </xf>
    <xf numFmtId="49" fontId="7" fillId="11" borderId="9" xfId="0" applyNumberFormat="1" applyFont="1" applyFill="1" applyBorder="1" applyAlignment="1" applyProtection="1">
      <alignment horizontal="center"/>
      <protection locked="0"/>
    </xf>
    <xf numFmtId="0" fontId="70" fillId="0" borderId="4" xfId="0" applyFont="1" applyBorder="1" applyAlignment="1">
      <alignment horizont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3" fillId="7" borderId="1" xfId="0" applyFont="1" applyFill="1" applyBorder="1" applyAlignment="1">
      <alignment horizontal="center" wrapText="1"/>
    </xf>
    <xf numFmtId="0" fontId="13" fillId="3" borderId="1" xfId="0" applyFont="1" applyFill="1" applyBorder="1" applyAlignment="1">
      <alignment horizontal="left" vertical="center" wrapText="1"/>
    </xf>
    <xf numFmtId="0" fontId="2" fillId="3" borderId="1" xfId="0" applyFont="1" applyFill="1" applyBorder="1" applyAlignment="1">
      <alignment horizontal="left"/>
    </xf>
    <xf numFmtId="49" fontId="9" fillId="2" borderId="3" xfId="0" applyNumberFormat="1" applyFont="1" applyFill="1" applyBorder="1" applyAlignment="1" applyProtection="1">
      <alignment horizontal="center" vertical="center" wrapText="1"/>
      <protection locked="0"/>
    </xf>
    <xf numFmtId="49" fontId="9" fillId="2" borderId="10" xfId="0" applyNumberFormat="1" applyFont="1" applyFill="1" applyBorder="1" applyAlignment="1" applyProtection="1">
      <alignment horizontal="center" vertical="center" wrapText="1"/>
      <protection locked="0"/>
    </xf>
    <xf numFmtId="1" fontId="9" fillId="2" borderId="12" xfId="0" applyNumberFormat="1" applyFont="1" applyFill="1" applyBorder="1" applyAlignment="1" applyProtection="1">
      <alignment horizontal="center" vertical="center" wrapText="1"/>
      <protection locked="0"/>
    </xf>
    <xf numFmtId="1" fontId="9" fillId="2" borderId="13" xfId="0" applyNumberFormat="1" applyFont="1" applyFill="1" applyBorder="1" applyAlignment="1" applyProtection="1">
      <alignment horizontal="center" vertical="center" wrapText="1"/>
      <protection locked="0"/>
    </xf>
    <xf numFmtId="1" fontId="9" fillId="2" borderId="7"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wrapText="1"/>
      <protection locked="0"/>
    </xf>
    <xf numFmtId="43" fontId="3" fillId="0" borderId="0" xfId="1" applyFont="1" applyFill="1" applyBorder="1" applyAlignment="1" applyProtection="1">
      <alignment horizontal="center" vertical="center" wrapText="1"/>
      <protection locked="0"/>
    </xf>
    <xf numFmtId="49" fontId="51" fillId="0" borderId="5" xfId="0" applyNumberFormat="1" applyFont="1" applyBorder="1" applyAlignment="1" applyProtection="1">
      <alignment horizontal="right"/>
      <protection locked="0"/>
    </xf>
    <xf numFmtId="49" fontId="9" fillId="2" borderId="2" xfId="0" applyNumberFormat="1" applyFont="1" applyFill="1" applyBorder="1" applyAlignment="1" applyProtection="1">
      <alignment horizontal="center" vertical="center" wrapText="1"/>
      <protection locked="0"/>
    </xf>
    <xf numFmtId="49" fontId="9" fillId="2" borderId="11" xfId="0" applyNumberFormat="1" applyFont="1" applyFill="1" applyBorder="1" applyAlignment="1" applyProtection="1">
      <alignment horizontal="center" vertical="center" wrapText="1"/>
      <protection locked="0"/>
    </xf>
    <xf numFmtId="49" fontId="9" fillId="2" borderId="8" xfId="0" applyNumberFormat="1" applyFont="1" applyFill="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49" fontId="71" fillId="2" borderId="1" xfId="0" applyNumberFormat="1" applyFont="1" applyFill="1" applyBorder="1" applyAlignment="1" applyProtection="1">
      <alignment horizontal="center" vertical="center" wrapText="1"/>
      <protection locked="0"/>
    </xf>
    <xf numFmtId="49" fontId="0" fillId="0" borderId="0" xfId="0" applyNumberFormat="1" applyAlignment="1" applyProtection="1">
      <alignment horizontal="left" vertical="top" wrapText="1"/>
      <protection locked="0"/>
    </xf>
    <xf numFmtId="0" fontId="9" fillId="2" borderId="3"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49" fontId="9" fillId="2" borderId="9" xfId="0" applyNumberFormat="1" applyFont="1" applyFill="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43" fontId="10" fillId="0" borderId="0" xfId="1" applyFont="1" applyFill="1" applyAlignment="1" applyProtection="1">
      <alignment horizontal="center" wrapText="1"/>
      <protection locked="0"/>
    </xf>
    <xf numFmtId="164" fontId="10" fillId="0" borderId="0" xfId="1" applyNumberFormat="1" applyFont="1" applyFill="1" applyAlignment="1" applyProtection="1">
      <alignment horizontal="center" wrapText="1"/>
      <protection locked="0"/>
    </xf>
    <xf numFmtId="0" fontId="10" fillId="0" borderId="0" xfId="0" applyFont="1" applyAlignment="1" applyProtection="1">
      <alignment horizontal="center" wrapText="1"/>
      <protection locked="0"/>
    </xf>
    <xf numFmtId="0" fontId="11" fillId="0" borderId="0" xfId="0" applyFont="1" applyAlignment="1" applyProtection="1">
      <alignment horizontal="center" wrapText="1"/>
      <protection locked="0"/>
    </xf>
    <xf numFmtId="14" fontId="63" fillId="0" borderId="4" xfId="1" applyNumberFormat="1" applyFont="1" applyFill="1" applyBorder="1" applyAlignment="1" applyProtection="1">
      <alignment horizontal="center" vertical="center" wrapText="1"/>
      <protection locked="0"/>
    </xf>
    <xf numFmtId="43" fontId="63" fillId="0" borderId="4" xfId="1" applyFont="1" applyFill="1" applyBorder="1" applyAlignment="1" applyProtection="1">
      <alignment horizontal="center" vertical="center" wrapText="1"/>
      <protection locked="0"/>
    </xf>
    <xf numFmtId="0" fontId="10" fillId="0" borderId="0" xfId="0" applyFont="1" applyAlignment="1">
      <alignment horizontal="center" wrapText="1"/>
    </xf>
    <xf numFmtId="0" fontId="12" fillId="2" borderId="2"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14" fontId="63" fillId="0" borderId="4" xfId="1" applyNumberFormat="1" applyFont="1" applyFill="1" applyBorder="1" applyAlignment="1" applyProtection="1">
      <alignment horizontal="center" wrapText="1"/>
      <protection locked="0"/>
    </xf>
    <xf numFmtId="43" fontId="63" fillId="0" borderId="4" xfId="1" applyFont="1" applyFill="1" applyBorder="1" applyAlignment="1" applyProtection="1">
      <alignment horizontal="center" wrapText="1"/>
      <protection locked="0"/>
    </xf>
    <xf numFmtId="49" fontId="9" fillId="11" borderId="2" xfId="0" applyNumberFormat="1" applyFont="1" applyFill="1" applyBorder="1" applyAlignment="1" applyProtection="1">
      <alignment horizontal="center" vertical="center" wrapText="1"/>
      <protection locked="0"/>
    </xf>
    <xf numFmtId="49" fontId="9" fillId="11" borderId="11" xfId="0" applyNumberFormat="1" applyFont="1" applyFill="1" applyBorder="1" applyAlignment="1" applyProtection="1">
      <alignment horizontal="center" vertical="center" wrapText="1"/>
      <protection locked="0"/>
    </xf>
    <xf numFmtId="49" fontId="13" fillId="0" borderId="5" xfId="0" applyNumberFormat="1" applyFont="1" applyBorder="1" applyAlignment="1">
      <alignment horizontal="center" vertical="center" wrapText="1"/>
    </xf>
    <xf numFmtId="49" fontId="13" fillId="0" borderId="5" xfId="0" applyNumberFormat="1" applyFont="1" applyBorder="1" applyAlignment="1">
      <alignment horizontal="center" vertical="center"/>
    </xf>
    <xf numFmtId="49" fontId="6" fillId="0" borderId="2"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0" fontId="21" fillId="0" borderId="4" xfId="0" applyFont="1" applyBorder="1" applyAlignment="1">
      <alignment horizontal="justify" vertical="center" wrapText="1"/>
    </xf>
    <xf numFmtId="49" fontId="9" fillId="2" borderId="1" xfId="0" applyNumberFormat="1" applyFont="1" applyFill="1" applyBorder="1" applyAlignment="1">
      <alignment horizontal="center" vertical="center" wrapText="1"/>
    </xf>
    <xf numFmtId="0" fontId="11" fillId="0" borderId="0" xfId="0" applyFont="1" applyAlignment="1">
      <alignment horizontal="center" wrapText="1"/>
    </xf>
    <xf numFmtId="0" fontId="9" fillId="2" borderId="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164" fontId="10" fillId="0" borderId="0" xfId="1" applyNumberFormat="1" applyFont="1" applyFill="1" applyAlignment="1" applyProtection="1">
      <alignment horizontal="center" wrapText="1"/>
    </xf>
    <xf numFmtId="14" fontId="63" fillId="0" borderId="4" xfId="1" applyNumberFormat="1" applyFont="1" applyFill="1" applyBorder="1" applyAlignment="1" applyProtection="1">
      <alignment horizontal="center" wrapText="1"/>
    </xf>
    <xf numFmtId="43" fontId="63" fillId="0" borderId="4" xfId="1" applyFont="1" applyFill="1" applyBorder="1" applyAlignment="1" applyProtection="1">
      <alignment horizontal="center" wrapText="1"/>
    </xf>
    <xf numFmtId="0" fontId="12" fillId="2" borderId="2" xfId="0" applyFont="1" applyFill="1" applyBorder="1" applyAlignment="1">
      <alignment horizontal="center" vertical="center" wrapText="1"/>
    </xf>
    <xf numFmtId="0" fontId="12" fillId="2" borderId="8" xfId="0" applyFont="1" applyFill="1" applyBorder="1" applyAlignment="1">
      <alignment horizontal="center" vertical="center" wrapText="1"/>
    </xf>
    <xf numFmtId="49" fontId="12" fillId="11" borderId="2" xfId="0" applyNumberFormat="1" applyFont="1" applyFill="1" applyBorder="1" applyAlignment="1">
      <alignment horizontal="center" vertical="center" wrapText="1"/>
    </xf>
    <xf numFmtId="49" fontId="12" fillId="11" borderId="11" xfId="0" applyNumberFormat="1" applyFont="1" applyFill="1" applyBorder="1" applyAlignment="1">
      <alignment horizontal="center" vertical="center" wrapText="1"/>
    </xf>
    <xf numFmtId="43" fontId="10" fillId="0" borderId="0" xfId="1" applyFont="1" applyFill="1" applyAlignment="1" applyProtection="1">
      <alignment horizontal="center" wrapText="1"/>
    </xf>
    <xf numFmtId="49" fontId="9" fillId="0" borderId="2" xfId="0" applyNumberFormat="1" applyFont="1" applyBorder="1" applyAlignment="1">
      <alignment horizontal="center" vertical="center" wrapText="1"/>
    </xf>
    <xf numFmtId="14" fontId="63" fillId="0" borderId="4" xfId="1" applyNumberFormat="1" applyFont="1" applyFill="1" applyBorder="1" applyAlignment="1" applyProtection="1">
      <alignment horizontal="center" vertical="center" wrapText="1"/>
    </xf>
    <xf numFmtId="43" fontId="63" fillId="0" borderId="4" xfId="1" applyFont="1" applyFill="1" applyBorder="1" applyAlignment="1" applyProtection="1">
      <alignment horizontal="center" vertical="center" wrapText="1"/>
    </xf>
    <xf numFmtId="49" fontId="71" fillId="2" borderId="1" xfId="0" applyNumberFormat="1" applyFont="1" applyFill="1" applyBorder="1" applyAlignment="1">
      <alignment horizontal="center" vertical="center" wrapText="1"/>
    </xf>
    <xf numFmtId="43" fontId="0" fillId="0" borderId="0" xfId="1"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0" fillId="0" borderId="0" xfId="0" applyNumberFormat="1" applyAlignment="1">
      <alignment horizontal="left" vertical="top" wrapText="1"/>
    </xf>
    <xf numFmtId="49" fontId="51" fillId="0" borderId="5" xfId="0" applyNumberFormat="1" applyFont="1" applyBorder="1" applyAlignment="1">
      <alignment horizontal="right"/>
    </xf>
    <xf numFmtId="1" fontId="9" fillId="2" borderId="3" xfId="0"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1" fontId="9" fillId="2" borderId="9"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49" fontId="10" fillId="0" borderId="0" xfId="0" applyNumberFormat="1" applyFont="1" applyAlignment="1">
      <alignment horizontal="center" vertical="top" wrapText="1"/>
    </xf>
    <xf numFmtId="49" fontId="23" fillId="2" borderId="3" xfId="0" applyNumberFormat="1" applyFont="1" applyFill="1" applyBorder="1" applyAlignment="1">
      <alignment horizontal="center" vertical="center" wrapText="1"/>
    </xf>
    <xf numFmtId="49" fontId="23" fillId="2" borderId="10" xfId="0" applyNumberFormat="1" applyFont="1" applyFill="1" applyBorder="1" applyAlignment="1">
      <alignment horizontal="center" vertical="center" wrapText="1"/>
    </xf>
    <xf numFmtId="49" fontId="23" fillId="2" borderId="9" xfId="0" applyNumberFormat="1" applyFont="1" applyFill="1" applyBorder="1" applyAlignment="1">
      <alignment horizontal="center" vertical="center" wrapText="1"/>
    </xf>
    <xf numFmtId="49" fontId="23" fillId="2" borderId="2" xfId="0" applyNumberFormat="1" applyFont="1" applyFill="1" applyBorder="1" applyAlignment="1">
      <alignment horizontal="center" vertical="center" wrapText="1"/>
    </xf>
    <xf numFmtId="49" fontId="23" fillId="2" borderId="8" xfId="0" applyNumberFormat="1" applyFont="1" applyFill="1" applyBorder="1" applyAlignment="1">
      <alignment horizontal="center" vertical="center" wrapText="1"/>
    </xf>
    <xf numFmtId="49" fontId="0" fillId="0" borderId="5" xfId="0" applyNumberFormat="1" applyBorder="1" applyAlignment="1">
      <alignment horizontal="right"/>
    </xf>
    <xf numFmtId="49" fontId="23" fillId="0" borderId="3"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3" fillId="0" borderId="9" xfId="0" applyNumberFormat="1" applyFont="1" applyBorder="1" applyAlignment="1">
      <alignment horizontal="center" vertical="center" wrapText="1"/>
    </xf>
    <xf numFmtId="49" fontId="23" fillId="2" borderId="11" xfId="0" applyNumberFormat="1" applyFont="1" applyFill="1" applyBorder="1" applyAlignment="1">
      <alignment horizontal="center" vertical="center" wrapText="1"/>
    </xf>
    <xf numFmtId="1" fontId="23" fillId="2" borderId="2" xfId="0" applyNumberFormat="1" applyFont="1" applyFill="1" applyBorder="1" applyAlignment="1">
      <alignment horizontal="center" vertical="center"/>
    </xf>
    <xf numFmtId="1" fontId="23" fillId="2" borderId="11" xfId="0" applyNumberFormat="1" applyFont="1" applyFill="1" applyBorder="1" applyAlignment="1">
      <alignment horizontal="center" vertical="center"/>
    </xf>
    <xf numFmtId="1" fontId="23" fillId="2" borderId="8" xfId="0" applyNumberFormat="1" applyFont="1" applyFill="1" applyBorder="1" applyAlignment="1">
      <alignment horizontal="center" vertical="center"/>
    </xf>
    <xf numFmtId="1" fontId="23" fillId="2" borderId="3" xfId="0" applyNumberFormat="1" applyFont="1" applyFill="1" applyBorder="1" applyAlignment="1">
      <alignment horizontal="center" vertical="center" wrapText="1"/>
    </xf>
    <xf numFmtId="1" fontId="23" fillId="2" borderId="10" xfId="0" applyNumberFormat="1" applyFont="1" applyFill="1" applyBorder="1" applyAlignment="1">
      <alignment horizontal="center" vertical="center" wrapText="1"/>
    </xf>
    <xf numFmtId="1" fontId="23" fillId="2" borderId="9" xfId="0" applyNumberFormat="1" applyFont="1" applyFill="1" applyBorder="1" applyAlignment="1">
      <alignment horizontal="center" vertical="center" wrapText="1"/>
    </xf>
    <xf numFmtId="49" fontId="11" fillId="0" borderId="4" xfId="0" applyNumberFormat="1" applyFont="1" applyBorder="1" applyAlignment="1">
      <alignment horizontal="center" wrapText="1"/>
    </xf>
    <xf numFmtId="49" fontId="11" fillId="0" borderId="0" xfId="0" applyNumberFormat="1" applyFont="1" applyAlignment="1">
      <alignment horizontal="center" wrapText="1"/>
    </xf>
    <xf numFmtId="49" fontId="11" fillId="0" borderId="4"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23" fillId="4" borderId="1" xfId="0" applyNumberFormat="1"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9" xfId="0" applyFont="1" applyFill="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21" fillId="0" borderId="4" xfId="0" applyFont="1" applyBorder="1" applyAlignment="1">
      <alignment horizontal="left" vertical="center" wrapText="1"/>
    </xf>
    <xf numFmtId="49" fontId="73" fillId="0" borderId="0" xfId="0" applyNumberFormat="1" applyFont="1" applyAlignment="1">
      <alignment horizontal="left" wrapText="1"/>
    </xf>
    <xf numFmtId="49" fontId="9" fillId="2" borderId="8"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43" fontId="0" fillId="0" borderId="0" xfId="1" applyFont="1" applyFill="1" applyBorder="1" applyAlignment="1" applyProtection="1">
      <alignment horizontal="center" vertical="center" wrapText="1"/>
    </xf>
    <xf numFmtId="49" fontId="9" fillId="4" borderId="1" xfId="0" applyNumberFormat="1" applyFont="1" applyFill="1" applyBorder="1" applyAlignment="1">
      <alignment horizontal="center" vertical="center" wrapText="1"/>
    </xf>
    <xf numFmtId="49" fontId="23" fillId="0" borderId="1" xfId="0" applyNumberFormat="1" applyFont="1" applyBorder="1" applyAlignment="1">
      <alignment horizontal="center" vertical="center" wrapText="1"/>
    </xf>
    <xf numFmtId="1" fontId="23" fillId="2" borderId="1" xfId="0" applyNumberFormat="1" applyFont="1" applyFill="1" applyBorder="1" applyAlignment="1">
      <alignment horizontal="center" vertical="center" wrapText="1"/>
    </xf>
    <xf numFmtId="49" fontId="23" fillId="0" borderId="2" xfId="0" applyNumberFormat="1" applyFont="1" applyBorder="1" applyAlignment="1">
      <alignment horizontal="center" vertical="center" wrapText="1"/>
    </xf>
    <xf numFmtId="49" fontId="23" fillId="0" borderId="11" xfId="0" applyNumberFormat="1" applyFont="1" applyBorder="1" applyAlignment="1">
      <alignment horizontal="center" vertical="center" wrapText="1"/>
    </xf>
    <xf numFmtId="49" fontId="23" fillId="0" borderId="8" xfId="0" applyNumberFormat="1" applyFont="1" applyBorder="1" applyAlignment="1">
      <alignment horizontal="center" vertical="center" wrapText="1"/>
    </xf>
    <xf numFmtId="1" fontId="23" fillId="0" borderId="2" xfId="0" applyNumberFormat="1" applyFont="1" applyBorder="1" applyAlignment="1">
      <alignment horizontal="center" vertical="center"/>
    </xf>
    <xf numFmtId="1" fontId="23" fillId="0" borderId="11" xfId="0" applyNumberFormat="1" applyFont="1" applyBorder="1" applyAlignment="1">
      <alignment horizontal="center" vertical="center"/>
    </xf>
    <xf numFmtId="0" fontId="23" fillId="0" borderId="1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49" fontId="23" fillId="2" borderId="14" xfId="0" applyNumberFormat="1" applyFont="1" applyFill="1" applyBorder="1" applyAlignment="1">
      <alignment horizontal="center" vertical="center" wrapText="1"/>
    </xf>
    <xf numFmtId="49" fontId="23" fillId="2" borderId="12" xfId="0" applyNumberFormat="1" applyFont="1" applyFill="1" applyBorder="1" applyAlignment="1">
      <alignment horizontal="center" vertical="center" wrapText="1"/>
    </xf>
    <xf numFmtId="43" fontId="1" fillId="0" borderId="0" xfId="1" applyFont="1" applyFill="1" applyBorder="1" applyAlignment="1">
      <alignment horizontal="center" vertical="center" wrapText="1"/>
    </xf>
    <xf numFmtId="49" fontId="10" fillId="0" borderId="0" xfId="0" applyNumberFormat="1" applyFont="1" applyAlignment="1" applyProtection="1">
      <alignment horizontal="center" vertical="center" wrapText="1"/>
      <protection locked="0"/>
    </xf>
    <xf numFmtId="49" fontId="9" fillId="11" borderId="1" xfId="0" applyNumberFormat="1" applyFont="1" applyFill="1" applyBorder="1" applyAlignment="1">
      <alignment horizontal="center" vertical="center" wrapText="1"/>
    </xf>
    <xf numFmtId="49" fontId="11" fillId="3" borderId="4" xfId="0" applyNumberFormat="1" applyFont="1" applyFill="1" applyBorder="1" applyAlignment="1">
      <alignment horizontal="center" wrapText="1"/>
    </xf>
    <xf numFmtId="49" fontId="9" fillId="3" borderId="1" xfId="0" applyNumberFormat="1" applyFont="1" applyFill="1" applyBorder="1" applyAlignment="1">
      <alignment horizontal="center" vertical="center" wrapText="1"/>
    </xf>
    <xf numFmtId="49" fontId="23" fillId="3" borderId="3" xfId="0" applyNumberFormat="1" applyFont="1" applyFill="1" applyBorder="1" applyAlignment="1">
      <alignment horizontal="center" vertical="center" wrapText="1"/>
    </xf>
    <xf numFmtId="49" fontId="23" fillId="3" borderId="10" xfId="0" applyNumberFormat="1" applyFont="1" applyFill="1" applyBorder="1" applyAlignment="1">
      <alignment horizontal="center" vertical="center" wrapText="1"/>
    </xf>
    <xf numFmtId="49" fontId="23" fillId="3" borderId="9" xfId="0" applyNumberFormat="1"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49" fontId="23" fillId="3" borderId="1" xfId="0" applyNumberFormat="1"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9" xfId="0" applyFont="1" applyFill="1" applyBorder="1" applyAlignment="1">
      <alignment horizontal="center" vertical="center" wrapText="1"/>
    </xf>
    <xf numFmtId="49" fontId="23" fillId="3" borderId="2" xfId="0" applyNumberFormat="1" applyFont="1" applyFill="1" applyBorder="1" applyAlignment="1">
      <alignment horizontal="center" vertical="center" wrapText="1"/>
    </xf>
    <xf numFmtId="49" fontId="23" fillId="3" borderId="11" xfId="0" applyNumberFormat="1" applyFont="1" applyFill="1" applyBorder="1" applyAlignment="1">
      <alignment horizontal="center" vertical="center" wrapText="1"/>
    </xf>
    <xf numFmtId="49" fontId="23" fillId="3" borderId="8"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49" fontId="0" fillId="3" borderId="0" xfId="0" applyNumberFormat="1" applyFill="1" applyAlignment="1">
      <alignment horizontal="left" vertical="top" wrapText="1"/>
    </xf>
    <xf numFmtId="49" fontId="17" fillId="3" borderId="5" xfId="0" applyNumberFormat="1" applyFont="1" applyFill="1" applyBorder="1" applyAlignment="1">
      <alignment horizontal="right"/>
    </xf>
    <xf numFmtId="49" fontId="10" fillId="3" borderId="0" xfId="0" applyNumberFormat="1" applyFont="1" applyFill="1" applyAlignment="1">
      <alignment horizontal="center" vertical="top" wrapText="1"/>
    </xf>
    <xf numFmtId="1" fontId="23" fillId="3" borderId="1" xfId="0" applyNumberFormat="1" applyFont="1" applyFill="1" applyBorder="1" applyAlignment="1">
      <alignment horizontal="center" vertical="center" wrapText="1"/>
    </xf>
    <xf numFmtId="1" fontId="23" fillId="3" borderId="2" xfId="0" applyNumberFormat="1" applyFont="1" applyFill="1" applyBorder="1" applyAlignment="1">
      <alignment horizontal="center" vertical="center"/>
    </xf>
    <xf numFmtId="1" fontId="23" fillId="3" borderId="11" xfId="0" applyNumberFormat="1" applyFont="1" applyFill="1" applyBorder="1" applyAlignment="1">
      <alignment horizontal="center" vertical="center"/>
    </xf>
    <xf numFmtId="49" fontId="23" fillId="3" borderId="14" xfId="0" applyNumberFormat="1" applyFont="1" applyFill="1" applyBorder="1" applyAlignment="1">
      <alignment horizontal="center" vertical="center" wrapText="1"/>
    </xf>
    <xf numFmtId="49" fontId="23" fillId="3" borderId="12" xfId="0" applyNumberFormat="1" applyFont="1" applyFill="1" applyBorder="1" applyAlignment="1">
      <alignment horizontal="center" vertical="center" wrapText="1"/>
    </xf>
    <xf numFmtId="0" fontId="10" fillId="2" borderId="0" xfId="0" applyFont="1" applyFill="1" applyAlignment="1">
      <alignment horizontal="center"/>
    </xf>
    <xf numFmtId="0" fontId="56" fillId="11" borderId="2" xfId="0" applyFont="1" applyFill="1" applyBorder="1" applyAlignment="1">
      <alignment horizontal="center" vertical="center" wrapText="1"/>
    </xf>
    <xf numFmtId="0" fontId="56" fillId="11" borderId="8" xfId="0" applyFont="1" applyFill="1" applyBorder="1" applyAlignment="1">
      <alignment horizontal="center" vertical="center" wrapText="1"/>
    </xf>
    <xf numFmtId="49" fontId="0" fillId="3" borderId="5" xfId="0" applyNumberFormat="1" applyFill="1" applyBorder="1" applyAlignment="1">
      <alignment horizontal="right"/>
    </xf>
    <xf numFmtId="1" fontId="23" fillId="3" borderId="1" xfId="0" applyNumberFormat="1" applyFont="1" applyFill="1" applyBorder="1" applyAlignment="1">
      <alignment horizontal="center" vertical="center"/>
    </xf>
    <xf numFmtId="1" fontId="23" fillId="3" borderId="3" xfId="0" applyNumberFormat="1" applyFont="1" applyFill="1" applyBorder="1" applyAlignment="1">
      <alignment horizontal="center" vertical="center" wrapText="1"/>
    </xf>
    <xf numFmtId="1" fontId="23" fillId="3" borderId="10" xfId="0" applyNumberFormat="1" applyFont="1" applyFill="1" applyBorder="1" applyAlignment="1">
      <alignment horizontal="center" vertical="center" wrapText="1"/>
    </xf>
    <xf numFmtId="1" fontId="23" fillId="3" borderId="9" xfId="0" applyNumberFormat="1" applyFont="1" applyFill="1" applyBorder="1" applyAlignment="1">
      <alignment horizontal="center" vertical="center" wrapText="1"/>
    </xf>
    <xf numFmtId="49" fontId="28" fillId="3" borderId="1" xfId="0" applyNumberFormat="1" applyFont="1" applyFill="1" applyBorder="1" applyAlignment="1">
      <alignment horizontal="center" vertical="center" wrapText="1"/>
    </xf>
    <xf numFmtId="49" fontId="51" fillId="0" borderId="5" xfId="0" applyNumberFormat="1" applyFont="1" applyBorder="1" applyAlignment="1">
      <alignment horizontal="left"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49" fontId="64"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3" fontId="3" fillId="0" borderId="0" xfId="1" applyFont="1" applyFill="1" applyBorder="1" applyAlignment="1">
      <alignment horizontal="center" vertical="center" wrapText="1"/>
    </xf>
    <xf numFmtId="164" fontId="10" fillId="0" borderId="0" xfId="1" applyNumberFormat="1" applyFont="1" applyFill="1" applyAlignment="1">
      <alignment horizontal="center"/>
    </xf>
    <xf numFmtId="164" fontId="10" fillId="0" borderId="0" xfId="1" applyNumberFormat="1" applyFont="1" applyAlignment="1">
      <alignment horizontal="center"/>
    </xf>
    <xf numFmtId="49" fontId="64" fillId="0" borderId="3" xfId="0" applyNumberFormat="1" applyFont="1" applyBorder="1" applyAlignment="1">
      <alignment horizontal="center" vertical="center" wrapText="1"/>
    </xf>
    <xf numFmtId="49" fontId="64" fillId="0" borderId="10" xfId="0" applyNumberFormat="1" applyFont="1" applyBorder="1" applyAlignment="1">
      <alignment horizontal="center" vertical="center" wrapText="1"/>
    </xf>
    <xf numFmtId="49" fontId="64" fillId="0" borderId="9"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49" fontId="2" fillId="11" borderId="1" xfId="0" applyNumberFormat="1" applyFont="1" applyFill="1" applyBorder="1" applyAlignment="1" applyProtection="1">
      <alignment horizontal="center" vertical="center"/>
      <protection locked="0"/>
    </xf>
    <xf numFmtId="164" fontId="63" fillId="0" borderId="0" xfId="1" applyNumberFormat="1" applyFont="1" applyFill="1" applyBorder="1" applyAlignment="1">
      <alignment horizontal="center" wrapText="1"/>
    </xf>
    <xf numFmtId="49" fontId="7" fillId="11" borderId="2" xfId="0" applyNumberFormat="1" applyFont="1" applyFill="1" applyBorder="1" applyAlignment="1" applyProtection="1">
      <alignment horizontal="center" vertical="center" wrapText="1"/>
      <protection locked="0"/>
    </xf>
    <xf numFmtId="49" fontId="7" fillId="11" borderId="8" xfId="0" applyNumberFormat="1" applyFont="1" applyFill="1" applyBorder="1" applyAlignment="1" applyProtection="1">
      <alignment horizontal="center" vertical="center" wrapText="1"/>
      <protection locked="0"/>
    </xf>
    <xf numFmtId="164" fontId="63" fillId="2" borderId="0" xfId="1" applyNumberFormat="1" applyFont="1" applyFill="1" applyBorder="1" applyAlignment="1">
      <alignment horizontal="center"/>
    </xf>
    <xf numFmtId="43" fontId="10" fillId="0" borderId="0" xfId="1" applyFont="1" applyFill="1" applyBorder="1" applyAlignment="1">
      <alignment horizontal="center" vertical="center" wrapText="1"/>
    </xf>
    <xf numFmtId="43" fontId="10" fillId="0" borderId="0" xfId="1" applyFont="1" applyAlignment="1">
      <alignment horizontal="center"/>
    </xf>
    <xf numFmtId="49" fontId="52" fillId="0" borderId="1" xfId="0" applyNumberFormat="1" applyFont="1" applyBorder="1" applyAlignment="1">
      <alignment horizontal="center" vertical="center" wrapText="1" readingOrder="1"/>
    </xf>
    <xf numFmtId="49" fontId="52" fillId="0" borderId="2" xfId="0" applyNumberFormat="1" applyFont="1" applyBorder="1" applyAlignment="1">
      <alignment horizontal="center" vertical="center" wrapText="1" readingOrder="1"/>
    </xf>
    <xf numFmtId="49" fontId="52" fillId="0" borderId="11" xfId="0" applyNumberFormat="1" applyFont="1" applyBorder="1" applyAlignment="1">
      <alignment horizontal="center" vertical="center" wrapText="1" readingOrder="1"/>
    </xf>
    <xf numFmtId="49" fontId="52" fillId="0" borderId="8" xfId="0" applyNumberFormat="1" applyFont="1" applyBorder="1" applyAlignment="1">
      <alignment horizontal="center" vertical="center" wrapText="1" readingOrder="1"/>
    </xf>
    <xf numFmtId="49" fontId="52" fillId="0" borderId="3" xfId="0" applyNumberFormat="1" applyFont="1" applyBorder="1" applyAlignment="1">
      <alignment horizontal="center" vertical="center" wrapText="1" readingOrder="1"/>
    </xf>
    <xf numFmtId="49" fontId="78" fillId="0" borderId="3" xfId="0" applyNumberFormat="1" applyFont="1" applyBorder="1" applyAlignment="1">
      <alignment horizontal="center" vertical="center" wrapText="1" readingOrder="1"/>
    </xf>
    <xf numFmtId="49" fontId="78" fillId="0" borderId="10" xfId="0" applyNumberFormat="1" applyFont="1" applyBorder="1" applyAlignment="1">
      <alignment horizontal="center" vertical="center" wrapText="1" readingOrder="1"/>
    </xf>
    <xf numFmtId="49" fontId="52" fillId="0" borderId="14" xfId="0" applyNumberFormat="1" applyFont="1" applyBorder="1" applyAlignment="1">
      <alignment horizontal="center" vertical="center" wrapText="1" readingOrder="1"/>
    </xf>
    <xf numFmtId="49" fontId="52" fillId="0" borderId="4" xfId="0" applyNumberFormat="1" applyFont="1" applyBorder="1" applyAlignment="1">
      <alignment horizontal="center" vertical="center" wrapText="1" readingOrder="1"/>
    </xf>
    <xf numFmtId="49" fontId="52" fillId="0" borderId="12" xfId="0" applyNumberFormat="1" applyFont="1" applyBorder="1" applyAlignment="1">
      <alignment horizontal="center" vertical="center" wrapText="1" readingOrder="1"/>
    </xf>
    <xf numFmtId="49" fontId="52" fillId="0" borderId="10" xfId="0" applyNumberFormat="1" applyFont="1" applyBorder="1" applyAlignment="1">
      <alignment horizontal="center" vertical="center" wrapText="1" readingOrder="1"/>
    </xf>
    <xf numFmtId="49" fontId="52" fillId="0" borderId="9" xfId="0" applyNumberFormat="1" applyFont="1" applyBorder="1" applyAlignment="1">
      <alignment horizontal="center" vertical="center" wrapText="1" readingOrder="1"/>
    </xf>
    <xf numFmtId="49" fontId="52" fillId="0" borderId="13" xfId="0" applyNumberFormat="1" applyFont="1" applyBorder="1" applyAlignment="1">
      <alignment horizontal="center" vertical="center" wrapText="1" readingOrder="1"/>
    </xf>
    <xf numFmtId="49" fontId="52" fillId="0" borderId="7" xfId="0" applyNumberFormat="1" applyFont="1" applyBorder="1" applyAlignment="1">
      <alignment horizontal="center" vertical="center" wrapText="1" readingOrder="1"/>
    </xf>
    <xf numFmtId="43" fontId="3" fillId="0" borderId="0" xfId="1" applyFont="1" applyFill="1" applyBorder="1" applyAlignment="1">
      <alignment horizontal="center" vertical="top" wrapText="1"/>
    </xf>
    <xf numFmtId="49" fontId="51" fillId="2" borderId="5" xfId="0" applyNumberFormat="1" applyFont="1" applyFill="1" applyBorder="1" applyAlignment="1">
      <alignment horizontal="right" vertical="top" wrapText="1"/>
    </xf>
    <xf numFmtId="0" fontId="52" fillId="0" borderId="1" xfId="0" applyFont="1" applyBorder="1" applyAlignment="1">
      <alignment horizontal="center" vertical="center" wrapText="1" readingOrder="1"/>
    </xf>
    <xf numFmtId="0" fontId="52" fillId="0" borderId="3" xfId="0" applyFont="1" applyBorder="1" applyAlignment="1">
      <alignment horizontal="center" vertical="center" wrapText="1" readingOrder="1"/>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1" xfId="0" applyFont="1" applyBorder="1" applyAlignment="1">
      <alignment horizontal="center"/>
    </xf>
    <xf numFmtId="0" fontId="9" fillId="11" borderId="1" xfId="0" applyFont="1" applyFill="1" applyBorder="1" applyAlignment="1" applyProtection="1">
      <alignment horizontal="center" vertical="center"/>
      <protection locked="0"/>
    </xf>
    <xf numFmtId="164" fontId="63" fillId="0" borderId="4" xfId="1" applyNumberFormat="1" applyFont="1" applyFill="1" applyBorder="1" applyAlignment="1">
      <alignment horizontal="center" wrapText="1"/>
    </xf>
    <xf numFmtId="164" fontId="63" fillId="0" borderId="4" xfId="1" applyNumberFormat="1" applyFont="1" applyBorder="1" applyAlignment="1">
      <alignment horizontal="center"/>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43" fontId="0" fillId="0" borderId="0" xfId="1" applyFont="1" applyFill="1" applyBorder="1" applyAlignment="1">
      <alignment horizontal="center" vertical="top" wrapText="1"/>
    </xf>
    <xf numFmtId="49" fontId="9" fillId="11" borderId="1" xfId="0" applyNumberFormat="1" applyFont="1" applyFill="1" applyBorder="1" applyAlignment="1" applyProtection="1">
      <alignment horizontal="center" vertical="center" wrapText="1"/>
      <protection locked="0"/>
    </xf>
    <xf numFmtId="1" fontId="26" fillId="2" borderId="0" xfId="0" applyNumberFormat="1" applyFont="1" applyFill="1" applyAlignment="1">
      <alignment horizontal="center"/>
    </xf>
    <xf numFmtId="49" fontId="17" fillId="0" borderId="5" xfId="0" applyNumberFormat="1" applyFont="1" applyBorder="1" applyAlignment="1">
      <alignment horizontal="right"/>
    </xf>
    <xf numFmtId="49" fontId="9" fillId="0" borderId="1" xfId="0" applyNumberFormat="1" applyFont="1" applyBorder="1" applyAlignment="1">
      <alignment horizontal="center"/>
    </xf>
    <xf numFmtId="49" fontId="9" fillId="0" borderId="8"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49" fontId="9" fillId="0" borderId="2" xfId="0" applyNumberFormat="1" applyFont="1" applyBorder="1" applyAlignment="1">
      <alignment horizontal="center"/>
    </xf>
    <xf numFmtId="49" fontId="9" fillId="0" borderId="11" xfId="0" applyNumberFormat="1" applyFont="1" applyBorder="1" applyAlignment="1">
      <alignment horizontal="center"/>
    </xf>
    <xf numFmtId="49" fontId="9" fillId="0" borderId="8" xfId="0" applyNumberFormat="1" applyFont="1" applyBorder="1" applyAlignment="1">
      <alignment horizontal="center"/>
    </xf>
    <xf numFmtId="49" fontId="0" fillId="0" borderId="5" xfId="0" applyNumberFormat="1" applyBorder="1" applyAlignment="1">
      <alignment horizontal="left"/>
    </xf>
    <xf numFmtId="0" fontId="37" fillId="0" borderId="0" xfId="0" applyFont="1" applyAlignment="1" applyProtection="1">
      <alignment horizontal="center" vertical="center" wrapText="1"/>
      <protection locked="0"/>
    </xf>
    <xf numFmtId="0" fontId="57" fillId="0" borderId="5" xfId="0" applyFont="1" applyBorder="1" applyAlignment="1">
      <alignment horizontal="right"/>
    </xf>
    <xf numFmtId="49" fontId="43" fillId="0" borderId="3" xfId="0" applyNumberFormat="1" applyFont="1" applyBorder="1" applyAlignment="1">
      <alignment horizontal="center" vertical="center"/>
    </xf>
    <xf numFmtId="49" fontId="43" fillId="0" borderId="10" xfId="0" applyNumberFormat="1" applyFont="1" applyBorder="1" applyAlignment="1">
      <alignment horizontal="center" vertical="center"/>
    </xf>
    <xf numFmtId="0" fontId="43" fillId="0" borderId="2" xfId="0" applyFont="1" applyBorder="1" applyAlignment="1">
      <alignment horizontal="center" vertical="center"/>
    </xf>
    <xf numFmtId="0" fontId="43" fillId="0" borderId="11" xfId="0" applyFont="1" applyBorder="1" applyAlignment="1">
      <alignment horizontal="center" vertical="center"/>
    </xf>
    <xf numFmtId="0" fontId="43" fillId="0" borderId="1"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xf>
    <xf numFmtId="0" fontId="43" fillId="0" borderId="14"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xf>
    <xf numFmtId="49" fontId="41" fillId="0" borderId="1" xfId="0" applyNumberFormat="1" applyFont="1" applyBorder="1" applyAlignment="1">
      <alignment horizontal="center" vertical="center"/>
    </xf>
    <xf numFmtId="0" fontId="43" fillId="5" borderId="2" xfId="0" applyFont="1" applyFill="1" applyBorder="1" applyAlignment="1" applyProtection="1">
      <alignment horizontal="center" wrapText="1"/>
      <protection locked="0"/>
    </xf>
    <xf numFmtId="0" fontId="43" fillId="5" borderId="8" xfId="0" applyFont="1" applyFill="1" applyBorder="1" applyAlignment="1" applyProtection="1">
      <alignment horizontal="center" wrapText="1"/>
      <protection locked="0"/>
    </xf>
    <xf numFmtId="0" fontId="5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8" fillId="5" borderId="2" xfId="0" applyFont="1" applyFill="1" applyBorder="1" applyAlignment="1" applyProtection="1">
      <alignment horizontal="center" vertical="center" wrapText="1"/>
      <protection locked="0"/>
    </xf>
    <xf numFmtId="0" fontId="28" fillId="5" borderId="8" xfId="0" applyFont="1" applyFill="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22" fillId="0" borderId="5" xfId="0" applyFont="1" applyBorder="1" applyAlignment="1">
      <alignment horizontal="right" wrapText="1"/>
    </xf>
    <xf numFmtId="0" fontId="6" fillId="8" borderId="1" xfId="0" applyFont="1" applyFill="1" applyBorder="1" applyAlignment="1">
      <alignment horizontal="center"/>
    </xf>
    <xf numFmtId="0" fontId="6" fillId="9" borderId="1" xfId="0" applyFont="1" applyFill="1" applyBorder="1" applyAlignment="1">
      <alignment horizontal="center"/>
    </xf>
    <xf numFmtId="49" fontId="6" fillId="0" borderId="3"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2" fillId="0" borderId="0" xfId="0" applyFont="1" applyAlignment="1">
      <alignment horizontal="center" vertical="center"/>
    </xf>
    <xf numFmtId="0" fontId="51" fillId="0" borderId="0" xfId="0" applyFont="1" applyAlignment="1" applyProtection="1">
      <alignment horizontal="center" vertical="center"/>
      <protection locked="0"/>
    </xf>
    <xf numFmtId="0" fontId="36" fillId="0" borderId="5" xfId="0" applyFont="1" applyBorder="1" applyAlignment="1">
      <alignment horizontal="right"/>
    </xf>
  </cellXfs>
  <cellStyles count="5">
    <cellStyle name="Comma" xfId="1" builtinId="3"/>
    <cellStyle name="Normal" xfId="0" builtinId="0"/>
    <cellStyle name="Normal 2 2" xfId="2"/>
    <cellStyle name="Normal_Sheet1" xfId="3"/>
    <cellStyle name="Percent" xfId="4" builtinId="5"/>
  </cellStyles>
  <dxfs count="0"/>
  <tableStyles count="0" defaultTableStyle="TableStyleMedium9"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1085" name="Text Box 1">
          <a:extLst>
            <a:ext uri="{FF2B5EF4-FFF2-40B4-BE49-F238E27FC236}">
              <a16:creationId xmlns:a16="http://schemas.microsoft.com/office/drawing/2014/main" id="{00000000-0008-0000-0100-00003D040000}"/>
            </a:ext>
          </a:extLst>
        </xdr:cNvPr>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6" name="Text Box 1">
          <a:extLst>
            <a:ext uri="{FF2B5EF4-FFF2-40B4-BE49-F238E27FC236}">
              <a16:creationId xmlns:a16="http://schemas.microsoft.com/office/drawing/2014/main" id="{00000000-0008-0000-0100-00003E040000}"/>
            </a:ext>
          </a:extLst>
        </xdr:cNvPr>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7" name="Text Box 1">
          <a:extLst>
            <a:ext uri="{FF2B5EF4-FFF2-40B4-BE49-F238E27FC236}">
              <a16:creationId xmlns:a16="http://schemas.microsoft.com/office/drawing/2014/main" id="{00000000-0008-0000-0100-00003F040000}"/>
            </a:ext>
          </a:extLst>
        </xdr:cNvPr>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8" name="Text Box 1">
          <a:extLst>
            <a:ext uri="{FF2B5EF4-FFF2-40B4-BE49-F238E27FC236}">
              <a16:creationId xmlns:a16="http://schemas.microsoft.com/office/drawing/2014/main" id="{00000000-0008-0000-0100-000040040000}"/>
            </a:ext>
          </a:extLst>
        </xdr:cNvPr>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9" name="Text Box 1">
          <a:extLst>
            <a:ext uri="{FF2B5EF4-FFF2-40B4-BE49-F238E27FC236}">
              <a16:creationId xmlns:a16="http://schemas.microsoft.com/office/drawing/2014/main" id="{00000000-0008-0000-0100-000041040000}"/>
            </a:ext>
          </a:extLst>
        </xdr:cNvPr>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90" name="Text Box 1">
          <a:extLst>
            <a:ext uri="{FF2B5EF4-FFF2-40B4-BE49-F238E27FC236}">
              <a16:creationId xmlns:a16="http://schemas.microsoft.com/office/drawing/2014/main" id="{00000000-0008-0000-0100-000042040000}"/>
            </a:ext>
          </a:extLst>
        </xdr:cNvPr>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85725</xdr:colOff>
      <xdr:row>0</xdr:row>
      <xdr:rowOff>38100</xdr:rowOff>
    </xdr:to>
    <xdr:sp macro="" textlink="">
      <xdr:nvSpPr>
        <xdr:cNvPr id="10301" name="Text Box 1">
          <a:extLst>
            <a:ext uri="{FF2B5EF4-FFF2-40B4-BE49-F238E27FC236}">
              <a16:creationId xmlns:a16="http://schemas.microsoft.com/office/drawing/2014/main" id="{00000000-0008-0000-0A00-00003D280000}"/>
            </a:ext>
          </a:extLst>
        </xdr:cNvPr>
        <xdr:cNvSpPr txBox="1">
          <a:spLocks noChangeArrowheads="1"/>
        </xdr:cNvSpPr>
      </xdr:nvSpPr>
      <xdr:spPr bwMode="auto">
        <a:xfrm>
          <a:off x="2733675"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38100</xdr:rowOff>
    </xdr:to>
    <xdr:sp macro="" textlink="">
      <xdr:nvSpPr>
        <xdr:cNvPr id="10302" name="Text Box 1">
          <a:extLst>
            <a:ext uri="{FF2B5EF4-FFF2-40B4-BE49-F238E27FC236}">
              <a16:creationId xmlns:a16="http://schemas.microsoft.com/office/drawing/2014/main" id="{00000000-0008-0000-0A00-00003E280000}"/>
            </a:ext>
          </a:extLst>
        </xdr:cNvPr>
        <xdr:cNvSpPr txBox="1">
          <a:spLocks noChangeArrowheads="1"/>
        </xdr:cNvSpPr>
      </xdr:nvSpPr>
      <xdr:spPr bwMode="auto">
        <a:xfrm>
          <a:off x="2733675"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38100</xdr:rowOff>
    </xdr:to>
    <xdr:sp macro="" textlink="">
      <xdr:nvSpPr>
        <xdr:cNvPr id="10303" name="Text Box 1">
          <a:extLst>
            <a:ext uri="{FF2B5EF4-FFF2-40B4-BE49-F238E27FC236}">
              <a16:creationId xmlns:a16="http://schemas.microsoft.com/office/drawing/2014/main" id="{00000000-0008-0000-0A00-00003F280000}"/>
            </a:ext>
          </a:extLst>
        </xdr:cNvPr>
        <xdr:cNvSpPr txBox="1">
          <a:spLocks noChangeArrowheads="1"/>
        </xdr:cNvSpPr>
      </xdr:nvSpPr>
      <xdr:spPr bwMode="auto">
        <a:xfrm>
          <a:off x="2733675"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10304" name="Text Box 1">
          <a:extLst>
            <a:ext uri="{FF2B5EF4-FFF2-40B4-BE49-F238E27FC236}">
              <a16:creationId xmlns:a16="http://schemas.microsoft.com/office/drawing/2014/main" id="{00000000-0008-0000-0A00-000040280000}"/>
            </a:ext>
          </a:extLst>
        </xdr:cNvPr>
        <xdr:cNvSpPr txBox="1">
          <a:spLocks noChangeArrowheads="1"/>
        </xdr:cNvSpPr>
      </xdr:nvSpPr>
      <xdr:spPr bwMode="auto">
        <a:xfrm>
          <a:off x="2733675" y="8477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10305" name="Text Box 1">
          <a:extLst>
            <a:ext uri="{FF2B5EF4-FFF2-40B4-BE49-F238E27FC236}">
              <a16:creationId xmlns:a16="http://schemas.microsoft.com/office/drawing/2014/main" id="{00000000-0008-0000-0A00-000041280000}"/>
            </a:ext>
          </a:extLst>
        </xdr:cNvPr>
        <xdr:cNvSpPr txBox="1">
          <a:spLocks noChangeArrowheads="1"/>
        </xdr:cNvSpPr>
      </xdr:nvSpPr>
      <xdr:spPr bwMode="auto">
        <a:xfrm>
          <a:off x="2733675" y="8477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10306" name="Text Box 1">
          <a:extLst>
            <a:ext uri="{FF2B5EF4-FFF2-40B4-BE49-F238E27FC236}">
              <a16:creationId xmlns:a16="http://schemas.microsoft.com/office/drawing/2014/main" id="{00000000-0008-0000-0A00-000042280000}"/>
            </a:ext>
          </a:extLst>
        </xdr:cNvPr>
        <xdr:cNvSpPr txBox="1">
          <a:spLocks noChangeArrowheads="1"/>
        </xdr:cNvSpPr>
      </xdr:nvSpPr>
      <xdr:spPr bwMode="auto">
        <a:xfrm>
          <a:off x="2733675" y="8477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2</xdr:row>
      <xdr:rowOff>19050</xdr:rowOff>
    </xdr:to>
    <xdr:sp macro="" textlink="">
      <xdr:nvSpPr>
        <xdr:cNvPr id="11325" name="Text Box 1">
          <a:extLst>
            <a:ext uri="{FF2B5EF4-FFF2-40B4-BE49-F238E27FC236}">
              <a16:creationId xmlns:a16="http://schemas.microsoft.com/office/drawing/2014/main" id="{00000000-0008-0000-0B00-00003D2C0000}"/>
            </a:ext>
          </a:extLst>
        </xdr:cNvPr>
        <xdr:cNvSpPr txBox="1">
          <a:spLocks noChangeArrowheads="1"/>
        </xdr:cNvSpPr>
      </xdr:nvSpPr>
      <xdr:spPr bwMode="auto">
        <a:xfrm>
          <a:off x="241935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26" name="Text Box 1">
          <a:extLst>
            <a:ext uri="{FF2B5EF4-FFF2-40B4-BE49-F238E27FC236}">
              <a16:creationId xmlns:a16="http://schemas.microsoft.com/office/drawing/2014/main" id="{00000000-0008-0000-0B00-00003E2C0000}"/>
            </a:ext>
          </a:extLst>
        </xdr:cNvPr>
        <xdr:cNvSpPr txBox="1">
          <a:spLocks noChangeArrowheads="1"/>
        </xdr:cNvSpPr>
      </xdr:nvSpPr>
      <xdr:spPr bwMode="auto">
        <a:xfrm>
          <a:off x="241935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27" name="Text Box 1">
          <a:extLst>
            <a:ext uri="{FF2B5EF4-FFF2-40B4-BE49-F238E27FC236}">
              <a16:creationId xmlns:a16="http://schemas.microsoft.com/office/drawing/2014/main" id="{00000000-0008-0000-0B00-00003F2C0000}"/>
            </a:ext>
          </a:extLst>
        </xdr:cNvPr>
        <xdr:cNvSpPr txBox="1">
          <a:spLocks noChangeArrowheads="1"/>
        </xdr:cNvSpPr>
      </xdr:nvSpPr>
      <xdr:spPr bwMode="auto">
        <a:xfrm>
          <a:off x="241935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328" name="Text Box 1">
          <a:extLst>
            <a:ext uri="{FF2B5EF4-FFF2-40B4-BE49-F238E27FC236}">
              <a16:creationId xmlns:a16="http://schemas.microsoft.com/office/drawing/2014/main" id="{00000000-0008-0000-0B00-0000402C0000}"/>
            </a:ext>
          </a:extLst>
        </xdr:cNvPr>
        <xdr:cNvSpPr txBox="1">
          <a:spLocks noChangeArrowheads="1"/>
        </xdr:cNvSpPr>
      </xdr:nvSpPr>
      <xdr:spPr bwMode="auto">
        <a:xfrm>
          <a:off x="2419350" y="84772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329" name="Text Box 1">
          <a:extLst>
            <a:ext uri="{FF2B5EF4-FFF2-40B4-BE49-F238E27FC236}">
              <a16:creationId xmlns:a16="http://schemas.microsoft.com/office/drawing/2014/main" id="{00000000-0008-0000-0B00-0000412C0000}"/>
            </a:ext>
          </a:extLst>
        </xdr:cNvPr>
        <xdr:cNvSpPr txBox="1">
          <a:spLocks noChangeArrowheads="1"/>
        </xdr:cNvSpPr>
      </xdr:nvSpPr>
      <xdr:spPr bwMode="auto">
        <a:xfrm>
          <a:off x="2419350" y="84772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330" name="Text Box 1">
          <a:extLst>
            <a:ext uri="{FF2B5EF4-FFF2-40B4-BE49-F238E27FC236}">
              <a16:creationId xmlns:a16="http://schemas.microsoft.com/office/drawing/2014/main" id="{00000000-0008-0000-0B00-0000422C0000}"/>
            </a:ext>
          </a:extLst>
        </xdr:cNvPr>
        <xdr:cNvSpPr txBox="1">
          <a:spLocks noChangeArrowheads="1"/>
        </xdr:cNvSpPr>
      </xdr:nvSpPr>
      <xdr:spPr bwMode="auto">
        <a:xfrm>
          <a:off x="2419350" y="84772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85725</xdr:colOff>
      <xdr:row>1</xdr:row>
      <xdr:rowOff>38100</xdr:rowOff>
    </xdr:to>
    <xdr:sp macro="" textlink="">
      <xdr:nvSpPr>
        <xdr:cNvPr id="12299" name="Text Box 1">
          <a:extLst>
            <a:ext uri="{FF2B5EF4-FFF2-40B4-BE49-F238E27FC236}">
              <a16:creationId xmlns:a16="http://schemas.microsoft.com/office/drawing/2014/main" id="{00000000-0008-0000-0C00-00000B300000}"/>
            </a:ext>
          </a:extLst>
        </xdr:cNvPr>
        <xdr:cNvSpPr txBox="1">
          <a:spLocks noChangeArrowheads="1"/>
        </xdr:cNvSpPr>
      </xdr:nvSpPr>
      <xdr:spPr bwMode="auto">
        <a:xfrm>
          <a:off x="2857500" y="7810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619125</xdr:colOff>
      <xdr:row>0</xdr:row>
      <xdr:rowOff>0</xdr:rowOff>
    </xdr:from>
    <xdr:to>
      <xdr:col>4</xdr:col>
      <xdr:colOff>619125</xdr:colOff>
      <xdr:row>0</xdr:row>
      <xdr:rowOff>0</xdr:rowOff>
    </xdr:to>
    <xdr:sp macro="" textlink="">
      <xdr:nvSpPr>
        <xdr:cNvPr id="2069" name="Line 1">
          <a:extLst>
            <a:ext uri="{FF2B5EF4-FFF2-40B4-BE49-F238E27FC236}">
              <a16:creationId xmlns:a16="http://schemas.microsoft.com/office/drawing/2014/main" id="{00000000-0008-0000-0200-000015080000}"/>
            </a:ext>
          </a:extLst>
        </xdr:cNvPr>
        <xdr:cNvSpPr>
          <a:spLocks noChangeShapeType="1"/>
        </xdr:cNvSpPr>
      </xdr:nvSpPr>
      <xdr:spPr bwMode="auto">
        <a:xfrm>
          <a:off x="7419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619125</xdr:colOff>
      <xdr:row>0</xdr:row>
      <xdr:rowOff>0</xdr:rowOff>
    </xdr:from>
    <xdr:to>
      <xdr:col>4</xdr:col>
      <xdr:colOff>619125</xdr:colOff>
      <xdr:row>0</xdr:row>
      <xdr:rowOff>0</xdr:rowOff>
    </xdr:to>
    <xdr:sp macro="" textlink="">
      <xdr:nvSpPr>
        <xdr:cNvPr id="2070" name="Line 2">
          <a:extLst>
            <a:ext uri="{FF2B5EF4-FFF2-40B4-BE49-F238E27FC236}">
              <a16:creationId xmlns:a16="http://schemas.microsoft.com/office/drawing/2014/main" id="{00000000-0008-0000-0200-000016080000}"/>
            </a:ext>
          </a:extLst>
        </xdr:cNvPr>
        <xdr:cNvSpPr>
          <a:spLocks noChangeShapeType="1"/>
        </xdr:cNvSpPr>
      </xdr:nvSpPr>
      <xdr:spPr bwMode="auto">
        <a:xfrm>
          <a:off x="7419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85725</xdr:colOff>
      <xdr:row>1</xdr:row>
      <xdr:rowOff>38100</xdr:rowOff>
    </xdr:to>
    <xdr:sp macro="" textlink="">
      <xdr:nvSpPr>
        <xdr:cNvPr id="3103" name="Text Box 1">
          <a:extLst>
            <a:ext uri="{FF2B5EF4-FFF2-40B4-BE49-F238E27FC236}">
              <a16:creationId xmlns:a16="http://schemas.microsoft.com/office/drawing/2014/main" id="{00000000-0008-0000-0300-00001F0C0000}"/>
            </a:ext>
          </a:extLst>
        </xdr:cNvPr>
        <xdr:cNvSpPr txBox="1">
          <a:spLocks noChangeArrowheads="1"/>
        </xdr:cNvSpPr>
      </xdr:nvSpPr>
      <xdr:spPr bwMode="auto">
        <a:xfrm>
          <a:off x="31242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3104" name="Text Box 1">
          <a:extLst>
            <a:ext uri="{FF2B5EF4-FFF2-40B4-BE49-F238E27FC236}">
              <a16:creationId xmlns:a16="http://schemas.microsoft.com/office/drawing/2014/main" id="{00000000-0008-0000-0300-0000200C0000}"/>
            </a:ext>
          </a:extLst>
        </xdr:cNvPr>
        <xdr:cNvSpPr txBox="1">
          <a:spLocks noChangeArrowheads="1"/>
        </xdr:cNvSpPr>
      </xdr:nvSpPr>
      <xdr:spPr bwMode="auto">
        <a:xfrm>
          <a:off x="31242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3105" name="Text Box 1">
          <a:extLst>
            <a:ext uri="{FF2B5EF4-FFF2-40B4-BE49-F238E27FC236}">
              <a16:creationId xmlns:a16="http://schemas.microsoft.com/office/drawing/2014/main" id="{00000000-0008-0000-0300-0000210C0000}"/>
            </a:ext>
          </a:extLst>
        </xdr:cNvPr>
        <xdr:cNvSpPr txBox="1">
          <a:spLocks noChangeArrowheads="1"/>
        </xdr:cNvSpPr>
      </xdr:nvSpPr>
      <xdr:spPr bwMode="auto">
        <a:xfrm>
          <a:off x="31242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2</xdr:row>
      <xdr:rowOff>57150</xdr:rowOff>
    </xdr:to>
    <xdr:sp macro="" textlink="">
      <xdr:nvSpPr>
        <xdr:cNvPr id="4127" name="Text Box 1">
          <a:extLst>
            <a:ext uri="{FF2B5EF4-FFF2-40B4-BE49-F238E27FC236}">
              <a16:creationId xmlns:a16="http://schemas.microsoft.com/office/drawing/2014/main" id="{00000000-0008-0000-0400-00001F100000}"/>
            </a:ext>
          </a:extLst>
        </xdr:cNvPr>
        <xdr:cNvSpPr txBox="1">
          <a:spLocks noChangeArrowheads="1"/>
        </xdr:cNvSpPr>
      </xdr:nvSpPr>
      <xdr:spPr bwMode="auto">
        <a:xfrm>
          <a:off x="316230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4128" name="Text Box 1">
          <a:extLst>
            <a:ext uri="{FF2B5EF4-FFF2-40B4-BE49-F238E27FC236}">
              <a16:creationId xmlns:a16="http://schemas.microsoft.com/office/drawing/2014/main" id="{00000000-0008-0000-0400-000020100000}"/>
            </a:ext>
          </a:extLst>
        </xdr:cNvPr>
        <xdr:cNvSpPr txBox="1">
          <a:spLocks noChangeArrowheads="1"/>
        </xdr:cNvSpPr>
      </xdr:nvSpPr>
      <xdr:spPr bwMode="auto">
        <a:xfrm>
          <a:off x="316230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4129" name="Text Box 1">
          <a:extLst>
            <a:ext uri="{FF2B5EF4-FFF2-40B4-BE49-F238E27FC236}">
              <a16:creationId xmlns:a16="http://schemas.microsoft.com/office/drawing/2014/main" id="{00000000-0008-0000-0400-000021100000}"/>
            </a:ext>
          </a:extLst>
        </xdr:cNvPr>
        <xdr:cNvSpPr txBox="1">
          <a:spLocks noChangeArrowheads="1"/>
        </xdr:cNvSpPr>
      </xdr:nvSpPr>
      <xdr:spPr bwMode="auto">
        <a:xfrm>
          <a:off x="316230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619125</xdr:colOff>
      <xdr:row>0</xdr:row>
      <xdr:rowOff>0</xdr:rowOff>
    </xdr:from>
    <xdr:to>
      <xdr:col>4</xdr:col>
      <xdr:colOff>619125</xdr:colOff>
      <xdr:row>0</xdr:row>
      <xdr:rowOff>0</xdr:rowOff>
    </xdr:to>
    <xdr:sp macro="" textlink="">
      <xdr:nvSpPr>
        <xdr:cNvPr id="5141" name="Line 1">
          <a:extLst>
            <a:ext uri="{FF2B5EF4-FFF2-40B4-BE49-F238E27FC236}">
              <a16:creationId xmlns:a16="http://schemas.microsoft.com/office/drawing/2014/main" id="{00000000-0008-0000-0500-000015140000}"/>
            </a:ext>
          </a:extLst>
        </xdr:cNvPr>
        <xdr:cNvSpPr>
          <a:spLocks noChangeShapeType="1"/>
        </xdr:cNvSpPr>
      </xdr:nvSpPr>
      <xdr:spPr bwMode="auto">
        <a:xfrm>
          <a:off x="81915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619125</xdr:colOff>
      <xdr:row>0</xdr:row>
      <xdr:rowOff>0</xdr:rowOff>
    </xdr:from>
    <xdr:to>
      <xdr:col>4</xdr:col>
      <xdr:colOff>619125</xdr:colOff>
      <xdr:row>0</xdr:row>
      <xdr:rowOff>0</xdr:rowOff>
    </xdr:to>
    <xdr:sp macro="" textlink="">
      <xdr:nvSpPr>
        <xdr:cNvPr id="5142" name="Line 2">
          <a:extLst>
            <a:ext uri="{FF2B5EF4-FFF2-40B4-BE49-F238E27FC236}">
              <a16:creationId xmlns:a16="http://schemas.microsoft.com/office/drawing/2014/main" id="{00000000-0008-0000-0500-000016140000}"/>
            </a:ext>
          </a:extLst>
        </xdr:cNvPr>
        <xdr:cNvSpPr>
          <a:spLocks noChangeShapeType="1"/>
        </xdr:cNvSpPr>
      </xdr:nvSpPr>
      <xdr:spPr bwMode="auto">
        <a:xfrm>
          <a:off x="81915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6175" name="Text Box 1">
          <a:extLst>
            <a:ext uri="{FF2B5EF4-FFF2-40B4-BE49-F238E27FC236}">
              <a16:creationId xmlns:a16="http://schemas.microsoft.com/office/drawing/2014/main" id="{00000000-0008-0000-0600-00001F180000}"/>
            </a:ext>
          </a:extLst>
        </xdr:cNvPr>
        <xdr:cNvSpPr txBox="1">
          <a:spLocks noChangeArrowheads="1"/>
        </xdr:cNvSpPr>
      </xdr:nvSpPr>
      <xdr:spPr bwMode="auto">
        <a:xfrm>
          <a:off x="28956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6176" name="Text Box 1">
          <a:extLst>
            <a:ext uri="{FF2B5EF4-FFF2-40B4-BE49-F238E27FC236}">
              <a16:creationId xmlns:a16="http://schemas.microsoft.com/office/drawing/2014/main" id="{00000000-0008-0000-0600-000020180000}"/>
            </a:ext>
          </a:extLst>
        </xdr:cNvPr>
        <xdr:cNvSpPr txBox="1">
          <a:spLocks noChangeArrowheads="1"/>
        </xdr:cNvSpPr>
      </xdr:nvSpPr>
      <xdr:spPr bwMode="auto">
        <a:xfrm>
          <a:off x="28956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6177" name="Text Box 1">
          <a:extLst>
            <a:ext uri="{FF2B5EF4-FFF2-40B4-BE49-F238E27FC236}">
              <a16:creationId xmlns:a16="http://schemas.microsoft.com/office/drawing/2014/main" id="{00000000-0008-0000-0600-000021180000}"/>
            </a:ext>
          </a:extLst>
        </xdr:cNvPr>
        <xdr:cNvSpPr txBox="1">
          <a:spLocks noChangeArrowheads="1"/>
        </xdr:cNvSpPr>
      </xdr:nvSpPr>
      <xdr:spPr bwMode="auto">
        <a:xfrm>
          <a:off x="28956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7229" name="Text Box 1">
          <a:extLst>
            <a:ext uri="{FF2B5EF4-FFF2-40B4-BE49-F238E27FC236}">
              <a16:creationId xmlns:a16="http://schemas.microsoft.com/office/drawing/2014/main" id="{00000000-0008-0000-0700-00003D1C0000}"/>
            </a:ext>
          </a:extLst>
        </xdr:cNvPr>
        <xdr:cNvSpPr txBox="1">
          <a:spLocks noChangeArrowheads="1"/>
        </xdr:cNvSpPr>
      </xdr:nvSpPr>
      <xdr:spPr bwMode="auto">
        <a:xfrm>
          <a:off x="2219325" y="8096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7230" name="Text Box 1">
          <a:extLst>
            <a:ext uri="{FF2B5EF4-FFF2-40B4-BE49-F238E27FC236}">
              <a16:creationId xmlns:a16="http://schemas.microsoft.com/office/drawing/2014/main" id="{00000000-0008-0000-0700-00003E1C0000}"/>
            </a:ext>
          </a:extLst>
        </xdr:cNvPr>
        <xdr:cNvSpPr txBox="1">
          <a:spLocks noChangeArrowheads="1"/>
        </xdr:cNvSpPr>
      </xdr:nvSpPr>
      <xdr:spPr bwMode="auto">
        <a:xfrm>
          <a:off x="2219325" y="8096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7231" name="Text Box 1">
          <a:extLst>
            <a:ext uri="{FF2B5EF4-FFF2-40B4-BE49-F238E27FC236}">
              <a16:creationId xmlns:a16="http://schemas.microsoft.com/office/drawing/2014/main" id="{00000000-0008-0000-0700-00003F1C0000}"/>
            </a:ext>
          </a:extLst>
        </xdr:cNvPr>
        <xdr:cNvSpPr txBox="1">
          <a:spLocks noChangeArrowheads="1"/>
        </xdr:cNvSpPr>
      </xdr:nvSpPr>
      <xdr:spPr bwMode="auto">
        <a:xfrm>
          <a:off x="2219325" y="8096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7232" name="Text Box 1">
          <a:extLst>
            <a:ext uri="{FF2B5EF4-FFF2-40B4-BE49-F238E27FC236}">
              <a16:creationId xmlns:a16="http://schemas.microsoft.com/office/drawing/2014/main" id="{00000000-0008-0000-0700-0000401C0000}"/>
            </a:ext>
          </a:extLst>
        </xdr:cNvPr>
        <xdr:cNvSpPr txBox="1">
          <a:spLocks noChangeArrowheads="1"/>
        </xdr:cNvSpPr>
      </xdr:nvSpPr>
      <xdr:spPr bwMode="auto">
        <a:xfrm>
          <a:off x="2219325" y="8096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7233" name="Text Box 1">
          <a:extLst>
            <a:ext uri="{FF2B5EF4-FFF2-40B4-BE49-F238E27FC236}">
              <a16:creationId xmlns:a16="http://schemas.microsoft.com/office/drawing/2014/main" id="{00000000-0008-0000-0700-0000411C0000}"/>
            </a:ext>
          </a:extLst>
        </xdr:cNvPr>
        <xdr:cNvSpPr txBox="1">
          <a:spLocks noChangeArrowheads="1"/>
        </xdr:cNvSpPr>
      </xdr:nvSpPr>
      <xdr:spPr bwMode="auto">
        <a:xfrm>
          <a:off x="2219325" y="8096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7234" name="Text Box 1">
          <a:extLst>
            <a:ext uri="{FF2B5EF4-FFF2-40B4-BE49-F238E27FC236}">
              <a16:creationId xmlns:a16="http://schemas.microsoft.com/office/drawing/2014/main" id="{00000000-0008-0000-0700-0000421C0000}"/>
            </a:ext>
          </a:extLst>
        </xdr:cNvPr>
        <xdr:cNvSpPr txBox="1">
          <a:spLocks noChangeArrowheads="1"/>
        </xdr:cNvSpPr>
      </xdr:nvSpPr>
      <xdr:spPr bwMode="auto">
        <a:xfrm>
          <a:off x="2219325" y="8096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38100</xdr:rowOff>
    </xdr:to>
    <xdr:sp macro="" textlink="">
      <xdr:nvSpPr>
        <xdr:cNvPr id="8313" name="Text Box 1">
          <a:extLst>
            <a:ext uri="{FF2B5EF4-FFF2-40B4-BE49-F238E27FC236}">
              <a16:creationId xmlns:a16="http://schemas.microsoft.com/office/drawing/2014/main" id="{00000000-0008-0000-0800-000079200000}"/>
            </a:ext>
          </a:extLst>
        </xdr:cNvPr>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4" name="Text Box 1">
          <a:extLst>
            <a:ext uri="{FF2B5EF4-FFF2-40B4-BE49-F238E27FC236}">
              <a16:creationId xmlns:a16="http://schemas.microsoft.com/office/drawing/2014/main" id="{00000000-0008-0000-0800-00007A200000}"/>
            </a:ext>
          </a:extLst>
        </xdr:cNvPr>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5" name="Text Box 1">
          <a:extLst>
            <a:ext uri="{FF2B5EF4-FFF2-40B4-BE49-F238E27FC236}">
              <a16:creationId xmlns:a16="http://schemas.microsoft.com/office/drawing/2014/main" id="{00000000-0008-0000-0800-00007B200000}"/>
            </a:ext>
          </a:extLst>
        </xdr:cNvPr>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6" name="Text Box 1">
          <a:extLst>
            <a:ext uri="{FF2B5EF4-FFF2-40B4-BE49-F238E27FC236}">
              <a16:creationId xmlns:a16="http://schemas.microsoft.com/office/drawing/2014/main" id="{00000000-0008-0000-0800-00007C200000}"/>
            </a:ext>
          </a:extLst>
        </xdr:cNvPr>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7" name="Text Box 1">
          <a:extLst>
            <a:ext uri="{FF2B5EF4-FFF2-40B4-BE49-F238E27FC236}">
              <a16:creationId xmlns:a16="http://schemas.microsoft.com/office/drawing/2014/main" id="{00000000-0008-0000-0800-00007D200000}"/>
            </a:ext>
          </a:extLst>
        </xdr:cNvPr>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8" name="Text Box 1">
          <a:extLst>
            <a:ext uri="{FF2B5EF4-FFF2-40B4-BE49-F238E27FC236}">
              <a16:creationId xmlns:a16="http://schemas.microsoft.com/office/drawing/2014/main" id="{00000000-0008-0000-0800-00007E200000}"/>
            </a:ext>
          </a:extLst>
        </xdr:cNvPr>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19" name="Text Box 1">
          <a:extLst>
            <a:ext uri="{FF2B5EF4-FFF2-40B4-BE49-F238E27FC236}">
              <a16:creationId xmlns:a16="http://schemas.microsoft.com/office/drawing/2014/main" id="{00000000-0008-0000-0800-00007F200000}"/>
            </a:ext>
          </a:extLst>
        </xdr:cNvPr>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0" name="Text Box 1">
          <a:extLst>
            <a:ext uri="{FF2B5EF4-FFF2-40B4-BE49-F238E27FC236}">
              <a16:creationId xmlns:a16="http://schemas.microsoft.com/office/drawing/2014/main" id="{00000000-0008-0000-0800-000080200000}"/>
            </a:ext>
          </a:extLst>
        </xdr:cNvPr>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1" name="Text Box 1">
          <a:extLst>
            <a:ext uri="{FF2B5EF4-FFF2-40B4-BE49-F238E27FC236}">
              <a16:creationId xmlns:a16="http://schemas.microsoft.com/office/drawing/2014/main" id="{00000000-0008-0000-0800-000081200000}"/>
            </a:ext>
          </a:extLst>
        </xdr:cNvPr>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2" name="Text Box 1">
          <a:extLst>
            <a:ext uri="{FF2B5EF4-FFF2-40B4-BE49-F238E27FC236}">
              <a16:creationId xmlns:a16="http://schemas.microsoft.com/office/drawing/2014/main" id="{00000000-0008-0000-0800-000082200000}"/>
            </a:ext>
          </a:extLst>
        </xdr:cNvPr>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3" name="Text Box 1">
          <a:extLst>
            <a:ext uri="{FF2B5EF4-FFF2-40B4-BE49-F238E27FC236}">
              <a16:creationId xmlns:a16="http://schemas.microsoft.com/office/drawing/2014/main" id="{00000000-0008-0000-0800-000083200000}"/>
            </a:ext>
          </a:extLst>
        </xdr:cNvPr>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4" name="Text Box 1">
          <a:extLst>
            <a:ext uri="{FF2B5EF4-FFF2-40B4-BE49-F238E27FC236}">
              <a16:creationId xmlns:a16="http://schemas.microsoft.com/office/drawing/2014/main" id="{00000000-0008-0000-0800-000084200000}"/>
            </a:ext>
          </a:extLst>
        </xdr:cNvPr>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9277" name="Text Box 1">
          <a:extLst>
            <a:ext uri="{FF2B5EF4-FFF2-40B4-BE49-F238E27FC236}">
              <a16:creationId xmlns:a16="http://schemas.microsoft.com/office/drawing/2014/main" id="{00000000-0008-0000-0900-00003D240000}"/>
            </a:ext>
          </a:extLst>
        </xdr:cNvPr>
        <xdr:cNvSpPr txBox="1">
          <a:spLocks noChangeArrowheads="1"/>
        </xdr:cNvSpPr>
      </xdr:nvSpPr>
      <xdr:spPr bwMode="auto">
        <a:xfrm>
          <a:off x="2438400" y="8191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9278" name="Text Box 1">
          <a:extLst>
            <a:ext uri="{FF2B5EF4-FFF2-40B4-BE49-F238E27FC236}">
              <a16:creationId xmlns:a16="http://schemas.microsoft.com/office/drawing/2014/main" id="{00000000-0008-0000-0900-00003E240000}"/>
            </a:ext>
          </a:extLst>
        </xdr:cNvPr>
        <xdr:cNvSpPr txBox="1">
          <a:spLocks noChangeArrowheads="1"/>
        </xdr:cNvSpPr>
      </xdr:nvSpPr>
      <xdr:spPr bwMode="auto">
        <a:xfrm>
          <a:off x="2438400" y="8191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9279" name="Text Box 1">
          <a:extLst>
            <a:ext uri="{FF2B5EF4-FFF2-40B4-BE49-F238E27FC236}">
              <a16:creationId xmlns:a16="http://schemas.microsoft.com/office/drawing/2014/main" id="{00000000-0008-0000-0900-00003F240000}"/>
            </a:ext>
          </a:extLst>
        </xdr:cNvPr>
        <xdr:cNvSpPr txBox="1">
          <a:spLocks noChangeArrowheads="1"/>
        </xdr:cNvSpPr>
      </xdr:nvSpPr>
      <xdr:spPr bwMode="auto">
        <a:xfrm>
          <a:off x="2438400" y="8191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9280" name="Text Box 1">
          <a:extLst>
            <a:ext uri="{FF2B5EF4-FFF2-40B4-BE49-F238E27FC236}">
              <a16:creationId xmlns:a16="http://schemas.microsoft.com/office/drawing/2014/main" id="{00000000-0008-0000-0900-000040240000}"/>
            </a:ext>
          </a:extLst>
        </xdr:cNvPr>
        <xdr:cNvSpPr txBox="1">
          <a:spLocks noChangeArrowheads="1"/>
        </xdr:cNvSpPr>
      </xdr:nvSpPr>
      <xdr:spPr bwMode="auto">
        <a:xfrm>
          <a:off x="2438400" y="819150"/>
          <a:ext cx="85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9281" name="Text Box 1">
          <a:extLst>
            <a:ext uri="{FF2B5EF4-FFF2-40B4-BE49-F238E27FC236}">
              <a16:creationId xmlns:a16="http://schemas.microsoft.com/office/drawing/2014/main" id="{00000000-0008-0000-0900-000041240000}"/>
            </a:ext>
          </a:extLst>
        </xdr:cNvPr>
        <xdr:cNvSpPr txBox="1">
          <a:spLocks noChangeArrowheads="1"/>
        </xdr:cNvSpPr>
      </xdr:nvSpPr>
      <xdr:spPr bwMode="auto">
        <a:xfrm>
          <a:off x="2438400" y="819150"/>
          <a:ext cx="85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9282" name="Text Box 1">
          <a:extLst>
            <a:ext uri="{FF2B5EF4-FFF2-40B4-BE49-F238E27FC236}">
              <a16:creationId xmlns:a16="http://schemas.microsoft.com/office/drawing/2014/main" id="{00000000-0008-0000-0900-000042240000}"/>
            </a:ext>
          </a:extLst>
        </xdr:cNvPr>
        <xdr:cNvSpPr txBox="1">
          <a:spLocks noChangeArrowheads="1"/>
        </xdr:cNvSpPr>
      </xdr:nvSpPr>
      <xdr:spPr bwMode="auto">
        <a:xfrm>
          <a:off x="2438400" y="819150"/>
          <a:ext cx="85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1.%20Nghiep%20v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2.%20Thanh%20ph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3.%20Dak%20H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4.%20Dak%20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5.%20Ngoc%20Ho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6.%20Dak%20Gle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7.%20Sa%20Tha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9.%20Kon%20Plon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10.%20Tu%20Mo%20Ro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231</v>
          </cell>
          <cell r="AB10">
            <v>20</v>
          </cell>
        </row>
      </sheetData>
      <sheetData sheetId="9"/>
      <sheetData sheetId="10">
        <row r="10">
          <cell r="Y10">
            <v>35680185</v>
          </cell>
          <cell r="AB10">
            <v>4337984</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135</v>
          </cell>
          <cell r="AB10">
            <v>0</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0</v>
          </cell>
          <cell r="AB10">
            <v>0</v>
          </cell>
        </row>
      </sheetData>
      <sheetData sheetId="9"/>
      <sheetData sheetId="10">
        <row r="10">
          <cell r="Y10">
            <v>0</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0</v>
          </cell>
          <cell r="AB10">
            <v>0</v>
          </cell>
        </row>
      </sheetData>
      <sheetData sheetId="9"/>
      <sheetData sheetId="10">
        <row r="10">
          <cell r="Y10">
            <v>0</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2</v>
          </cell>
        </row>
      </sheetData>
      <sheetData sheetId="9"/>
      <sheetData sheetId="10">
        <row r="10">
          <cell r="Y10">
            <v>38620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37</v>
          </cell>
          <cell r="AB10">
            <v>0</v>
          </cell>
        </row>
      </sheetData>
      <sheetData sheetId="9"/>
      <sheetData sheetId="10">
        <row r="10">
          <cell r="Y10">
            <v>1580425</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3</v>
          </cell>
          <cell r="AB10">
            <v>0</v>
          </cell>
        </row>
      </sheetData>
      <sheetData sheetId="9"/>
      <sheetData sheetId="10">
        <row r="10">
          <cell r="Y10">
            <v>423139</v>
          </cell>
          <cell r="AB10"/>
        </row>
      </sheetData>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0</v>
          </cell>
          <cell r="AB10"/>
        </row>
      </sheetData>
      <sheetData sheetId="9"/>
      <sheetData sheetId="10">
        <row r="10">
          <cell r="Y10">
            <v>0</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9"/>
  <sheetViews>
    <sheetView view="pageBreakPreview" zoomScale="130" zoomScaleSheetLayoutView="130" workbookViewId="0">
      <selection activeCell="A9" sqref="A9:C9"/>
    </sheetView>
  </sheetViews>
  <sheetFormatPr defaultRowHeight="15.75"/>
  <cols>
    <col min="1" max="1" width="20" customWidth="1"/>
    <col min="2" max="2" width="19" customWidth="1"/>
    <col min="3" max="3" width="51.5" customWidth="1"/>
    <col min="4" max="4" width="23.375" customWidth="1"/>
    <col min="5" max="5" width="20.25" customWidth="1"/>
  </cols>
  <sheetData>
    <row r="1" spans="1:3" ht="38.25" customHeight="1">
      <c r="A1" s="366" t="s">
        <v>290</v>
      </c>
      <c r="B1" s="366"/>
      <c r="C1" s="162" t="s">
        <v>291</v>
      </c>
    </row>
    <row r="2" spans="1:3" ht="33.75" customHeight="1">
      <c r="A2" s="367" t="s">
        <v>298</v>
      </c>
      <c r="B2" s="367"/>
      <c r="C2" s="150" t="s">
        <v>460</v>
      </c>
    </row>
    <row r="3" spans="1:3">
      <c r="A3" s="364" t="s">
        <v>293</v>
      </c>
      <c r="B3" s="148" t="s">
        <v>295</v>
      </c>
      <c r="C3" s="149" t="s">
        <v>343</v>
      </c>
    </row>
    <row r="4" spans="1:3">
      <c r="A4" s="364"/>
      <c r="B4" s="148" t="s">
        <v>294</v>
      </c>
      <c r="C4" s="236" t="s">
        <v>462</v>
      </c>
    </row>
    <row r="5" spans="1:3">
      <c r="A5" s="364"/>
      <c r="B5" s="148" t="s">
        <v>292</v>
      </c>
      <c r="C5" s="149" t="s">
        <v>299</v>
      </c>
    </row>
    <row r="6" spans="1:3">
      <c r="A6" s="365" t="s">
        <v>286</v>
      </c>
      <c r="B6" s="148" t="s">
        <v>296</v>
      </c>
      <c r="C6" s="149" t="s">
        <v>329</v>
      </c>
    </row>
    <row r="7" spans="1:3">
      <c r="A7" s="365"/>
      <c r="B7" s="148" t="s">
        <v>294</v>
      </c>
      <c r="C7" s="236" t="str">
        <f>C4</f>
        <v>Kon Tum, ngày     tháng 11 năm 2023</v>
      </c>
    </row>
    <row r="8" spans="1:3" ht="21.75" customHeight="1">
      <c r="A8" s="368" t="s">
        <v>297</v>
      </c>
      <c r="B8" s="368"/>
      <c r="C8" s="235" t="s">
        <v>461</v>
      </c>
    </row>
    <row r="9" spans="1:3" ht="36" customHeight="1">
      <c r="A9" s="363" t="s">
        <v>305</v>
      </c>
      <c r="B9" s="363"/>
      <c r="C9" s="363"/>
    </row>
  </sheetData>
  <mergeCells count="6">
    <mergeCell ref="A9:C9"/>
    <mergeCell ref="A3:A5"/>
    <mergeCell ref="A6:A7"/>
    <mergeCell ref="A1:B1"/>
    <mergeCell ref="A2:B2"/>
    <mergeCell ref="A8:B8"/>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V23"/>
  <sheetViews>
    <sheetView view="pageBreakPreview" topLeftCell="A7" zoomScaleSheetLayoutView="100" workbookViewId="0">
      <selection activeCell="A9" sqref="A9:U22"/>
    </sheetView>
  </sheetViews>
  <sheetFormatPr defaultColWidth="9" defaultRowHeight="15.75"/>
  <cols>
    <col min="1" max="1" width="3.5" style="53" customWidth="1"/>
    <col min="2" max="2" width="15.5" style="53" customWidth="1"/>
    <col min="3" max="3" width="7.625" style="53" customWidth="1"/>
    <col min="4" max="4" width="5.375" style="53" customWidth="1"/>
    <col min="5" max="5" width="9" style="53"/>
    <col min="6" max="6" width="5.625" style="53" customWidth="1"/>
    <col min="7" max="7" width="6" style="53" customWidth="1"/>
    <col min="8" max="9" width="5.5" style="53" customWidth="1"/>
    <col min="10" max="11" width="6.125" style="53" customWidth="1"/>
    <col min="12" max="12" width="6.875" style="53" customWidth="1"/>
    <col min="13" max="13" width="7.25" style="71" customWidth="1"/>
    <col min="14" max="15" width="6.25" style="71" customWidth="1"/>
    <col min="16" max="16" width="5.25" style="71" customWidth="1"/>
    <col min="17" max="17" width="6.625" style="71" customWidth="1"/>
    <col min="18" max="18" width="7" style="71" customWidth="1"/>
    <col min="19" max="19" width="6.5" style="71" customWidth="1"/>
    <col min="20" max="20" width="5.875" style="71" customWidth="1"/>
    <col min="21" max="21" width="6.5" style="71" customWidth="1"/>
    <col min="22" max="16384" width="9" style="53"/>
  </cols>
  <sheetData>
    <row r="1" spans="1:22" ht="64.5" customHeight="1">
      <c r="A1" s="505" t="s">
        <v>153</v>
      </c>
      <c r="B1" s="505"/>
      <c r="C1" s="505"/>
      <c r="D1" s="505"/>
      <c r="E1" s="505"/>
      <c r="F1" s="507" t="s">
        <v>126</v>
      </c>
      <c r="G1" s="507"/>
      <c r="H1" s="507"/>
      <c r="I1" s="507"/>
      <c r="J1" s="507"/>
      <c r="K1" s="507"/>
      <c r="L1" s="507"/>
      <c r="M1" s="507"/>
      <c r="N1" s="507"/>
      <c r="O1" s="507"/>
      <c r="P1" s="507"/>
      <c r="Q1" s="505" t="s">
        <v>150</v>
      </c>
      <c r="R1" s="505"/>
      <c r="S1" s="505"/>
      <c r="T1" s="505"/>
      <c r="U1" s="505"/>
      <c r="V1" s="57"/>
    </row>
    <row r="2" spans="1:22" s="63" customFormat="1" ht="18" customHeight="1">
      <c r="A2" s="53"/>
      <c r="B2" s="58"/>
      <c r="C2" s="58"/>
      <c r="D2" s="58"/>
      <c r="E2" s="53"/>
      <c r="F2" s="53"/>
      <c r="G2" s="53"/>
      <c r="H2" s="53"/>
      <c r="I2" s="53"/>
      <c r="J2" s="59"/>
      <c r="K2" s="59"/>
      <c r="L2" s="60">
        <f>COUNTBLANK(E9:U22)</f>
        <v>238</v>
      </c>
      <c r="M2" s="61">
        <f>COUNTA(E11:U11)</f>
        <v>0</v>
      </c>
      <c r="N2" s="61">
        <f>L2+M2</f>
        <v>238</v>
      </c>
      <c r="O2" s="61"/>
      <c r="P2" s="62"/>
      <c r="Q2" s="62"/>
      <c r="R2" s="506" t="s">
        <v>120</v>
      </c>
      <c r="S2" s="506"/>
      <c r="T2" s="506"/>
      <c r="U2" s="506"/>
      <c r="V2" s="53"/>
    </row>
    <row r="3" spans="1:22" s="63" customFormat="1" ht="15.75" customHeight="1">
      <c r="A3" s="504" t="s">
        <v>21</v>
      </c>
      <c r="B3" s="504"/>
      <c r="C3" s="498" t="s">
        <v>132</v>
      </c>
      <c r="D3" s="497" t="s">
        <v>134</v>
      </c>
      <c r="E3" s="511" t="s">
        <v>75</v>
      </c>
      <c r="F3" s="512"/>
      <c r="G3" s="497" t="s">
        <v>36</v>
      </c>
      <c r="H3" s="497" t="s">
        <v>82</v>
      </c>
      <c r="I3" s="509" t="s">
        <v>37</v>
      </c>
      <c r="J3" s="510"/>
      <c r="K3" s="510"/>
      <c r="L3" s="510"/>
      <c r="M3" s="510"/>
      <c r="N3" s="510"/>
      <c r="O3" s="510"/>
      <c r="P3" s="510"/>
      <c r="Q3" s="510"/>
      <c r="R3" s="510"/>
      <c r="S3" s="510"/>
      <c r="T3" s="508" t="s">
        <v>103</v>
      </c>
      <c r="U3" s="497" t="s">
        <v>108</v>
      </c>
    </row>
    <row r="4" spans="1:22" s="63" customFormat="1" ht="15.75" customHeight="1">
      <c r="A4" s="504"/>
      <c r="B4" s="504"/>
      <c r="C4" s="499"/>
      <c r="D4" s="497"/>
      <c r="E4" s="493" t="s">
        <v>137</v>
      </c>
      <c r="F4" s="493" t="s">
        <v>62</v>
      </c>
      <c r="G4" s="497"/>
      <c r="H4" s="497"/>
      <c r="I4" s="497" t="s">
        <v>37</v>
      </c>
      <c r="J4" s="497" t="s">
        <v>38</v>
      </c>
      <c r="K4" s="497"/>
      <c r="L4" s="497"/>
      <c r="M4" s="497"/>
      <c r="N4" s="497"/>
      <c r="O4" s="497"/>
      <c r="P4" s="497"/>
      <c r="Q4" s="493" t="s">
        <v>139</v>
      </c>
      <c r="R4" s="493" t="s">
        <v>148</v>
      </c>
      <c r="S4" s="493" t="s">
        <v>81</v>
      </c>
      <c r="T4" s="508"/>
      <c r="U4" s="497"/>
    </row>
    <row r="5" spans="1:22" s="63" customFormat="1" ht="18" customHeight="1">
      <c r="A5" s="504"/>
      <c r="B5" s="504"/>
      <c r="C5" s="499"/>
      <c r="D5" s="497"/>
      <c r="E5" s="494"/>
      <c r="F5" s="494"/>
      <c r="G5" s="497"/>
      <c r="H5" s="497"/>
      <c r="I5" s="497"/>
      <c r="J5" s="497" t="s">
        <v>61</v>
      </c>
      <c r="K5" s="501" t="s">
        <v>4</v>
      </c>
      <c r="L5" s="502"/>
      <c r="M5" s="502"/>
      <c r="N5" s="502"/>
      <c r="O5" s="502"/>
      <c r="P5" s="503"/>
      <c r="Q5" s="494"/>
      <c r="R5" s="494"/>
      <c r="S5" s="494"/>
      <c r="T5" s="508"/>
      <c r="U5" s="497"/>
    </row>
    <row r="6" spans="1:22" s="63" customFormat="1" ht="18.75" customHeight="1">
      <c r="A6" s="504"/>
      <c r="B6" s="504"/>
      <c r="C6" s="499"/>
      <c r="D6" s="497"/>
      <c r="E6" s="494"/>
      <c r="F6" s="494"/>
      <c r="G6" s="497"/>
      <c r="H6" s="497"/>
      <c r="I6" s="497"/>
      <c r="J6" s="497"/>
      <c r="K6" s="493" t="s">
        <v>96</v>
      </c>
      <c r="L6" s="501" t="s">
        <v>4</v>
      </c>
      <c r="M6" s="503"/>
      <c r="N6" s="493" t="s">
        <v>42</v>
      </c>
      <c r="O6" s="493" t="s">
        <v>147</v>
      </c>
      <c r="P6" s="493" t="s">
        <v>46</v>
      </c>
      <c r="Q6" s="494"/>
      <c r="R6" s="494"/>
      <c r="S6" s="494"/>
      <c r="T6" s="508"/>
      <c r="U6" s="497"/>
    </row>
    <row r="7" spans="1:22" ht="36">
      <c r="A7" s="504"/>
      <c r="B7" s="504"/>
      <c r="C7" s="500"/>
      <c r="D7" s="497"/>
      <c r="E7" s="495"/>
      <c r="F7" s="495"/>
      <c r="G7" s="497"/>
      <c r="H7" s="497"/>
      <c r="I7" s="497"/>
      <c r="J7" s="497"/>
      <c r="K7" s="495"/>
      <c r="L7" s="54" t="s">
        <v>39</v>
      </c>
      <c r="M7" s="54" t="s">
        <v>97</v>
      </c>
      <c r="N7" s="495"/>
      <c r="O7" s="495"/>
      <c r="P7" s="495"/>
      <c r="Q7" s="495"/>
      <c r="R7" s="495"/>
      <c r="S7" s="495"/>
      <c r="T7" s="508"/>
      <c r="U7" s="497"/>
      <c r="V7" s="63"/>
    </row>
    <row r="8" spans="1:22">
      <c r="A8" s="492" t="s">
        <v>3</v>
      </c>
      <c r="B8" s="492"/>
      <c r="C8" s="64" t="s">
        <v>13</v>
      </c>
      <c r="D8" s="64" t="s">
        <v>14</v>
      </c>
      <c r="E8" s="64" t="s">
        <v>19</v>
      </c>
      <c r="F8" s="64" t="s">
        <v>22</v>
      </c>
      <c r="G8" s="64" t="s">
        <v>23</v>
      </c>
      <c r="H8" s="64" t="s">
        <v>24</v>
      </c>
      <c r="I8" s="64" t="s">
        <v>25</v>
      </c>
      <c r="J8" s="64" t="s">
        <v>26</v>
      </c>
      <c r="K8" s="64" t="s">
        <v>27</v>
      </c>
      <c r="L8" s="64" t="s">
        <v>29</v>
      </c>
      <c r="M8" s="64" t="s">
        <v>30</v>
      </c>
      <c r="N8" s="64" t="s">
        <v>104</v>
      </c>
      <c r="O8" s="64" t="s">
        <v>101</v>
      </c>
      <c r="P8" s="64" t="s">
        <v>105</v>
      </c>
      <c r="Q8" s="64" t="s">
        <v>106</v>
      </c>
      <c r="R8" s="64" t="s">
        <v>107</v>
      </c>
      <c r="S8" s="64" t="s">
        <v>118</v>
      </c>
      <c r="T8" s="64" t="s">
        <v>131</v>
      </c>
      <c r="U8" s="64" t="s">
        <v>133</v>
      </c>
    </row>
    <row r="9" spans="1:22">
      <c r="A9" s="492" t="s">
        <v>10</v>
      </c>
      <c r="B9" s="492"/>
      <c r="C9" s="65"/>
      <c r="D9" s="65"/>
      <c r="E9" s="65"/>
      <c r="F9" s="65"/>
      <c r="G9" s="65"/>
      <c r="H9" s="65"/>
      <c r="I9" s="65"/>
      <c r="J9" s="65"/>
      <c r="K9" s="65"/>
      <c r="L9" s="65"/>
      <c r="M9" s="65"/>
      <c r="N9" s="65"/>
      <c r="O9" s="65"/>
      <c r="P9" s="66"/>
      <c r="Q9" s="66"/>
      <c r="R9" s="66"/>
      <c r="S9" s="66"/>
      <c r="T9" s="65"/>
      <c r="U9" s="65"/>
    </row>
    <row r="10" spans="1:22">
      <c r="A10" s="67" t="s">
        <v>0</v>
      </c>
      <c r="B10" s="68" t="s">
        <v>28</v>
      </c>
      <c r="C10" s="65"/>
      <c r="D10" s="65"/>
      <c r="E10" s="65"/>
      <c r="F10" s="65"/>
      <c r="G10" s="65"/>
      <c r="H10" s="65"/>
      <c r="I10" s="65"/>
      <c r="J10" s="65"/>
      <c r="K10" s="65"/>
      <c r="L10" s="65"/>
      <c r="M10" s="65"/>
      <c r="N10" s="65"/>
      <c r="O10" s="65"/>
      <c r="P10" s="66"/>
      <c r="Q10" s="66"/>
      <c r="R10" s="66"/>
      <c r="S10" s="66"/>
      <c r="T10" s="65"/>
      <c r="U10" s="65"/>
    </row>
    <row r="11" spans="1:22">
      <c r="A11" s="69" t="s">
        <v>13</v>
      </c>
      <c r="B11" s="70" t="s">
        <v>6</v>
      </c>
      <c r="C11" s="65"/>
      <c r="D11" s="65"/>
      <c r="E11" s="65"/>
      <c r="F11" s="65"/>
      <c r="G11" s="65"/>
      <c r="H11" s="65"/>
      <c r="I11" s="65"/>
      <c r="J11" s="65"/>
      <c r="K11" s="65"/>
      <c r="L11" s="65"/>
      <c r="M11" s="65"/>
      <c r="N11" s="65"/>
      <c r="O11" s="65"/>
      <c r="P11" s="65"/>
      <c r="Q11" s="65"/>
      <c r="R11" s="65"/>
      <c r="S11" s="65"/>
      <c r="T11" s="65"/>
      <c r="U11" s="65"/>
    </row>
    <row r="12" spans="1:22">
      <c r="A12" s="69" t="s">
        <v>14</v>
      </c>
      <c r="B12" s="70" t="s">
        <v>6</v>
      </c>
      <c r="C12" s="65"/>
      <c r="D12" s="65"/>
      <c r="E12" s="65"/>
      <c r="F12" s="65"/>
      <c r="G12" s="65"/>
      <c r="H12" s="65"/>
      <c r="I12" s="65"/>
      <c r="J12" s="65"/>
      <c r="K12" s="65"/>
      <c r="L12" s="65"/>
      <c r="M12" s="65"/>
      <c r="N12" s="65"/>
      <c r="O12" s="65"/>
      <c r="P12" s="66"/>
      <c r="Q12" s="66"/>
      <c r="R12" s="66"/>
      <c r="S12" s="66"/>
      <c r="T12" s="65"/>
      <c r="U12" s="65"/>
    </row>
    <row r="13" spans="1:22">
      <c r="A13" s="69" t="s">
        <v>9</v>
      </c>
      <c r="B13" s="70" t="s">
        <v>11</v>
      </c>
      <c r="C13" s="65"/>
      <c r="D13" s="65"/>
      <c r="E13" s="65"/>
      <c r="F13" s="65"/>
      <c r="G13" s="65"/>
      <c r="H13" s="65"/>
      <c r="I13" s="65"/>
      <c r="J13" s="65"/>
      <c r="K13" s="65"/>
      <c r="L13" s="65"/>
      <c r="M13" s="65"/>
      <c r="N13" s="65"/>
      <c r="O13" s="65"/>
      <c r="P13" s="66"/>
      <c r="Q13" s="66"/>
      <c r="R13" s="66"/>
      <c r="S13" s="66"/>
      <c r="T13" s="65"/>
      <c r="U13" s="65"/>
    </row>
    <row r="14" spans="1:22">
      <c r="A14" s="67" t="s">
        <v>1</v>
      </c>
      <c r="B14" s="68" t="s">
        <v>8</v>
      </c>
      <c r="C14" s="65"/>
      <c r="D14" s="65"/>
      <c r="E14" s="65"/>
      <c r="F14" s="65"/>
      <c r="G14" s="65"/>
      <c r="H14" s="65"/>
      <c r="I14" s="65"/>
      <c r="J14" s="65"/>
      <c r="K14" s="65"/>
      <c r="L14" s="65"/>
      <c r="M14" s="65"/>
      <c r="N14" s="65"/>
      <c r="O14" s="65"/>
      <c r="P14" s="66"/>
      <c r="Q14" s="66"/>
      <c r="R14" s="66"/>
      <c r="S14" s="66"/>
      <c r="T14" s="65"/>
      <c r="U14" s="65"/>
    </row>
    <row r="15" spans="1:22">
      <c r="A15" s="67" t="s">
        <v>13</v>
      </c>
      <c r="B15" s="68" t="s">
        <v>5</v>
      </c>
      <c r="C15" s="65"/>
      <c r="D15" s="65"/>
      <c r="E15" s="65"/>
      <c r="F15" s="65"/>
      <c r="G15" s="65"/>
      <c r="H15" s="65"/>
      <c r="I15" s="65"/>
      <c r="J15" s="65"/>
      <c r="K15" s="65"/>
      <c r="L15" s="65"/>
      <c r="M15" s="65"/>
      <c r="N15" s="65"/>
      <c r="O15" s="65"/>
      <c r="P15" s="66"/>
      <c r="Q15" s="66"/>
      <c r="R15" s="66"/>
      <c r="S15" s="66"/>
      <c r="T15" s="65"/>
      <c r="U15" s="65"/>
    </row>
    <row r="16" spans="1:22">
      <c r="A16" s="69" t="s">
        <v>15</v>
      </c>
      <c r="B16" s="70" t="s">
        <v>6</v>
      </c>
      <c r="C16" s="65"/>
      <c r="D16" s="65"/>
      <c r="E16" s="65"/>
      <c r="F16" s="65"/>
      <c r="G16" s="65"/>
      <c r="H16" s="65"/>
      <c r="I16" s="65"/>
      <c r="J16" s="65"/>
      <c r="K16" s="65"/>
      <c r="L16" s="65"/>
      <c r="M16" s="65"/>
      <c r="N16" s="65"/>
      <c r="O16" s="65"/>
      <c r="P16" s="66"/>
      <c r="Q16" s="66"/>
      <c r="R16" s="66"/>
      <c r="S16" s="66"/>
      <c r="T16" s="65"/>
      <c r="U16" s="65"/>
    </row>
    <row r="17" spans="1:21">
      <c r="A17" s="69" t="s">
        <v>16</v>
      </c>
      <c r="B17" s="70" t="s">
        <v>7</v>
      </c>
      <c r="C17" s="65"/>
      <c r="D17" s="65"/>
      <c r="E17" s="65"/>
      <c r="F17" s="65"/>
      <c r="G17" s="65"/>
      <c r="H17" s="65"/>
      <c r="I17" s="65"/>
      <c r="J17" s="65"/>
      <c r="K17" s="65"/>
      <c r="L17" s="65"/>
      <c r="M17" s="65"/>
      <c r="N17" s="65"/>
      <c r="O17" s="65"/>
      <c r="P17" s="66"/>
      <c r="Q17" s="66"/>
      <c r="R17" s="66"/>
      <c r="S17" s="66"/>
      <c r="T17" s="65"/>
      <c r="U17" s="65"/>
    </row>
    <row r="18" spans="1:21">
      <c r="A18" s="69" t="s">
        <v>9</v>
      </c>
      <c r="B18" s="70" t="s">
        <v>11</v>
      </c>
      <c r="C18" s="65"/>
      <c r="D18" s="65"/>
      <c r="E18" s="65"/>
      <c r="F18" s="65"/>
      <c r="G18" s="65"/>
      <c r="H18" s="65"/>
      <c r="I18" s="65"/>
      <c r="J18" s="65"/>
      <c r="K18" s="65"/>
      <c r="L18" s="65"/>
      <c r="M18" s="65"/>
      <c r="N18" s="65"/>
      <c r="O18" s="65"/>
      <c r="P18" s="66"/>
      <c r="Q18" s="66"/>
      <c r="R18" s="66"/>
      <c r="S18" s="66"/>
      <c r="T18" s="65"/>
      <c r="U18" s="65"/>
    </row>
    <row r="19" spans="1:21">
      <c r="A19" s="67" t="s">
        <v>14</v>
      </c>
      <c r="B19" s="68" t="s">
        <v>59</v>
      </c>
      <c r="C19" s="65"/>
      <c r="D19" s="65"/>
      <c r="E19" s="65"/>
      <c r="F19" s="65"/>
      <c r="G19" s="65"/>
      <c r="H19" s="65"/>
      <c r="I19" s="65"/>
      <c r="J19" s="65"/>
      <c r="K19" s="65"/>
      <c r="L19" s="65"/>
      <c r="M19" s="65"/>
      <c r="N19" s="65"/>
      <c r="O19" s="65"/>
      <c r="P19" s="66"/>
      <c r="Q19" s="66"/>
      <c r="R19" s="66"/>
      <c r="S19" s="66"/>
      <c r="T19" s="65"/>
      <c r="U19" s="65"/>
    </row>
    <row r="20" spans="1:21">
      <c r="A20" s="69" t="s">
        <v>17</v>
      </c>
      <c r="B20" s="70" t="s">
        <v>6</v>
      </c>
      <c r="C20" s="65"/>
      <c r="D20" s="65"/>
      <c r="E20" s="65"/>
      <c r="F20" s="65"/>
      <c r="G20" s="65"/>
      <c r="H20" s="65"/>
      <c r="I20" s="65"/>
      <c r="J20" s="65"/>
      <c r="K20" s="65"/>
      <c r="L20" s="65"/>
      <c r="M20" s="65"/>
      <c r="N20" s="65"/>
      <c r="O20" s="65"/>
      <c r="P20" s="66"/>
      <c r="Q20" s="66"/>
      <c r="R20" s="66"/>
      <c r="S20" s="66"/>
      <c r="T20" s="65"/>
      <c r="U20" s="65"/>
    </row>
    <row r="21" spans="1:21">
      <c r="A21" s="69" t="s">
        <v>18</v>
      </c>
      <c r="B21" s="70" t="s">
        <v>7</v>
      </c>
      <c r="C21" s="65"/>
      <c r="D21" s="65"/>
      <c r="E21" s="65"/>
      <c r="F21" s="65"/>
      <c r="G21" s="65"/>
      <c r="H21" s="65"/>
      <c r="I21" s="65"/>
      <c r="J21" s="65"/>
      <c r="K21" s="65"/>
      <c r="L21" s="65"/>
      <c r="M21" s="65"/>
      <c r="N21" s="65"/>
      <c r="O21" s="65"/>
      <c r="P21" s="66"/>
      <c r="Q21" s="66"/>
      <c r="R21" s="66"/>
      <c r="S21" s="66"/>
      <c r="T21" s="65"/>
      <c r="U21" s="65"/>
    </row>
    <row r="22" spans="1:21">
      <c r="A22" s="69" t="s">
        <v>9</v>
      </c>
      <c r="B22" s="70" t="s">
        <v>11</v>
      </c>
      <c r="C22" s="65"/>
      <c r="D22" s="65"/>
      <c r="E22" s="65"/>
      <c r="F22" s="65"/>
      <c r="G22" s="65"/>
      <c r="H22" s="65"/>
      <c r="I22" s="65"/>
      <c r="J22" s="65"/>
      <c r="K22" s="65"/>
      <c r="L22" s="65"/>
      <c r="M22" s="65"/>
      <c r="N22" s="65"/>
      <c r="O22" s="65"/>
      <c r="P22" s="66"/>
      <c r="Q22" s="66"/>
      <c r="R22" s="66"/>
      <c r="S22" s="66"/>
      <c r="T22" s="65"/>
      <c r="U22" s="65"/>
    </row>
    <row r="23" spans="1:21" ht="51.75" customHeight="1">
      <c r="A23" s="491" t="s">
        <v>119</v>
      </c>
      <c r="B23" s="491"/>
      <c r="C23" s="491"/>
      <c r="D23" s="491"/>
      <c r="E23" s="491"/>
      <c r="F23" s="491"/>
      <c r="G23" s="491"/>
      <c r="H23" s="491"/>
      <c r="M23" s="53"/>
      <c r="N23" s="496" t="s">
        <v>127</v>
      </c>
      <c r="O23" s="496"/>
      <c r="P23" s="496"/>
      <c r="Q23" s="496"/>
      <c r="R23" s="496"/>
      <c r="S23" s="496"/>
      <c r="T23" s="496"/>
      <c r="U23" s="496"/>
    </row>
  </sheetData>
  <mergeCells count="31">
    <mergeCell ref="A1:E1"/>
    <mergeCell ref="Q1:U1"/>
    <mergeCell ref="R2:U2"/>
    <mergeCell ref="F1:P1"/>
    <mergeCell ref="G3:G7"/>
    <mergeCell ref="Q4:Q7"/>
    <mergeCell ref="U3:U7"/>
    <mergeCell ref="L6:M6"/>
    <mergeCell ref="T3:T7"/>
    <mergeCell ref="I3:S3"/>
    <mergeCell ref="E3:F3"/>
    <mergeCell ref="N6:N7"/>
    <mergeCell ref="I4:I7"/>
    <mergeCell ref="J4:P4"/>
    <mergeCell ref="E4:E7"/>
    <mergeCell ref="R4:R7"/>
    <mergeCell ref="A23:H23"/>
    <mergeCell ref="A9:B9"/>
    <mergeCell ref="F4:F7"/>
    <mergeCell ref="N23:U23"/>
    <mergeCell ref="J5:J7"/>
    <mergeCell ref="K6:K7"/>
    <mergeCell ref="S4:S7"/>
    <mergeCell ref="C3:C7"/>
    <mergeCell ref="A8:B8"/>
    <mergeCell ref="K5:P5"/>
    <mergeCell ref="A3:B7"/>
    <mergeCell ref="D3:D7"/>
    <mergeCell ref="O6:O7"/>
    <mergeCell ref="H3:H7"/>
    <mergeCell ref="P6:P7"/>
  </mergeCells>
  <phoneticPr fontId="8" type="noConversion"/>
  <pageMargins left="0.23622047244094491" right="0.19685039370078741" top="0.19685039370078741" bottom="0" header="0.19685039370078741" footer="0.19685039370078741"/>
  <pageSetup paperSize="9" scale="96"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AA73"/>
  <sheetViews>
    <sheetView view="pageBreakPreview" topLeftCell="A31" zoomScale="85" zoomScaleNormal="100" zoomScaleSheetLayoutView="85" workbookViewId="0">
      <selection activeCell="K7" sqref="K7"/>
    </sheetView>
  </sheetViews>
  <sheetFormatPr defaultColWidth="9" defaultRowHeight="15.75"/>
  <cols>
    <col min="1" max="1" width="3.5" style="3" customWidth="1"/>
    <col min="2" max="2" width="22.25" style="3" customWidth="1"/>
    <col min="3" max="3" width="9.375" style="3" customWidth="1"/>
    <col min="4" max="4" width="9.875" style="3" customWidth="1"/>
    <col min="5" max="5" width="9.375" style="3" customWidth="1"/>
    <col min="6" max="6" width="8.375" style="3" customWidth="1"/>
    <col min="7" max="7" width="7.375" style="3" customWidth="1"/>
    <col min="8" max="8" width="9.625" style="3" customWidth="1"/>
    <col min="9" max="10" width="9.5" style="3" customWidth="1"/>
    <col min="11" max="11" width="9.75" style="3" customWidth="1"/>
    <col min="12" max="12" width="8.5" style="3" customWidth="1"/>
    <col min="13" max="13" width="8.125" style="4" customWidth="1"/>
    <col min="14" max="14" width="9" style="4" customWidth="1"/>
    <col min="15" max="15" width="8.125" style="4" customWidth="1"/>
    <col min="16" max="16" width="8" style="4" customWidth="1"/>
    <col min="17" max="17" width="8.625" style="4" customWidth="1"/>
    <col min="18" max="18" width="8" style="4" customWidth="1"/>
    <col min="19" max="19" width="7.125" style="4" customWidth="1"/>
    <col min="20" max="20" width="9" style="4" customWidth="1"/>
    <col min="21" max="21" width="6.625" style="4" customWidth="1"/>
    <col min="22" max="22" width="9.875" style="3" hidden="1" customWidth="1"/>
    <col min="23" max="23" width="10.125" style="3" hidden="1" customWidth="1"/>
    <col min="24" max="24" width="0" style="3" hidden="1" customWidth="1"/>
    <col min="25" max="25" width="10.375" style="3" hidden="1" customWidth="1"/>
    <col min="26" max="26" width="12.375" style="3" hidden="1" customWidth="1"/>
    <col min="27" max="27" width="11.25" style="3" hidden="1" customWidth="1"/>
    <col min="28" max="16384" width="9" style="3"/>
  </cols>
  <sheetData>
    <row r="1" spans="1:27" ht="70.5" customHeight="1">
      <c r="A1" s="425" t="s">
        <v>321</v>
      </c>
      <c r="B1" s="425"/>
      <c r="C1" s="425"/>
      <c r="D1" s="425"/>
      <c r="E1" s="387" t="s">
        <v>360</v>
      </c>
      <c r="F1" s="387"/>
      <c r="G1" s="387"/>
      <c r="H1" s="387"/>
      <c r="I1" s="387"/>
      <c r="J1" s="387"/>
      <c r="K1" s="387"/>
      <c r="L1" s="387"/>
      <c r="M1" s="387"/>
      <c r="N1" s="387"/>
      <c r="O1" s="387"/>
      <c r="P1" s="423" t="str">
        <f>TT!C2</f>
        <v>Đơn vị  báo cáo: CỤC THADS TỈNH KON TUM
Đơn vị nhận báo cáo: BAN PHÁP CHẾ HĐND TỈNH KON TUM</v>
      </c>
      <c r="Q1" s="423"/>
      <c r="R1" s="423"/>
      <c r="S1" s="423"/>
      <c r="T1" s="423"/>
      <c r="U1" s="423"/>
    </row>
    <row r="2" spans="1:27">
      <c r="A2" s="1"/>
      <c r="B2" s="19"/>
      <c r="C2" s="19"/>
      <c r="D2" s="1"/>
      <c r="E2" s="1"/>
      <c r="F2" s="1"/>
      <c r="G2" s="1"/>
      <c r="H2" s="27"/>
      <c r="I2" s="28">
        <f>COUNTBLANK(D10:U63)</f>
        <v>0</v>
      </c>
      <c r="J2" s="29">
        <f>COUNTA(D10:U63)</f>
        <v>972</v>
      </c>
      <c r="K2" s="29">
        <f>I2+J2</f>
        <v>972</v>
      </c>
      <c r="L2" s="29"/>
      <c r="M2" s="30"/>
      <c r="N2" s="18"/>
      <c r="O2" s="18"/>
      <c r="P2" s="426" t="s">
        <v>161</v>
      </c>
      <c r="Q2" s="426"/>
      <c r="R2" s="426"/>
      <c r="S2" s="426"/>
      <c r="T2" s="426"/>
      <c r="U2" s="426"/>
    </row>
    <row r="3" spans="1:27">
      <c r="A3" s="408" t="s">
        <v>136</v>
      </c>
      <c r="B3" s="408" t="s">
        <v>157</v>
      </c>
      <c r="C3" s="406" t="s">
        <v>134</v>
      </c>
      <c r="D3" s="406" t="s">
        <v>4</v>
      </c>
      <c r="E3" s="406"/>
      <c r="F3" s="406" t="s">
        <v>36</v>
      </c>
      <c r="G3" s="424" t="s">
        <v>158</v>
      </c>
      <c r="H3" s="406" t="s">
        <v>37</v>
      </c>
      <c r="I3" s="432" t="s">
        <v>4</v>
      </c>
      <c r="J3" s="433"/>
      <c r="K3" s="433"/>
      <c r="L3" s="433"/>
      <c r="M3" s="433"/>
      <c r="N3" s="433"/>
      <c r="O3" s="433"/>
      <c r="P3" s="433"/>
      <c r="Q3" s="433"/>
      <c r="R3" s="433"/>
      <c r="S3" s="433"/>
      <c r="T3" s="427" t="s">
        <v>103</v>
      </c>
      <c r="U3" s="430" t="s">
        <v>160</v>
      </c>
    </row>
    <row r="4" spans="1:27">
      <c r="A4" s="409"/>
      <c r="B4" s="409"/>
      <c r="C4" s="406"/>
      <c r="D4" s="406" t="s">
        <v>361</v>
      </c>
      <c r="E4" s="406" t="s">
        <v>62</v>
      </c>
      <c r="F4" s="406"/>
      <c r="G4" s="424"/>
      <c r="H4" s="406"/>
      <c r="I4" s="406" t="s">
        <v>61</v>
      </c>
      <c r="J4" s="406" t="s">
        <v>4</v>
      </c>
      <c r="K4" s="406"/>
      <c r="L4" s="406"/>
      <c r="M4" s="406"/>
      <c r="N4" s="406"/>
      <c r="O4" s="406"/>
      <c r="P4" s="406"/>
      <c r="Q4" s="424" t="s">
        <v>345</v>
      </c>
      <c r="R4" s="406" t="s">
        <v>362</v>
      </c>
      <c r="S4" s="419" t="s">
        <v>81</v>
      </c>
      <c r="T4" s="428"/>
      <c r="U4" s="431"/>
    </row>
    <row r="5" spans="1:27">
      <c r="A5" s="409"/>
      <c r="B5" s="409"/>
      <c r="C5" s="406"/>
      <c r="D5" s="406"/>
      <c r="E5" s="406"/>
      <c r="F5" s="406"/>
      <c r="G5" s="424"/>
      <c r="H5" s="406"/>
      <c r="I5" s="406"/>
      <c r="J5" s="406" t="s">
        <v>96</v>
      </c>
      <c r="K5" s="406" t="s">
        <v>4</v>
      </c>
      <c r="L5" s="406"/>
      <c r="M5" s="406"/>
      <c r="N5" s="406" t="s">
        <v>42</v>
      </c>
      <c r="O5" s="422" t="s">
        <v>147</v>
      </c>
      <c r="P5" s="406" t="s">
        <v>46</v>
      </c>
      <c r="Q5" s="424"/>
      <c r="R5" s="406"/>
      <c r="S5" s="419"/>
      <c r="T5" s="428"/>
      <c r="U5" s="431"/>
    </row>
    <row r="6" spans="1:27">
      <c r="A6" s="409"/>
      <c r="B6" s="409"/>
      <c r="C6" s="406"/>
      <c r="D6" s="406"/>
      <c r="E6" s="406"/>
      <c r="F6" s="406"/>
      <c r="G6" s="424"/>
      <c r="H6" s="406"/>
      <c r="I6" s="406"/>
      <c r="J6" s="406"/>
      <c r="K6" s="406"/>
      <c r="L6" s="406"/>
      <c r="M6" s="406"/>
      <c r="N6" s="406"/>
      <c r="O6" s="422"/>
      <c r="P6" s="406"/>
      <c r="Q6" s="424"/>
      <c r="R6" s="406"/>
      <c r="S6" s="419"/>
      <c r="T6" s="428"/>
      <c r="U6" s="431"/>
    </row>
    <row r="7" spans="1:27" ht="63" customHeight="1">
      <c r="A7" s="410"/>
      <c r="B7" s="410"/>
      <c r="C7" s="406"/>
      <c r="D7" s="406"/>
      <c r="E7" s="406"/>
      <c r="F7" s="406"/>
      <c r="G7" s="424"/>
      <c r="H7" s="406"/>
      <c r="I7" s="406"/>
      <c r="J7" s="406"/>
      <c r="K7" s="50" t="s">
        <v>39</v>
      </c>
      <c r="L7" s="50" t="s">
        <v>138</v>
      </c>
      <c r="M7" s="50" t="s">
        <v>156</v>
      </c>
      <c r="N7" s="406"/>
      <c r="O7" s="422"/>
      <c r="P7" s="406"/>
      <c r="Q7" s="424"/>
      <c r="R7" s="406"/>
      <c r="S7" s="419"/>
      <c r="T7" s="429"/>
      <c r="U7" s="431"/>
    </row>
    <row r="8" spans="1:27" ht="12" customHeight="1">
      <c r="A8" s="414" t="s">
        <v>3</v>
      </c>
      <c r="B8" s="415"/>
      <c r="C8" s="151" t="s">
        <v>13</v>
      </c>
      <c r="D8" s="215">
        <v>2</v>
      </c>
      <c r="E8" s="215">
        <v>3</v>
      </c>
      <c r="F8" s="215">
        <v>4</v>
      </c>
      <c r="G8" s="215">
        <v>5</v>
      </c>
      <c r="H8" s="215">
        <v>6</v>
      </c>
      <c r="I8" s="215">
        <v>7</v>
      </c>
      <c r="J8" s="215">
        <v>8</v>
      </c>
      <c r="K8" s="215">
        <v>9</v>
      </c>
      <c r="L8" s="215">
        <v>10</v>
      </c>
      <c r="M8" s="215">
        <v>11</v>
      </c>
      <c r="N8" s="215">
        <v>12</v>
      </c>
      <c r="O8" s="215">
        <v>13</v>
      </c>
      <c r="P8" s="215">
        <v>14</v>
      </c>
      <c r="Q8" s="215">
        <v>15</v>
      </c>
      <c r="R8" s="215">
        <v>16</v>
      </c>
      <c r="S8" s="215">
        <v>17</v>
      </c>
      <c r="T8" s="215">
        <v>18</v>
      </c>
      <c r="U8" s="215">
        <v>19</v>
      </c>
    </row>
    <row r="9" spans="1:27" s="300" customFormat="1" ht="24.95" customHeight="1">
      <c r="A9" s="514" t="s">
        <v>12</v>
      </c>
      <c r="B9" s="515"/>
      <c r="C9" s="308">
        <v>644411897.81200004</v>
      </c>
      <c r="D9" s="308">
        <v>357657557.76200002</v>
      </c>
      <c r="E9" s="308">
        <v>286754340.05000001</v>
      </c>
      <c r="F9" s="308">
        <v>44199805.295000002</v>
      </c>
      <c r="G9" s="308">
        <v>0</v>
      </c>
      <c r="H9" s="308">
        <v>600212092.51700008</v>
      </c>
      <c r="I9" s="308">
        <v>258662396.567</v>
      </c>
      <c r="J9" s="308">
        <v>137592873.27500001</v>
      </c>
      <c r="K9" s="308">
        <v>115045161.251</v>
      </c>
      <c r="L9" s="308">
        <v>22485124.024</v>
      </c>
      <c r="M9" s="308">
        <v>62588</v>
      </c>
      <c r="N9" s="308">
        <v>110232021.29200001</v>
      </c>
      <c r="O9" s="308">
        <v>10353094</v>
      </c>
      <c r="P9" s="308">
        <v>484408</v>
      </c>
      <c r="Q9" s="308">
        <v>259447826.94999999</v>
      </c>
      <c r="R9" s="308">
        <v>79764066</v>
      </c>
      <c r="S9" s="308">
        <v>2337803</v>
      </c>
      <c r="T9" s="308">
        <v>462619219.24199998</v>
      </c>
      <c r="U9" s="320">
        <f t="shared" ref="U9:U63" si="0">IF(I9&lt;&gt;0,J9/I9,"")</f>
        <v>0.53193999244246559</v>
      </c>
      <c r="V9" s="309">
        <f>C9-F9</f>
        <v>600212092.51700008</v>
      </c>
      <c r="W9" s="309">
        <f>I9+Q9+R9+S9</f>
        <v>600212092.51699996</v>
      </c>
      <c r="X9" s="309">
        <f>V9-W9</f>
        <v>0</v>
      </c>
      <c r="Y9" s="309">
        <f>SUM(Y10:Y63)</f>
        <v>42060353</v>
      </c>
      <c r="Z9" s="310">
        <f>Y9+Q9</f>
        <v>301508179.94999999</v>
      </c>
      <c r="AA9" s="311">
        <f>T9+Y9</f>
        <v>504679572.24199998</v>
      </c>
    </row>
    <row r="10" spans="1:27" s="300" customFormat="1" ht="24.95" customHeight="1">
      <c r="A10" s="312" t="s">
        <v>0</v>
      </c>
      <c r="B10" s="313" t="s">
        <v>331</v>
      </c>
      <c r="C10" s="308">
        <v>169918984</v>
      </c>
      <c r="D10" s="308">
        <v>142024616</v>
      </c>
      <c r="E10" s="308">
        <v>27894368</v>
      </c>
      <c r="F10" s="308">
        <v>22889872</v>
      </c>
      <c r="G10" s="308">
        <v>0</v>
      </c>
      <c r="H10" s="308">
        <v>147029112</v>
      </c>
      <c r="I10" s="308">
        <v>24138795</v>
      </c>
      <c r="J10" s="308">
        <v>12694154</v>
      </c>
      <c r="K10" s="308">
        <v>12659309</v>
      </c>
      <c r="L10" s="308">
        <v>11909</v>
      </c>
      <c r="M10" s="308">
        <v>22936</v>
      </c>
      <c r="N10" s="308">
        <v>11444641</v>
      </c>
      <c r="O10" s="308">
        <v>0</v>
      </c>
      <c r="P10" s="308">
        <v>0</v>
      </c>
      <c r="Q10" s="308">
        <v>97732641</v>
      </c>
      <c r="R10" s="308">
        <v>22819873</v>
      </c>
      <c r="S10" s="308">
        <v>2337803</v>
      </c>
      <c r="T10" s="308">
        <v>134334958</v>
      </c>
      <c r="U10" s="320">
        <f t="shared" si="0"/>
        <v>0.5258818429006088</v>
      </c>
      <c r="V10" s="309">
        <f>C10-F10</f>
        <v>147029112</v>
      </c>
      <c r="W10" s="309">
        <f>I10+Q10+R10+S10</f>
        <v>147029112</v>
      </c>
      <c r="X10" s="309">
        <f>V10-W10</f>
        <v>0</v>
      </c>
      <c r="Y10" s="309">
        <f>'[1]05'!$Y$10+'[1]05'!$AB$10</f>
        <v>0</v>
      </c>
      <c r="Z10" s="309">
        <f>Q10+Y10</f>
        <v>97732641</v>
      </c>
      <c r="AA10" s="305">
        <f>T10+Y10</f>
        <v>134334958</v>
      </c>
    </row>
    <row r="11" spans="1:27" ht="24.95" customHeight="1">
      <c r="A11" s="217">
        <v>1</v>
      </c>
      <c r="B11" s="254" t="s">
        <v>418</v>
      </c>
      <c r="C11" s="242">
        <v>2849</v>
      </c>
      <c r="D11" s="242">
        <v>0</v>
      </c>
      <c r="E11" s="242">
        <v>2849</v>
      </c>
      <c r="F11" s="242">
        <v>0</v>
      </c>
      <c r="G11" s="242">
        <v>0</v>
      </c>
      <c r="H11" s="242">
        <v>2849</v>
      </c>
      <c r="I11" s="242">
        <v>2849</v>
      </c>
      <c r="J11" s="242">
        <v>2849</v>
      </c>
      <c r="K11" s="242">
        <v>2849</v>
      </c>
      <c r="L11" s="242">
        <v>0</v>
      </c>
      <c r="M11" s="242">
        <v>0</v>
      </c>
      <c r="N11" s="242">
        <v>0</v>
      </c>
      <c r="O11" s="242">
        <v>0</v>
      </c>
      <c r="P11" s="242">
        <v>0</v>
      </c>
      <c r="Q11" s="242">
        <v>0</v>
      </c>
      <c r="R11" s="242">
        <v>0</v>
      </c>
      <c r="S11" s="242">
        <v>0</v>
      </c>
      <c r="T11" s="242">
        <v>0</v>
      </c>
      <c r="U11" s="277">
        <f t="shared" si="0"/>
        <v>1</v>
      </c>
      <c r="V11" s="220">
        <f>C11-F11</f>
        <v>2849</v>
      </c>
      <c r="W11" s="220">
        <f>I11+Q11+R11+S11</f>
        <v>2849</v>
      </c>
      <c r="X11" s="220">
        <f>V11-W11</f>
        <v>0</v>
      </c>
      <c r="Y11" s="223"/>
      <c r="Z11" s="223"/>
      <c r="AA11" s="223"/>
    </row>
    <row r="12" spans="1:27" ht="24.95" customHeight="1">
      <c r="A12" s="217">
        <v>2</v>
      </c>
      <c r="B12" s="254" t="s">
        <v>419</v>
      </c>
      <c r="C12" s="242">
        <v>16078</v>
      </c>
      <c r="D12" s="242">
        <v>8018</v>
      </c>
      <c r="E12" s="242">
        <v>8060</v>
      </c>
      <c r="F12" s="242">
        <v>0</v>
      </c>
      <c r="G12" s="242">
        <v>0</v>
      </c>
      <c r="H12" s="242">
        <v>16078</v>
      </c>
      <c r="I12" s="242">
        <v>16078</v>
      </c>
      <c r="J12" s="242">
        <v>16078</v>
      </c>
      <c r="K12" s="242">
        <v>8060</v>
      </c>
      <c r="L12" s="242">
        <v>8018</v>
      </c>
      <c r="M12" s="242">
        <v>0</v>
      </c>
      <c r="N12" s="242">
        <v>0</v>
      </c>
      <c r="O12" s="242">
        <v>0</v>
      </c>
      <c r="P12" s="242">
        <v>0</v>
      </c>
      <c r="Q12" s="242">
        <v>0</v>
      </c>
      <c r="R12" s="242">
        <v>0</v>
      </c>
      <c r="S12" s="242">
        <v>0</v>
      </c>
      <c r="T12" s="242">
        <v>0</v>
      </c>
      <c r="U12" s="277">
        <f t="shared" si="0"/>
        <v>1</v>
      </c>
      <c r="V12" s="220">
        <f t="shared" ref="V12:V63" si="1">C12-F12</f>
        <v>16078</v>
      </c>
      <c r="W12" s="220">
        <f t="shared" ref="W12:W63" si="2">I12+Q12+R12+S12</f>
        <v>16078</v>
      </c>
      <c r="X12" s="220">
        <f t="shared" ref="X12:X63" si="3">V12-W12</f>
        <v>0</v>
      </c>
      <c r="Y12" s="223"/>
      <c r="Z12" s="223"/>
      <c r="AA12" s="223"/>
    </row>
    <row r="13" spans="1:27" ht="24.95" customHeight="1">
      <c r="A13" s="217">
        <v>3</v>
      </c>
      <c r="B13" s="254" t="s">
        <v>420</v>
      </c>
      <c r="C13" s="242">
        <v>1210</v>
      </c>
      <c r="D13" s="242">
        <v>0</v>
      </c>
      <c r="E13" s="242">
        <v>1210</v>
      </c>
      <c r="F13" s="242">
        <v>0</v>
      </c>
      <c r="G13" s="242">
        <v>0</v>
      </c>
      <c r="H13" s="242">
        <v>1210</v>
      </c>
      <c r="I13" s="242">
        <v>1210</v>
      </c>
      <c r="J13" s="242">
        <v>1210</v>
      </c>
      <c r="K13" s="242">
        <v>1210</v>
      </c>
      <c r="L13" s="242">
        <v>0</v>
      </c>
      <c r="M13" s="242">
        <v>0</v>
      </c>
      <c r="N13" s="242">
        <v>0</v>
      </c>
      <c r="O13" s="242">
        <v>0</v>
      </c>
      <c r="P13" s="242">
        <v>0</v>
      </c>
      <c r="Q13" s="242">
        <v>0</v>
      </c>
      <c r="R13" s="242">
        <v>0</v>
      </c>
      <c r="S13" s="242">
        <v>0</v>
      </c>
      <c r="T13" s="242">
        <v>0</v>
      </c>
      <c r="U13" s="277">
        <f t="shared" si="0"/>
        <v>1</v>
      </c>
      <c r="V13" s="220">
        <f t="shared" si="1"/>
        <v>1210</v>
      </c>
      <c r="W13" s="220">
        <f t="shared" si="2"/>
        <v>1210</v>
      </c>
      <c r="X13" s="220">
        <f t="shared" si="3"/>
        <v>0</v>
      </c>
      <c r="Y13" s="223"/>
      <c r="Z13" s="223"/>
      <c r="AA13" s="223"/>
    </row>
    <row r="14" spans="1:27" ht="24.95" customHeight="1">
      <c r="A14" s="217">
        <v>4</v>
      </c>
      <c r="B14" s="254" t="s">
        <v>421</v>
      </c>
      <c r="C14" s="242">
        <v>71592629</v>
      </c>
      <c r="D14" s="242">
        <v>60887376</v>
      </c>
      <c r="E14" s="242">
        <v>10705253</v>
      </c>
      <c r="F14" s="242">
        <v>11879723</v>
      </c>
      <c r="G14" s="242">
        <v>0</v>
      </c>
      <c r="H14" s="242">
        <v>59712906</v>
      </c>
      <c r="I14" s="242">
        <v>10034108</v>
      </c>
      <c r="J14" s="242">
        <v>3449758</v>
      </c>
      <c r="K14" s="242">
        <v>3444446</v>
      </c>
      <c r="L14" s="242">
        <v>0</v>
      </c>
      <c r="M14" s="242">
        <v>5312</v>
      </c>
      <c r="N14" s="242">
        <v>6584350</v>
      </c>
      <c r="O14" s="242">
        <v>0</v>
      </c>
      <c r="P14" s="242">
        <v>0</v>
      </c>
      <c r="Q14" s="242">
        <v>49678798</v>
      </c>
      <c r="R14" s="242">
        <v>0</v>
      </c>
      <c r="S14" s="242">
        <v>0</v>
      </c>
      <c r="T14" s="242">
        <v>56263148</v>
      </c>
      <c r="U14" s="277">
        <f t="shared" si="0"/>
        <v>0.34380315619485058</v>
      </c>
      <c r="V14" s="220">
        <f t="shared" si="1"/>
        <v>59712906</v>
      </c>
      <c r="W14" s="220">
        <f t="shared" si="2"/>
        <v>59712906</v>
      </c>
      <c r="X14" s="220">
        <f t="shared" si="3"/>
        <v>0</v>
      </c>
      <c r="Y14" s="223"/>
      <c r="Z14" s="223"/>
      <c r="AA14" s="223"/>
    </row>
    <row r="15" spans="1:27" ht="24.95" customHeight="1">
      <c r="A15" s="217">
        <v>5</v>
      </c>
      <c r="B15" s="254" t="s">
        <v>422</v>
      </c>
      <c r="C15" s="242">
        <v>37072089</v>
      </c>
      <c r="D15" s="242">
        <v>31908863</v>
      </c>
      <c r="E15" s="242">
        <v>5163226</v>
      </c>
      <c r="F15" s="242">
        <v>321880</v>
      </c>
      <c r="G15" s="242">
        <v>0</v>
      </c>
      <c r="H15" s="242">
        <v>36750209</v>
      </c>
      <c r="I15" s="242">
        <v>1299261</v>
      </c>
      <c r="J15" s="242">
        <v>1299261</v>
      </c>
      <c r="K15" s="242">
        <v>1299261</v>
      </c>
      <c r="L15" s="242">
        <v>0</v>
      </c>
      <c r="M15" s="242">
        <v>0</v>
      </c>
      <c r="N15" s="242">
        <v>0</v>
      </c>
      <c r="O15" s="242">
        <v>0</v>
      </c>
      <c r="P15" s="242">
        <v>0</v>
      </c>
      <c r="Q15" s="242">
        <v>33113145</v>
      </c>
      <c r="R15" s="242">
        <v>0</v>
      </c>
      <c r="S15" s="242">
        <v>2337803</v>
      </c>
      <c r="T15" s="242">
        <v>35450948</v>
      </c>
      <c r="U15" s="277">
        <f t="shared" si="0"/>
        <v>1</v>
      </c>
      <c r="V15" s="220">
        <f t="shared" si="1"/>
        <v>36750209</v>
      </c>
      <c r="W15" s="220">
        <f t="shared" si="2"/>
        <v>36750209</v>
      </c>
      <c r="X15" s="220">
        <f t="shared" si="3"/>
        <v>0</v>
      </c>
      <c r="Y15" s="223"/>
      <c r="Z15" s="223"/>
      <c r="AA15" s="223"/>
    </row>
    <row r="16" spans="1:27" ht="24.95" customHeight="1">
      <c r="A16" s="217">
        <v>6</v>
      </c>
      <c r="B16" s="254" t="s">
        <v>423</v>
      </c>
      <c r="C16" s="242">
        <v>312688</v>
      </c>
      <c r="D16" s="242">
        <v>142882</v>
      </c>
      <c r="E16" s="242">
        <v>169806</v>
      </c>
      <c r="F16" s="242">
        <v>41590</v>
      </c>
      <c r="G16" s="242">
        <v>0</v>
      </c>
      <c r="H16" s="242">
        <v>271098</v>
      </c>
      <c r="I16" s="242">
        <v>115088</v>
      </c>
      <c r="J16" s="242">
        <v>113488</v>
      </c>
      <c r="K16" s="242">
        <v>95864</v>
      </c>
      <c r="L16" s="242">
        <v>0</v>
      </c>
      <c r="M16" s="242">
        <v>17624</v>
      </c>
      <c r="N16" s="242">
        <v>1600</v>
      </c>
      <c r="O16" s="242">
        <v>0</v>
      </c>
      <c r="P16" s="242">
        <v>0</v>
      </c>
      <c r="Q16" s="242">
        <v>156010</v>
      </c>
      <c r="R16" s="242">
        <v>0</v>
      </c>
      <c r="S16" s="242">
        <v>0</v>
      </c>
      <c r="T16" s="242">
        <v>157610</v>
      </c>
      <c r="U16" s="277">
        <f t="shared" si="0"/>
        <v>0.98609759488391491</v>
      </c>
      <c r="V16" s="220">
        <f t="shared" si="1"/>
        <v>271098</v>
      </c>
      <c r="W16" s="220">
        <f t="shared" si="2"/>
        <v>271098</v>
      </c>
      <c r="X16" s="220">
        <f t="shared" si="3"/>
        <v>0</v>
      </c>
      <c r="Y16" s="223"/>
      <c r="Z16" s="223"/>
      <c r="AA16" s="223"/>
    </row>
    <row r="17" spans="1:27" ht="24.95" customHeight="1">
      <c r="A17" s="217">
        <v>7</v>
      </c>
      <c r="B17" s="254" t="s">
        <v>424</v>
      </c>
      <c r="C17" s="242">
        <v>508</v>
      </c>
      <c r="D17" s="242">
        <v>0</v>
      </c>
      <c r="E17" s="242">
        <v>508</v>
      </c>
      <c r="F17" s="242">
        <v>390</v>
      </c>
      <c r="G17" s="242">
        <v>0</v>
      </c>
      <c r="H17" s="242">
        <v>118</v>
      </c>
      <c r="I17" s="242">
        <v>118</v>
      </c>
      <c r="J17" s="242">
        <v>118</v>
      </c>
      <c r="K17" s="242">
        <v>118</v>
      </c>
      <c r="L17" s="242">
        <v>0</v>
      </c>
      <c r="M17" s="242">
        <v>0</v>
      </c>
      <c r="N17" s="242">
        <v>0</v>
      </c>
      <c r="O17" s="242">
        <v>0</v>
      </c>
      <c r="P17" s="242">
        <v>0</v>
      </c>
      <c r="Q17" s="242">
        <v>0</v>
      </c>
      <c r="R17" s="242">
        <v>0</v>
      </c>
      <c r="S17" s="242">
        <v>0</v>
      </c>
      <c r="T17" s="242">
        <v>0</v>
      </c>
      <c r="U17" s="277">
        <f t="shared" si="0"/>
        <v>1</v>
      </c>
      <c r="V17" s="220">
        <f t="shared" si="1"/>
        <v>118</v>
      </c>
      <c r="W17" s="220">
        <f t="shared" si="2"/>
        <v>118</v>
      </c>
      <c r="X17" s="220">
        <f t="shared" si="3"/>
        <v>0</v>
      </c>
      <c r="Y17" s="223"/>
      <c r="Z17" s="223"/>
      <c r="AA17" s="223"/>
    </row>
    <row r="18" spans="1:27" ht="24.95" customHeight="1">
      <c r="A18" s="217">
        <v>8</v>
      </c>
      <c r="B18" s="254" t="s">
        <v>425</v>
      </c>
      <c r="C18" s="242">
        <v>23427345</v>
      </c>
      <c r="D18" s="242">
        <v>17786803</v>
      </c>
      <c r="E18" s="242">
        <v>5640542</v>
      </c>
      <c r="F18" s="242">
        <v>5343970</v>
      </c>
      <c r="G18" s="242">
        <v>0</v>
      </c>
      <c r="H18" s="242">
        <v>18083375</v>
      </c>
      <c r="I18" s="242">
        <v>8688599</v>
      </c>
      <c r="J18" s="242">
        <v>4588522</v>
      </c>
      <c r="K18" s="242">
        <v>4584631</v>
      </c>
      <c r="L18" s="242">
        <v>3891</v>
      </c>
      <c r="M18" s="242">
        <v>0</v>
      </c>
      <c r="N18" s="242">
        <v>4100077</v>
      </c>
      <c r="O18" s="242">
        <v>0</v>
      </c>
      <c r="P18" s="242">
        <v>0</v>
      </c>
      <c r="Q18" s="242">
        <v>9394776</v>
      </c>
      <c r="R18" s="242">
        <v>0</v>
      </c>
      <c r="S18" s="242">
        <v>0</v>
      </c>
      <c r="T18" s="242">
        <v>13494853</v>
      </c>
      <c r="U18" s="277">
        <f t="shared" si="0"/>
        <v>0.52810838663402471</v>
      </c>
      <c r="V18" s="220">
        <f t="shared" si="1"/>
        <v>18083375</v>
      </c>
      <c r="W18" s="220">
        <f t="shared" si="2"/>
        <v>18083375</v>
      </c>
      <c r="X18" s="220">
        <f t="shared" si="3"/>
        <v>0</v>
      </c>
      <c r="Y18" s="223"/>
      <c r="Z18" s="223"/>
      <c r="AA18" s="223"/>
    </row>
    <row r="19" spans="1:27" ht="24.95" customHeight="1">
      <c r="A19" s="359">
        <v>9</v>
      </c>
      <c r="B19" s="271" t="s">
        <v>426</v>
      </c>
      <c r="C19" s="242">
        <v>37493588</v>
      </c>
      <c r="D19" s="242">
        <v>31290674</v>
      </c>
      <c r="E19" s="242">
        <v>6202914</v>
      </c>
      <c r="F19" s="242">
        <v>5302319</v>
      </c>
      <c r="G19" s="242">
        <v>0</v>
      </c>
      <c r="H19" s="242">
        <v>32191269</v>
      </c>
      <c r="I19" s="242">
        <v>3981484</v>
      </c>
      <c r="J19" s="242">
        <v>3222870</v>
      </c>
      <c r="K19" s="242">
        <v>3222870</v>
      </c>
      <c r="L19" s="242">
        <v>0</v>
      </c>
      <c r="M19" s="242">
        <v>0</v>
      </c>
      <c r="N19" s="242">
        <v>758614</v>
      </c>
      <c r="O19" s="242">
        <v>0</v>
      </c>
      <c r="P19" s="242">
        <v>0</v>
      </c>
      <c r="Q19" s="242">
        <v>5389912</v>
      </c>
      <c r="R19" s="242">
        <v>22819873</v>
      </c>
      <c r="S19" s="242">
        <v>0</v>
      </c>
      <c r="T19" s="242">
        <v>28968399</v>
      </c>
      <c r="U19" s="277">
        <f t="shared" si="0"/>
        <v>0.80946451122244867</v>
      </c>
      <c r="V19" s="220">
        <f t="shared" si="1"/>
        <v>32191269</v>
      </c>
      <c r="W19" s="220">
        <f t="shared" si="2"/>
        <v>32191269</v>
      </c>
      <c r="X19" s="220">
        <f t="shared" si="3"/>
        <v>0</v>
      </c>
      <c r="Y19" s="223"/>
      <c r="Z19" s="223"/>
      <c r="AA19" s="223"/>
    </row>
    <row r="20" spans="1:27" s="300" customFormat="1" ht="24.95" customHeight="1">
      <c r="A20" s="312" t="s">
        <v>1</v>
      </c>
      <c r="B20" s="314" t="s">
        <v>332</v>
      </c>
      <c r="C20" s="308">
        <v>474492913.81200004</v>
      </c>
      <c r="D20" s="308">
        <v>215632941.76200002</v>
      </c>
      <c r="E20" s="308">
        <v>258859972.05000001</v>
      </c>
      <c r="F20" s="308">
        <v>21309933.295000002</v>
      </c>
      <c r="G20" s="308">
        <v>0</v>
      </c>
      <c r="H20" s="308">
        <v>453182980.51700002</v>
      </c>
      <c r="I20" s="308">
        <v>234523601.567</v>
      </c>
      <c r="J20" s="308">
        <v>124898719.27500001</v>
      </c>
      <c r="K20" s="308">
        <v>102385852.251</v>
      </c>
      <c r="L20" s="308">
        <v>22473215.024</v>
      </c>
      <c r="M20" s="308">
        <v>39652</v>
      </c>
      <c r="N20" s="308">
        <v>98787380.292000011</v>
      </c>
      <c r="O20" s="308">
        <v>10353094</v>
      </c>
      <c r="P20" s="308">
        <v>484408</v>
      </c>
      <c r="Q20" s="308">
        <v>161715185.94999999</v>
      </c>
      <c r="R20" s="308">
        <v>56944193</v>
      </c>
      <c r="S20" s="308">
        <v>0</v>
      </c>
      <c r="T20" s="308">
        <v>328284261.24199998</v>
      </c>
      <c r="U20" s="320">
        <f t="shared" si="0"/>
        <v>0.53256353919380794</v>
      </c>
      <c r="V20" s="311">
        <f t="shared" si="1"/>
        <v>453182980.51700002</v>
      </c>
      <c r="W20" s="311">
        <f t="shared" si="2"/>
        <v>453182980.51699996</v>
      </c>
      <c r="X20" s="311">
        <f t="shared" si="3"/>
        <v>0</v>
      </c>
      <c r="Y20" s="307"/>
      <c r="Z20" s="307"/>
      <c r="AA20" s="307"/>
    </row>
    <row r="21" spans="1:27" s="300" customFormat="1" ht="24.95" customHeight="1">
      <c r="A21" s="312" t="s">
        <v>13</v>
      </c>
      <c r="B21" s="314" t="s">
        <v>333</v>
      </c>
      <c r="C21" s="308">
        <v>213859236</v>
      </c>
      <c r="D21" s="308">
        <v>74112231</v>
      </c>
      <c r="E21" s="308">
        <v>139747005</v>
      </c>
      <c r="F21" s="308">
        <v>4210590</v>
      </c>
      <c r="G21" s="308">
        <v>0</v>
      </c>
      <c r="H21" s="308">
        <v>209648646</v>
      </c>
      <c r="I21" s="308">
        <v>101348982</v>
      </c>
      <c r="J21" s="308">
        <v>49792054</v>
      </c>
      <c r="K21" s="308">
        <v>38889498</v>
      </c>
      <c r="L21" s="308">
        <v>10862904</v>
      </c>
      <c r="M21" s="308">
        <v>39652</v>
      </c>
      <c r="N21" s="308">
        <v>51470834</v>
      </c>
      <c r="O21" s="308">
        <v>86094</v>
      </c>
      <c r="P21" s="308">
        <v>0</v>
      </c>
      <c r="Q21" s="308">
        <v>61573703</v>
      </c>
      <c r="R21" s="308">
        <v>46725961</v>
      </c>
      <c r="S21" s="308">
        <v>0</v>
      </c>
      <c r="T21" s="308">
        <v>159856592</v>
      </c>
      <c r="U21" s="320">
        <f t="shared" si="0"/>
        <v>0.49129308471988403</v>
      </c>
      <c r="V21" s="311">
        <f t="shared" si="1"/>
        <v>209648646</v>
      </c>
      <c r="W21" s="311">
        <f t="shared" si="2"/>
        <v>209648646</v>
      </c>
      <c r="X21" s="311">
        <f t="shared" si="3"/>
        <v>0</v>
      </c>
      <c r="Y21" s="309">
        <f>'[2]05'!$Y$10+'[2]05'!$AB$10</f>
        <v>40018169</v>
      </c>
      <c r="Z21" s="311">
        <f>Q21+Y21</f>
        <v>101591872</v>
      </c>
      <c r="AA21" s="311">
        <f>T21+Y21</f>
        <v>199874761</v>
      </c>
    </row>
    <row r="22" spans="1:27" ht="24.95" customHeight="1">
      <c r="A22" s="221" t="s">
        <v>15</v>
      </c>
      <c r="B22" s="254" t="s">
        <v>427</v>
      </c>
      <c r="C22" s="242">
        <v>139957</v>
      </c>
      <c r="D22" s="242">
        <v>0</v>
      </c>
      <c r="E22" s="242">
        <v>139957</v>
      </c>
      <c r="F22" s="242">
        <v>0</v>
      </c>
      <c r="G22" s="242">
        <v>0</v>
      </c>
      <c r="H22" s="242">
        <v>139957</v>
      </c>
      <c r="I22" s="242">
        <v>139957</v>
      </c>
      <c r="J22" s="242">
        <v>139357</v>
      </c>
      <c r="K22" s="242">
        <v>139357</v>
      </c>
      <c r="L22" s="242">
        <v>0</v>
      </c>
      <c r="M22" s="242">
        <v>0</v>
      </c>
      <c r="N22" s="242">
        <v>600</v>
      </c>
      <c r="O22" s="242">
        <v>0</v>
      </c>
      <c r="P22" s="242">
        <v>0</v>
      </c>
      <c r="Q22" s="242">
        <v>0</v>
      </c>
      <c r="R22" s="242">
        <v>0</v>
      </c>
      <c r="S22" s="242">
        <v>0</v>
      </c>
      <c r="T22" s="242">
        <v>600</v>
      </c>
      <c r="U22" s="277">
        <f t="shared" si="0"/>
        <v>0.99571296898333062</v>
      </c>
      <c r="V22" s="220">
        <f t="shared" si="1"/>
        <v>139957</v>
      </c>
      <c r="W22" s="220">
        <f t="shared" si="2"/>
        <v>139957</v>
      </c>
      <c r="X22" s="220">
        <f t="shared" si="3"/>
        <v>0</v>
      </c>
      <c r="Y22" s="223"/>
      <c r="Z22" s="223"/>
      <c r="AA22" s="223"/>
    </row>
    <row r="23" spans="1:27" ht="24.95" customHeight="1">
      <c r="A23" s="221" t="s">
        <v>16</v>
      </c>
      <c r="B23" s="254" t="s">
        <v>428</v>
      </c>
      <c r="C23" s="242">
        <v>26908837</v>
      </c>
      <c r="D23" s="242">
        <v>12146460</v>
      </c>
      <c r="E23" s="242">
        <v>14762377</v>
      </c>
      <c r="F23" s="242">
        <v>395516</v>
      </c>
      <c r="G23" s="242">
        <v>0</v>
      </c>
      <c r="H23" s="242">
        <v>26513321</v>
      </c>
      <c r="I23" s="242">
        <v>23417422</v>
      </c>
      <c r="J23" s="242">
        <v>11460426</v>
      </c>
      <c r="K23" s="242">
        <v>8846040</v>
      </c>
      <c r="L23" s="242">
        <v>2614386</v>
      </c>
      <c r="M23" s="242">
        <v>0</v>
      </c>
      <c r="N23" s="242">
        <v>11956996</v>
      </c>
      <c r="O23" s="242">
        <v>0</v>
      </c>
      <c r="P23" s="242">
        <v>0</v>
      </c>
      <c r="Q23" s="242">
        <v>3095899</v>
      </c>
      <c r="R23" s="242">
        <v>0</v>
      </c>
      <c r="S23" s="242">
        <v>0</v>
      </c>
      <c r="T23" s="242">
        <v>15052895</v>
      </c>
      <c r="U23" s="277">
        <f t="shared" si="0"/>
        <v>0.48939742384964491</v>
      </c>
      <c r="V23" s="220">
        <f t="shared" si="1"/>
        <v>26513321</v>
      </c>
      <c r="W23" s="220">
        <f t="shared" si="2"/>
        <v>26513321</v>
      </c>
      <c r="X23" s="220">
        <f t="shared" si="3"/>
        <v>0</v>
      </c>
      <c r="Y23" s="223"/>
      <c r="Z23" s="223"/>
      <c r="AA23" s="223"/>
    </row>
    <row r="24" spans="1:27" ht="24.95" customHeight="1">
      <c r="A24" s="221" t="s">
        <v>41</v>
      </c>
      <c r="B24" s="254" t="s">
        <v>429</v>
      </c>
      <c r="C24" s="242">
        <v>11630666</v>
      </c>
      <c r="D24" s="242">
        <v>3357913</v>
      </c>
      <c r="E24" s="242">
        <v>8272753</v>
      </c>
      <c r="F24" s="242">
        <v>392393</v>
      </c>
      <c r="G24" s="242">
        <v>0</v>
      </c>
      <c r="H24" s="242">
        <v>11238273</v>
      </c>
      <c r="I24" s="242">
        <v>8636995</v>
      </c>
      <c r="J24" s="242">
        <v>4258055</v>
      </c>
      <c r="K24" s="242">
        <v>4115517</v>
      </c>
      <c r="L24" s="242">
        <v>142538</v>
      </c>
      <c r="M24" s="242">
        <v>0</v>
      </c>
      <c r="N24" s="242">
        <v>4378940</v>
      </c>
      <c r="O24" s="242">
        <v>0</v>
      </c>
      <c r="P24" s="242">
        <v>0</v>
      </c>
      <c r="Q24" s="242">
        <v>1836278</v>
      </c>
      <c r="R24" s="242">
        <v>765000</v>
      </c>
      <c r="S24" s="242">
        <v>0</v>
      </c>
      <c r="T24" s="242">
        <v>6980218</v>
      </c>
      <c r="U24" s="277">
        <f t="shared" si="0"/>
        <v>0.49300190633432112</v>
      </c>
      <c r="V24" s="220">
        <f t="shared" si="1"/>
        <v>11238273</v>
      </c>
      <c r="W24" s="220">
        <f t="shared" si="2"/>
        <v>11238273</v>
      </c>
      <c r="X24" s="220">
        <f t="shared" si="3"/>
        <v>0</v>
      </c>
      <c r="Y24" s="223"/>
      <c r="Z24" s="223"/>
      <c r="AA24" s="223"/>
    </row>
    <row r="25" spans="1:27" ht="24.95" customHeight="1">
      <c r="A25" s="221" t="s">
        <v>43</v>
      </c>
      <c r="B25" s="254" t="s">
        <v>430</v>
      </c>
      <c r="C25" s="242">
        <v>59489554</v>
      </c>
      <c r="D25" s="242">
        <v>46262045</v>
      </c>
      <c r="E25" s="242">
        <v>13227509</v>
      </c>
      <c r="F25" s="242">
        <v>38400</v>
      </c>
      <c r="G25" s="242">
        <v>0</v>
      </c>
      <c r="H25" s="242">
        <v>59451154</v>
      </c>
      <c r="I25" s="242">
        <v>26844710</v>
      </c>
      <c r="J25" s="242">
        <v>13040210</v>
      </c>
      <c r="K25" s="242">
        <v>7542198</v>
      </c>
      <c r="L25" s="242">
        <v>5498012</v>
      </c>
      <c r="M25" s="242">
        <v>0</v>
      </c>
      <c r="N25" s="242">
        <v>13763802</v>
      </c>
      <c r="O25" s="242">
        <v>40698</v>
      </c>
      <c r="P25" s="242">
        <v>0</v>
      </c>
      <c r="Q25" s="242">
        <v>6814990</v>
      </c>
      <c r="R25" s="242">
        <v>25791454</v>
      </c>
      <c r="S25" s="242">
        <v>0</v>
      </c>
      <c r="T25" s="242">
        <v>46410944</v>
      </c>
      <c r="U25" s="277">
        <f t="shared" si="0"/>
        <v>0.4857646068815793</v>
      </c>
      <c r="V25" s="220">
        <f t="shared" si="1"/>
        <v>59451154</v>
      </c>
      <c r="W25" s="220">
        <f t="shared" si="2"/>
        <v>59451154</v>
      </c>
      <c r="X25" s="220">
        <f t="shared" si="3"/>
        <v>0</v>
      </c>
      <c r="Y25" s="223"/>
      <c r="Z25" s="223"/>
      <c r="AA25" s="223"/>
    </row>
    <row r="26" spans="1:27" ht="24.95" customHeight="1">
      <c r="A26" s="221" t="s">
        <v>44</v>
      </c>
      <c r="B26" s="254" t="s">
        <v>431</v>
      </c>
      <c r="C26" s="242">
        <v>6341543</v>
      </c>
      <c r="D26" s="242">
        <v>1738691</v>
      </c>
      <c r="E26" s="242">
        <v>4602852</v>
      </c>
      <c r="F26" s="242">
        <v>1284631</v>
      </c>
      <c r="G26" s="242">
        <v>0</v>
      </c>
      <c r="H26" s="242">
        <v>5056912</v>
      </c>
      <c r="I26" s="242">
        <v>2815321</v>
      </c>
      <c r="J26" s="242">
        <v>1695114</v>
      </c>
      <c r="K26" s="242">
        <v>1590160</v>
      </c>
      <c r="L26" s="242">
        <v>104954</v>
      </c>
      <c r="M26" s="242">
        <v>0</v>
      </c>
      <c r="N26" s="242">
        <v>1120207</v>
      </c>
      <c r="O26" s="242">
        <v>0</v>
      </c>
      <c r="P26" s="242">
        <v>0</v>
      </c>
      <c r="Q26" s="242">
        <v>2241591</v>
      </c>
      <c r="R26" s="242">
        <v>0</v>
      </c>
      <c r="S26" s="242">
        <v>0</v>
      </c>
      <c r="T26" s="242">
        <v>3361798</v>
      </c>
      <c r="U26" s="277">
        <f t="shared" si="0"/>
        <v>0.60210327703306299</v>
      </c>
      <c r="V26" s="220">
        <f t="shared" si="1"/>
        <v>5056912</v>
      </c>
      <c r="W26" s="220">
        <f t="shared" si="2"/>
        <v>5056912</v>
      </c>
      <c r="X26" s="220">
        <f t="shared" si="3"/>
        <v>0</v>
      </c>
      <c r="Y26" s="223"/>
      <c r="Z26" s="223"/>
      <c r="AA26" s="223"/>
    </row>
    <row r="27" spans="1:27" ht="24.95" customHeight="1">
      <c r="A27" s="221" t="s">
        <v>77</v>
      </c>
      <c r="B27" s="254" t="s">
        <v>432</v>
      </c>
      <c r="C27" s="242">
        <v>82651661</v>
      </c>
      <c r="D27" s="242">
        <v>5672557</v>
      </c>
      <c r="E27" s="242">
        <v>76979104</v>
      </c>
      <c r="F27" s="242">
        <v>1465693</v>
      </c>
      <c r="G27" s="242">
        <v>0</v>
      </c>
      <c r="H27" s="242">
        <v>81185968</v>
      </c>
      <c r="I27" s="242">
        <v>16093951</v>
      </c>
      <c r="J27" s="242">
        <v>7810037</v>
      </c>
      <c r="K27" s="242">
        <v>7329933</v>
      </c>
      <c r="L27" s="242">
        <v>444617</v>
      </c>
      <c r="M27" s="242">
        <v>35487</v>
      </c>
      <c r="N27" s="242">
        <v>8276514</v>
      </c>
      <c r="O27" s="242">
        <v>7400</v>
      </c>
      <c r="P27" s="242">
        <v>0</v>
      </c>
      <c r="Q27" s="242">
        <v>44922510</v>
      </c>
      <c r="R27" s="242">
        <v>20169507</v>
      </c>
      <c r="S27" s="242">
        <v>0</v>
      </c>
      <c r="T27" s="242">
        <v>73375931</v>
      </c>
      <c r="U27" s="277">
        <f t="shared" si="0"/>
        <v>0.48527779163736734</v>
      </c>
      <c r="V27" s="220">
        <f t="shared" si="1"/>
        <v>81185968</v>
      </c>
      <c r="W27" s="220">
        <f t="shared" si="2"/>
        <v>81185968</v>
      </c>
      <c r="X27" s="220">
        <f t="shared" si="3"/>
        <v>0</v>
      </c>
      <c r="Y27" s="223"/>
      <c r="Z27" s="223"/>
      <c r="AA27" s="223"/>
    </row>
    <row r="28" spans="1:27" ht="24.95" customHeight="1">
      <c r="A28" s="221" t="s">
        <v>80</v>
      </c>
      <c r="B28" s="254" t="s">
        <v>433</v>
      </c>
      <c r="C28" s="242">
        <v>26697018</v>
      </c>
      <c r="D28" s="242">
        <v>4934565</v>
      </c>
      <c r="E28" s="242">
        <v>21762453</v>
      </c>
      <c r="F28" s="242">
        <v>633957</v>
      </c>
      <c r="G28" s="242">
        <v>0</v>
      </c>
      <c r="H28" s="242">
        <v>26063061</v>
      </c>
      <c r="I28" s="242">
        <v>23400626</v>
      </c>
      <c r="J28" s="242">
        <v>11388855</v>
      </c>
      <c r="K28" s="242">
        <v>9326293</v>
      </c>
      <c r="L28" s="242">
        <v>2058397</v>
      </c>
      <c r="M28" s="242">
        <v>4165</v>
      </c>
      <c r="N28" s="242">
        <v>11973775</v>
      </c>
      <c r="O28" s="242">
        <v>37996</v>
      </c>
      <c r="P28" s="242">
        <v>0</v>
      </c>
      <c r="Q28" s="242">
        <v>2662435</v>
      </c>
      <c r="R28" s="242">
        <v>0</v>
      </c>
      <c r="S28" s="242">
        <v>0</v>
      </c>
      <c r="T28" s="242">
        <v>14674206</v>
      </c>
      <c r="U28" s="277">
        <f t="shared" si="0"/>
        <v>0.48669018512581674</v>
      </c>
      <c r="V28" s="220"/>
      <c r="W28" s="220"/>
      <c r="X28" s="220"/>
      <c r="Y28" s="223"/>
      <c r="Z28" s="223"/>
      <c r="AA28" s="223"/>
    </row>
    <row r="29" spans="1:27" s="300" customFormat="1" ht="24.95" customHeight="1">
      <c r="A29" s="312" t="s">
        <v>14</v>
      </c>
      <c r="B29" s="314" t="s">
        <v>334</v>
      </c>
      <c r="C29" s="308">
        <v>74132194.916000009</v>
      </c>
      <c r="D29" s="308">
        <v>44443027.151999995</v>
      </c>
      <c r="E29" s="308">
        <v>29689167.764000002</v>
      </c>
      <c r="F29" s="308">
        <v>9339788.2369999997</v>
      </c>
      <c r="G29" s="308">
        <v>0</v>
      </c>
      <c r="H29" s="308">
        <v>64792406.679000005</v>
      </c>
      <c r="I29" s="308">
        <v>39595232.886</v>
      </c>
      <c r="J29" s="308">
        <v>21527054.256999999</v>
      </c>
      <c r="K29" s="308">
        <v>19242717.080999997</v>
      </c>
      <c r="L29" s="308">
        <v>2284337.176</v>
      </c>
      <c r="M29" s="308">
        <v>0</v>
      </c>
      <c r="N29" s="308">
        <v>18068178.629000001</v>
      </c>
      <c r="O29" s="308">
        <v>0</v>
      </c>
      <c r="P29" s="308">
        <v>0</v>
      </c>
      <c r="Q29" s="308">
        <v>24597173.793000001</v>
      </c>
      <c r="R29" s="308">
        <v>600000</v>
      </c>
      <c r="S29" s="308">
        <v>0</v>
      </c>
      <c r="T29" s="308">
        <v>43265352.422000006</v>
      </c>
      <c r="U29" s="320">
        <f t="shared" si="0"/>
        <v>0.54367793009272813</v>
      </c>
      <c r="V29" s="311">
        <f t="shared" si="1"/>
        <v>64792406.679000005</v>
      </c>
      <c r="W29" s="311">
        <f t="shared" si="2"/>
        <v>64792406.679000005</v>
      </c>
      <c r="X29" s="311">
        <f t="shared" si="3"/>
        <v>0</v>
      </c>
      <c r="Y29" s="307"/>
      <c r="Z29" s="307"/>
      <c r="AA29" s="307"/>
    </row>
    <row r="30" spans="1:27" ht="24.95" customHeight="1">
      <c r="A30" s="221" t="s">
        <v>17</v>
      </c>
      <c r="B30" s="271" t="s">
        <v>434</v>
      </c>
      <c r="C30" s="242">
        <v>10560125.357999999</v>
      </c>
      <c r="D30" s="242">
        <v>5818248.1770000001</v>
      </c>
      <c r="E30" s="242">
        <v>4741877.1809999999</v>
      </c>
      <c r="F30" s="242">
        <v>550</v>
      </c>
      <c r="G30" s="242">
        <v>0</v>
      </c>
      <c r="H30" s="242">
        <v>10559575.357999999</v>
      </c>
      <c r="I30" s="242">
        <v>8437454.4620000012</v>
      </c>
      <c r="J30" s="242">
        <v>4226543.6750000007</v>
      </c>
      <c r="K30" s="242">
        <v>4175917.4650000003</v>
      </c>
      <c r="L30" s="242">
        <v>50626.21</v>
      </c>
      <c r="M30" s="242">
        <v>0</v>
      </c>
      <c r="N30" s="242">
        <v>4210910.7870000005</v>
      </c>
      <c r="O30" s="242">
        <v>0</v>
      </c>
      <c r="P30" s="242">
        <v>0</v>
      </c>
      <c r="Q30" s="242">
        <v>2122120.8960000002</v>
      </c>
      <c r="R30" s="242">
        <v>0</v>
      </c>
      <c r="S30" s="242">
        <v>0</v>
      </c>
      <c r="T30" s="242">
        <v>6333031.6830000002</v>
      </c>
      <c r="U30" s="277">
        <f t="shared" si="0"/>
        <v>0.50092639836282415</v>
      </c>
      <c r="V30" s="220"/>
      <c r="W30" s="220"/>
      <c r="X30" s="220"/>
      <c r="Y30" s="223"/>
      <c r="Z30" s="223"/>
      <c r="AA30" s="223"/>
    </row>
    <row r="31" spans="1:27" ht="24.95" customHeight="1">
      <c r="A31" s="221" t="s">
        <v>18</v>
      </c>
      <c r="B31" s="254" t="s">
        <v>435</v>
      </c>
      <c r="C31" s="242">
        <v>30737305.811000001</v>
      </c>
      <c r="D31" s="242">
        <v>14217285.491000002</v>
      </c>
      <c r="E31" s="242">
        <v>16520020.319999998</v>
      </c>
      <c r="F31" s="242">
        <v>3992167.9589999998</v>
      </c>
      <c r="G31" s="242">
        <v>0</v>
      </c>
      <c r="H31" s="242">
        <v>26745137.852000002</v>
      </c>
      <c r="I31" s="242">
        <v>19397665.983000003</v>
      </c>
      <c r="J31" s="242">
        <v>10550632.911</v>
      </c>
      <c r="K31" s="242">
        <v>9511982.0089999996</v>
      </c>
      <c r="L31" s="242">
        <v>1038650.902</v>
      </c>
      <c r="M31" s="242">
        <v>0</v>
      </c>
      <c r="N31" s="242">
        <v>8847033.0720000006</v>
      </c>
      <c r="O31" s="242">
        <v>0</v>
      </c>
      <c r="P31" s="242">
        <v>0</v>
      </c>
      <c r="Q31" s="242">
        <v>6747471.8690000009</v>
      </c>
      <c r="R31" s="242">
        <v>600000</v>
      </c>
      <c r="S31" s="242">
        <v>0</v>
      </c>
      <c r="T31" s="242">
        <v>16194504.941000002</v>
      </c>
      <c r="U31" s="277">
        <f t="shared" si="0"/>
        <v>0.54391249546448073</v>
      </c>
      <c r="V31" s="220">
        <f t="shared" si="1"/>
        <v>26745137.852000002</v>
      </c>
      <c r="W31" s="220">
        <f t="shared" si="2"/>
        <v>26745137.852000006</v>
      </c>
      <c r="X31" s="220">
        <f t="shared" si="3"/>
        <v>0</v>
      </c>
      <c r="Y31" s="223"/>
      <c r="Z31" s="223"/>
      <c r="AA31" s="223"/>
    </row>
    <row r="32" spans="1:27" ht="24.95" customHeight="1">
      <c r="A32" s="221" t="s">
        <v>111</v>
      </c>
      <c r="B32" s="254" t="s">
        <v>436</v>
      </c>
      <c r="C32" s="242">
        <v>19329990.735000003</v>
      </c>
      <c r="D32" s="242">
        <v>16467348.434</v>
      </c>
      <c r="E32" s="242">
        <v>2862642.3010000014</v>
      </c>
      <c r="F32" s="242">
        <v>1714311.558</v>
      </c>
      <c r="G32" s="242">
        <v>0</v>
      </c>
      <c r="H32" s="242">
        <v>17615679.177000005</v>
      </c>
      <c r="I32" s="242">
        <v>7312529.3859999999</v>
      </c>
      <c r="J32" s="242">
        <v>4347796.3109999998</v>
      </c>
      <c r="K32" s="242">
        <v>3858502.4329999997</v>
      </c>
      <c r="L32" s="242">
        <v>489293.87800000003</v>
      </c>
      <c r="M32" s="242">
        <v>0</v>
      </c>
      <c r="N32" s="242">
        <v>2964733.0749999997</v>
      </c>
      <c r="O32" s="242">
        <v>0</v>
      </c>
      <c r="P32" s="242">
        <v>0</v>
      </c>
      <c r="Q32" s="242">
        <v>10303149.790999999</v>
      </c>
      <c r="R32" s="242">
        <v>0</v>
      </c>
      <c r="S32" s="242">
        <v>0</v>
      </c>
      <c r="T32" s="242">
        <v>13267882.865999999</v>
      </c>
      <c r="U32" s="277">
        <f t="shared" si="0"/>
        <v>0.59456804636217286</v>
      </c>
      <c r="V32" s="220">
        <f t="shared" si="1"/>
        <v>17615679.177000005</v>
      </c>
      <c r="W32" s="220">
        <f t="shared" si="2"/>
        <v>17615679.177000001</v>
      </c>
      <c r="X32" s="220">
        <f t="shared" si="3"/>
        <v>0</v>
      </c>
      <c r="Y32" s="223"/>
      <c r="Z32" s="223"/>
      <c r="AA32" s="223"/>
    </row>
    <row r="33" spans="1:27" ht="24.95" customHeight="1">
      <c r="A33" s="221" t="s">
        <v>346</v>
      </c>
      <c r="B33" s="254" t="s">
        <v>437</v>
      </c>
      <c r="C33" s="242">
        <v>13504773.012000002</v>
      </c>
      <c r="D33" s="242">
        <v>7940145.0499999998</v>
      </c>
      <c r="E33" s="242">
        <v>5564627.9620000012</v>
      </c>
      <c r="F33" s="242">
        <v>3632758.72</v>
      </c>
      <c r="G33" s="242">
        <v>0</v>
      </c>
      <c r="H33" s="242">
        <v>9872014.2920000013</v>
      </c>
      <c r="I33" s="242">
        <v>4447583.0550000006</v>
      </c>
      <c r="J33" s="242">
        <v>2402081.3600000003</v>
      </c>
      <c r="K33" s="242">
        <v>1696315.1740000001</v>
      </c>
      <c r="L33" s="242">
        <v>705766.18599999999</v>
      </c>
      <c r="M33" s="242">
        <v>0</v>
      </c>
      <c r="N33" s="242">
        <v>2045501.6950000001</v>
      </c>
      <c r="O33" s="242">
        <v>0</v>
      </c>
      <c r="P33" s="242">
        <v>0</v>
      </c>
      <c r="Q33" s="242">
        <v>5424431.2369999997</v>
      </c>
      <c r="R33" s="242">
        <v>0</v>
      </c>
      <c r="S33" s="242">
        <v>0</v>
      </c>
      <c r="T33" s="242">
        <v>7469932.932</v>
      </c>
      <c r="U33" s="277">
        <f t="shared" si="0"/>
        <v>0.54008690344738264</v>
      </c>
      <c r="V33" s="220">
        <f t="shared" si="1"/>
        <v>9872014.2920000013</v>
      </c>
      <c r="W33" s="220">
        <f t="shared" si="2"/>
        <v>9872014.2919999994</v>
      </c>
      <c r="X33" s="220">
        <f t="shared" si="3"/>
        <v>0</v>
      </c>
      <c r="Y33" s="223"/>
      <c r="Z33" s="223"/>
      <c r="AA33" s="223"/>
    </row>
    <row r="34" spans="1:27" s="300" customFormat="1" ht="24.95" customHeight="1">
      <c r="A34" s="315" t="s">
        <v>19</v>
      </c>
      <c r="B34" s="316" t="s">
        <v>335</v>
      </c>
      <c r="C34" s="308">
        <v>28991082</v>
      </c>
      <c r="D34" s="308">
        <v>5537720</v>
      </c>
      <c r="E34" s="308">
        <v>23453362</v>
      </c>
      <c r="F34" s="308">
        <v>136132</v>
      </c>
      <c r="G34" s="308">
        <v>0</v>
      </c>
      <c r="H34" s="308">
        <v>28854950</v>
      </c>
      <c r="I34" s="308">
        <v>12317363</v>
      </c>
      <c r="J34" s="308">
        <v>7409296</v>
      </c>
      <c r="K34" s="308">
        <v>3665896</v>
      </c>
      <c r="L34" s="308">
        <v>3743400</v>
      </c>
      <c r="M34" s="308">
        <v>0</v>
      </c>
      <c r="N34" s="308">
        <v>4908067</v>
      </c>
      <c r="O34" s="308">
        <v>0</v>
      </c>
      <c r="P34" s="308">
        <v>0</v>
      </c>
      <c r="Q34" s="308">
        <v>10501147</v>
      </c>
      <c r="R34" s="308">
        <v>6036440</v>
      </c>
      <c r="S34" s="308">
        <v>0</v>
      </c>
      <c r="T34" s="308">
        <v>21445654</v>
      </c>
      <c r="U34" s="321">
        <f t="shared" si="0"/>
        <v>0.60153264948024998</v>
      </c>
      <c r="V34" s="311">
        <f t="shared" si="1"/>
        <v>28854950</v>
      </c>
      <c r="W34" s="311">
        <f t="shared" si="2"/>
        <v>28854950</v>
      </c>
      <c r="X34" s="311">
        <f t="shared" si="3"/>
        <v>0</v>
      </c>
      <c r="Y34" s="309">
        <f>'[4]05'!$Y$10+'[4]05'!$AB$10</f>
        <v>0</v>
      </c>
      <c r="Z34" s="317">
        <f>Y34+Q34</f>
        <v>10501147</v>
      </c>
      <c r="AA34" s="311">
        <f>T34+Y34</f>
        <v>21445654</v>
      </c>
    </row>
    <row r="35" spans="1:27" s="290" customFormat="1" ht="24.95" customHeight="1">
      <c r="A35" s="296" t="s">
        <v>47</v>
      </c>
      <c r="B35" s="297" t="s">
        <v>438</v>
      </c>
      <c r="C35" s="242">
        <v>2276018</v>
      </c>
      <c r="D35" s="242">
        <v>362252</v>
      </c>
      <c r="E35" s="242">
        <v>1913766</v>
      </c>
      <c r="F35" s="242">
        <v>0</v>
      </c>
      <c r="G35" s="242">
        <v>0</v>
      </c>
      <c r="H35" s="242">
        <v>2276018</v>
      </c>
      <c r="I35" s="242">
        <v>1985986</v>
      </c>
      <c r="J35" s="242">
        <v>1974711</v>
      </c>
      <c r="K35" s="242">
        <v>211696</v>
      </c>
      <c r="L35" s="242">
        <v>1763015</v>
      </c>
      <c r="M35" s="242">
        <v>0</v>
      </c>
      <c r="N35" s="242">
        <v>11275</v>
      </c>
      <c r="O35" s="242">
        <v>0</v>
      </c>
      <c r="P35" s="242">
        <v>0</v>
      </c>
      <c r="Q35" s="242">
        <v>290032</v>
      </c>
      <c r="R35" s="242">
        <v>0</v>
      </c>
      <c r="S35" s="242">
        <v>0</v>
      </c>
      <c r="T35" s="242">
        <v>301307</v>
      </c>
      <c r="U35" s="277">
        <f t="shared" si="0"/>
        <v>0.99432271929409366</v>
      </c>
      <c r="V35" s="293"/>
      <c r="W35" s="293"/>
      <c r="X35" s="293"/>
      <c r="Y35" s="292"/>
      <c r="Z35" s="294"/>
      <c r="AA35" s="293"/>
    </row>
    <row r="36" spans="1:27" ht="24.95" customHeight="1">
      <c r="A36" s="296" t="s">
        <v>48</v>
      </c>
      <c r="B36" s="254" t="s">
        <v>439</v>
      </c>
      <c r="C36" s="242">
        <v>26715064</v>
      </c>
      <c r="D36" s="242">
        <v>5175468</v>
      </c>
      <c r="E36" s="242">
        <v>21539596</v>
      </c>
      <c r="F36" s="242">
        <v>136132</v>
      </c>
      <c r="G36" s="242">
        <v>0</v>
      </c>
      <c r="H36" s="242">
        <v>26578932</v>
      </c>
      <c r="I36" s="242">
        <v>10331377</v>
      </c>
      <c r="J36" s="242">
        <v>5434585</v>
      </c>
      <c r="K36" s="242">
        <v>3454200</v>
      </c>
      <c r="L36" s="242">
        <v>1980385</v>
      </c>
      <c r="M36" s="242">
        <v>0</v>
      </c>
      <c r="N36" s="242">
        <v>4896792</v>
      </c>
      <c r="O36" s="242">
        <v>0</v>
      </c>
      <c r="P36" s="242">
        <v>0</v>
      </c>
      <c r="Q36" s="242">
        <v>10211115</v>
      </c>
      <c r="R36" s="242">
        <v>6036440</v>
      </c>
      <c r="S36" s="242">
        <v>0</v>
      </c>
      <c r="T36" s="242">
        <v>21144347</v>
      </c>
      <c r="U36" s="277">
        <f t="shared" si="0"/>
        <v>0.52602716946637418</v>
      </c>
      <c r="V36" s="220">
        <f t="shared" si="1"/>
        <v>26578932</v>
      </c>
      <c r="W36" s="220">
        <f t="shared" si="2"/>
        <v>26578932</v>
      </c>
      <c r="X36" s="220">
        <f t="shared" si="3"/>
        <v>0</v>
      </c>
      <c r="Y36" s="223"/>
      <c r="Z36" s="223"/>
      <c r="AA36" s="223"/>
    </row>
    <row r="37" spans="1:27" s="300" customFormat="1" ht="24.95" customHeight="1">
      <c r="A37" s="312" t="s">
        <v>22</v>
      </c>
      <c r="B37" s="314" t="s">
        <v>336</v>
      </c>
      <c r="C37" s="308">
        <v>82886517</v>
      </c>
      <c r="D37" s="308">
        <v>48946589</v>
      </c>
      <c r="E37" s="308">
        <v>33939928</v>
      </c>
      <c r="F37" s="308">
        <v>2601108</v>
      </c>
      <c r="G37" s="308">
        <v>0</v>
      </c>
      <c r="H37" s="308">
        <v>80285409</v>
      </c>
      <c r="I37" s="308">
        <v>42099372</v>
      </c>
      <c r="J37" s="308">
        <v>22049025</v>
      </c>
      <c r="K37" s="308">
        <v>19241932</v>
      </c>
      <c r="L37" s="308">
        <v>2807093</v>
      </c>
      <c r="M37" s="308">
        <v>0</v>
      </c>
      <c r="N37" s="308">
        <v>20050347</v>
      </c>
      <c r="O37" s="308">
        <v>0</v>
      </c>
      <c r="P37" s="308">
        <v>0</v>
      </c>
      <c r="Q37" s="308">
        <v>36340822</v>
      </c>
      <c r="R37" s="308">
        <v>1845215</v>
      </c>
      <c r="S37" s="308">
        <v>0</v>
      </c>
      <c r="T37" s="308">
        <v>58236384</v>
      </c>
      <c r="U37" s="320">
        <f t="shared" si="0"/>
        <v>0.52373762249945199</v>
      </c>
      <c r="V37" s="311">
        <f t="shared" si="1"/>
        <v>80285409</v>
      </c>
      <c r="W37" s="311">
        <f t="shared" si="2"/>
        <v>80285409</v>
      </c>
      <c r="X37" s="311">
        <f t="shared" si="3"/>
        <v>0</v>
      </c>
      <c r="Y37" s="309">
        <f>'[5]05'!$Y$10+'[5]05'!$AB$10</f>
        <v>0</v>
      </c>
      <c r="Z37" s="311">
        <f>Q37+Y37</f>
        <v>36340822</v>
      </c>
      <c r="AA37" s="311">
        <f>T37+Y37</f>
        <v>58236384</v>
      </c>
    </row>
    <row r="38" spans="1:27" s="290" customFormat="1" ht="24.95" customHeight="1">
      <c r="A38" s="221" t="s">
        <v>49</v>
      </c>
      <c r="B38" s="271" t="s">
        <v>440</v>
      </c>
      <c r="C38" s="242">
        <v>19367944</v>
      </c>
      <c r="D38" s="242">
        <v>10513256</v>
      </c>
      <c r="E38" s="242">
        <v>8854688</v>
      </c>
      <c r="F38" s="242">
        <v>528047</v>
      </c>
      <c r="G38" s="242">
        <v>0</v>
      </c>
      <c r="H38" s="242">
        <v>18839897</v>
      </c>
      <c r="I38" s="242">
        <v>11117982</v>
      </c>
      <c r="J38" s="242">
        <v>7084356</v>
      </c>
      <c r="K38" s="242">
        <v>5977136</v>
      </c>
      <c r="L38" s="242">
        <v>1107220</v>
      </c>
      <c r="M38" s="242">
        <v>0</v>
      </c>
      <c r="N38" s="242">
        <v>4033626</v>
      </c>
      <c r="O38" s="242">
        <v>0</v>
      </c>
      <c r="P38" s="242">
        <v>0</v>
      </c>
      <c r="Q38" s="242">
        <v>7675382</v>
      </c>
      <c r="R38" s="242">
        <v>46533</v>
      </c>
      <c r="S38" s="242">
        <v>0</v>
      </c>
      <c r="T38" s="242">
        <v>11755541</v>
      </c>
      <c r="U38" s="277">
        <f t="shared" si="0"/>
        <v>0.63719800949488858</v>
      </c>
      <c r="V38" s="293"/>
      <c r="W38" s="293"/>
      <c r="X38" s="293"/>
      <c r="Y38" s="292"/>
      <c r="Z38" s="293"/>
      <c r="AA38" s="293"/>
    </row>
    <row r="39" spans="1:27" ht="24.95" customHeight="1">
      <c r="A39" s="221" t="s">
        <v>50</v>
      </c>
      <c r="B39" s="254" t="s">
        <v>441</v>
      </c>
      <c r="C39" s="242">
        <v>49801851</v>
      </c>
      <c r="D39" s="242">
        <v>31005491</v>
      </c>
      <c r="E39" s="242">
        <v>18796360</v>
      </c>
      <c r="F39" s="242">
        <v>18390</v>
      </c>
      <c r="G39" s="242">
        <v>0</v>
      </c>
      <c r="H39" s="242">
        <v>49783461</v>
      </c>
      <c r="I39" s="242">
        <v>25307563</v>
      </c>
      <c r="J39" s="242">
        <v>11952314</v>
      </c>
      <c r="K39" s="242">
        <v>10750844</v>
      </c>
      <c r="L39" s="242">
        <v>1201470</v>
      </c>
      <c r="M39" s="242">
        <v>0</v>
      </c>
      <c r="N39" s="242">
        <v>13355249</v>
      </c>
      <c r="O39" s="242">
        <v>0</v>
      </c>
      <c r="P39" s="242">
        <v>0</v>
      </c>
      <c r="Q39" s="242">
        <v>22993898</v>
      </c>
      <c r="R39" s="242">
        <v>1482000</v>
      </c>
      <c r="S39" s="242">
        <v>0</v>
      </c>
      <c r="T39" s="242">
        <v>37831147</v>
      </c>
      <c r="U39" s="277">
        <f t="shared" si="0"/>
        <v>0.47228229758827428</v>
      </c>
      <c r="V39" s="220">
        <f t="shared" si="1"/>
        <v>49783461</v>
      </c>
      <c r="W39" s="220">
        <f t="shared" si="2"/>
        <v>49783461</v>
      </c>
      <c r="X39" s="220">
        <f t="shared" si="3"/>
        <v>0</v>
      </c>
      <c r="Y39" s="223"/>
      <c r="Z39" s="223"/>
      <c r="AA39" s="223"/>
    </row>
    <row r="40" spans="1:27" ht="24.95" customHeight="1">
      <c r="A40" s="221" t="s">
        <v>347</v>
      </c>
      <c r="B40" s="254" t="s">
        <v>442</v>
      </c>
      <c r="C40" s="242">
        <v>13699867</v>
      </c>
      <c r="D40" s="242">
        <v>7427842</v>
      </c>
      <c r="E40" s="242">
        <v>6272025</v>
      </c>
      <c r="F40" s="242">
        <v>2054671</v>
      </c>
      <c r="G40" s="242">
        <v>0</v>
      </c>
      <c r="H40" s="242">
        <v>11645196</v>
      </c>
      <c r="I40" s="242">
        <v>5656972</v>
      </c>
      <c r="J40" s="242">
        <v>2995500</v>
      </c>
      <c r="K40" s="242">
        <v>2497097</v>
      </c>
      <c r="L40" s="242">
        <v>498403</v>
      </c>
      <c r="M40" s="242">
        <v>0</v>
      </c>
      <c r="N40" s="242">
        <v>2661472</v>
      </c>
      <c r="O40" s="242">
        <v>0</v>
      </c>
      <c r="P40" s="242">
        <v>0</v>
      </c>
      <c r="Q40" s="242">
        <v>5671542</v>
      </c>
      <c r="R40" s="242">
        <v>316682</v>
      </c>
      <c r="S40" s="242">
        <v>0</v>
      </c>
      <c r="T40" s="242">
        <v>8649696</v>
      </c>
      <c r="U40" s="277">
        <f t="shared" si="0"/>
        <v>0.52952356843908721</v>
      </c>
      <c r="V40" s="220">
        <f t="shared" si="1"/>
        <v>11645196</v>
      </c>
      <c r="W40" s="220">
        <f t="shared" si="2"/>
        <v>11645196</v>
      </c>
      <c r="X40" s="220">
        <f t="shared" si="3"/>
        <v>0</v>
      </c>
      <c r="Y40" s="223"/>
      <c r="Z40" s="223"/>
      <c r="AA40" s="223"/>
    </row>
    <row r="41" spans="1:27" ht="24.95" customHeight="1">
      <c r="A41" s="221" t="s">
        <v>415</v>
      </c>
      <c r="B41" s="254" t="s">
        <v>443</v>
      </c>
      <c r="C41" s="242">
        <v>12300</v>
      </c>
      <c r="D41" s="242">
        <v>0</v>
      </c>
      <c r="E41" s="242">
        <v>12300</v>
      </c>
      <c r="F41" s="242">
        <v>0</v>
      </c>
      <c r="G41" s="242">
        <v>0</v>
      </c>
      <c r="H41" s="242">
        <v>12300</v>
      </c>
      <c r="I41" s="242">
        <v>12300</v>
      </c>
      <c r="J41" s="242">
        <v>12300</v>
      </c>
      <c r="K41" s="242">
        <v>12300</v>
      </c>
      <c r="L41" s="242">
        <v>0</v>
      </c>
      <c r="M41" s="242">
        <v>0</v>
      </c>
      <c r="N41" s="242">
        <v>0</v>
      </c>
      <c r="O41" s="242">
        <v>0</v>
      </c>
      <c r="P41" s="242">
        <v>0</v>
      </c>
      <c r="Q41" s="242">
        <v>0</v>
      </c>
      <c r="R41" s="242">
        <v>0</v>
      </c>
      <c r="S41" s="242">
        <v>0</v>
      </c>
      <c r="T41" s="242">
        <v>0</v>
      </c>
      <c r="U41" s="277">
        <f t="shared" si="0"/>
        <v>1</v>
      </c>
      <c r="V41" s="220">
        <f t="shared" si="1"/>
        <v>12300</v>
      </c>
      <c r="W41" s="220">
        <f t="shared" si="2"/>
        <v>12300</v>
      </c>
      <c r="X41" s="220">
        <f t="shared" si="3"/>
        <v>0</v>
      </c>
      <c r="Y41" s="223"/>
      <c r="Z41" s="223"/>
      <c r="AA41" s="223"/>
    </row>
    <row r="42" spans="1:27" ht="24.95" customHeight="1">
      <c r="A42" s="221" t="s">
        <v>417</v>
      </c>
      <c r="B42" s="254" t="s">
        <v>444</v>
      </c>
      <c r="C42" s="242">
        <v>4555</v>
      </c>
      <c r="D42" s="242">
        <v>0</v>
      </c>
      <c r="E42" s="242">
        <v>4555</v>
      </c>
      <c r="F42" s="242">
        <v>0</v>
      </c>
      <c r="G42" s="242">
        <v>0</v>
      </c>
      <c r="H42" s="242">
        <v>4555</v>
      </c>
      <c r="I42" s="242">
        <v>4555</v>
      </c>
      <c r="J42" s="242">
        <v>4555</v>
      </c>
      <c r="K42" s="242">
        <v>4555</v>
      </c>
      <c r="L42" s="242">
        <v>0</v>
      </c>
      <c r="M42" s="242">
        <v>0</v>
      </c>
      <c r="N42" s="242">
        <v>0</v>
      </c>
      <c r="O42" s="242">
        <v>0</v>
      </c>
      <c r="P42" s="242">
        <v>0</v>
      </c>
      <c r="Q42" s="242">
        <v>0</v>
      </c>
      <c r="R42" s="242">
        <v>0</v>
      </c>
      <c r="S42" s="242">
        <v>0</v>
      </c>
      <c r="T42" s="242">
        <v>0</v>
      </c>
      <c r="U42" s="277">
        <f t="shared" si="0"/>
        <v>1</v>
      </c>
      <c r="V42" s="220"/>
      <c r="W42" s="220"/>
      <c r="X42" s="220"/>
      <c r="Y42" s="223"/>
      <c r="Z42" s="223"/>
      <c r="AA42" s="223"/>
    </row>
    <row r="43" spans="1:27" s="300" customFormat="1" ht="24.95" customHeight="1">
      <c r="A43" s="312" t="s">
        <v>23</v>
      </c>
      <c r="B43" s="314" t="s">
        <v>337</v>
      </c>
      <c r="C43" s="308">
        <v>10048280</v>
      </c>
      <c r="D43" s="308">
        <v>675918</v>
      </c>
      <c r="E43" s="308">
        <v>9372362</v>
      </c>
      <c r="F43" s="308">
        <v>40000</v>
      </c>
      <c r="G43" s="308">
        <v>0</v>
      </c>
      <c r="H43" s="308">
        <v>10008280</v>
      </c>
      <c r="I43" s="308">
        <v>3209196</v>
      </c>
      <c r="J43" s="308">
        <v>2748627</v>
      </c>
      <c r="K43" s="308">
        <v>2045895</v>
      </c>
      <c r="L43" s="308">
        <v>702732</v>
      </c>
      <c r="M43" s="308">
        <v>0</v>
      </c>
      <c r="N43" s="308">
        <v>460569</v>
      </c>
      <c r="O43" s="308">
        <v>0</v>
      </c>
      <c r="P43" s="308">
        <v>0</v>
      </c>
      <c r="Q43" s="308">
        <v>6129245</v>
      </c>
      <c r="R43" s="308">
        <v>669839</v>
      </c>
      <c r="S43" s="308">
        <v>0</v>
      </c>
      <c r="T43" s="308">
        <v>7259653</v>
      </c>
      <c r="U43" s="320">
        <f t="shared" si="0"/>
        <v>0.856484614838109</v>
      </c>
      <c r="V43" s="311">
        <f t="shared" si="1"/>
        <v>10008280</v>
      </c>
      <c r="W43" s="311">
        <f t="shared" si="2"/>
        <v>10008280</v>
      </c>
      <c r="X43" s="311">
        <f t="shared" si="3"/>
        <v>0</v>
      </c>
      <c r="Y43" s="309">
        <f>'[6]05'!$Y$10+'[6]05'!$AB$10</f>
        <v>38620</v>
      </c>
      <c r="Z43" s="317">
        <f>Y43+Q43</f>
        <v>6167865</v>
      </c>
      <c r="AA43" s="311">
        <f>T43+Y43</f>
        <v>7298273</v>
      </c>
    </row>
    <row r="44" spans="1:27" s="1" customFormat="1" ht="24.95" customHeight="1">
      <c r="A44" s="221" t="s">
        <v>76</v>
      </c>
      <c r="B44" s="254" t="s">
        <v>445</v>
      </c>
      <c r="C44" s="242">
        <v>185125</v>
      </c>
      <c r="D44" s="242">
        <v>31000</v>
      </c>
      <c r="E44" s="242">
        <v>154125</v>
      </c>
      <c r="F44" s="242">
        <v>0</v>
      </c>
      <c r="G44" s="242">
        <v>0</v>
      </c>
      <c r="H44" s="242">
        <v>185125</v>
      </c>
      <c r="I44" s="242">
        <v>178125</v>
      </c>
      <c r="J44" s="242">
        <v>172725</v>
      </c>
      <c r="K44" s="242">
        <v>172725</v>
      </c>
      <c r="L44" s="242">
        <v>0</v>
      </c>
      <c r="M44" s="242">
        <v>0</v>
      </c>
      <c r="N44" s="242">
        <v>5400</v>
      </c>
      <c r="O44" s="242">
        <v>0</v>
      </c>
      <c r="P44" s="242">
        <v>0</v>
      </c>
      <c r="Q44" s="242">
        <v>7000</v>
      </c>
      <c r="R44" s="242">
        <v>0</v>
      </c>
      <c r="S44" s="242">
        <v>0</v>
      </c>
      <c r="T44" s="242">
        <v>12400</v>
      </c>
      <c r="U44" s="277">
        <f t="shared" si="0"/>
        <v>0.96968421052631582</v>
      </c>
      <c r="V44" s="222"/>
      <c r="W44" s="222"/>
      <c r="X44" s="222"/>
      <c r="Y44" s="272"/>
      <c r="Z44" s="273"/>
      <c r="AA44" s="222"/>
    </row>
    <row r="45" spans="1:27" ht="24.95" customHeight="1">
      <c r="A45" s="218" t="s">
        <v>51</v>
      </c>
      <c r="B45" s="254" t="s">
        <v>446</v>
      </c>
      <c r="C45" s="242">
        <v>7280172</v>
      </c>
      <c r="D45" s="242">
        <v>166898</v>
      </c>
      <c r="E45" s="242">
        <v>7113274</v>
      </c>
      <c r="F45" s="242">
        <v>40000</v>
      </c>
      <c r="G45" s="242">
        <v>0</v>
      </c>
      <c r="H45" s="242">
        <v>7240172</v>
      </c>
      <c r="I45" s="242">
        <v>1628094</v>
      </c>
      <c r="J45" s="242">
        <v>1612094</v>
      </c>
      <c r="K45" s="242">
        <v>990236</v>
      </c>
      <c r="L45" s="242">
        <v>621858</v>
      </c>
      <c r="M45" s="242">
        <v>0</v>
      </c>
      <c r="N45" s="242">
        <v>16000</v>
      </c>
      <c r="O45" s="242">
        <v>0</v>
      </c>
      <c r="P45" s="242">
        <v>0</v>
      </c>
      <c r="Q45" s="242">
        <v>5612078</v>
      </c>
      <c r="R45" s="242">
        <v>0</v>
      </c>
      <c r="S45" s="242">
        <v>0</v>
      </c>
      <c r="T45" s="242">
        <v>5628078</v>
      </c>
      <c r="U45" s="277">
        <f t="shared" si="0"/>
        <v>0.99017255760416778</v>
      </c>
      <c r="V45" s="220">
        <f t="shared" si="1"/>
        <v>7240172</v>
      </c>
      <c r="W45" s="220">
        <f t="shared" si="2"/>
        <v>7240172</v>
      </c>
      <c r="X45" s="220">
        <f t="shared" si="3"/>
        <v>0</v>
      </c>
      <c r="Y45" s="223"/>
      <c r="Z45" s="223"/>
      <c r="AA45" s="223"/>
    </row>
    <row r="46" spans="1:27" ht="24.95" customHeight="1">
      <c r="A46" s="218" t="s">
        <v>52</v>
      </c>
      <c r="B46" s="254" t="s">
        <v>447</v>
      </c>
      <c r="C46" s="242">
        <v>2582983</v>
      </c>
      <c r="D46" s="242">
        <v>478020</v>
      </c>
      <c r="E46" s="242">
        <v>2104963</v>
      </c>
      <c r="F46" s="242">
        <v>0</v>
      </c>
      <c r="G46" s="242">
        <v>0</v>
      </c>
      <c r="H46" s="242">
        <v>2582983</v>
      </c>
      <c r="I46" s="242">
        <v>1402977</v>
      </c>
      <c r="J46" s="242">
        <v>963808</v>
      </c>
      <c r="K46" s="242">
        <v>882934</v>
      </c>
      <c r="L46" s="242">
        <v>80874</v>
      </c>
      <c r="M46" s="242">
        <v>0</v>
      </c>
      <c r="N46" s="242">
        <v>439169</v>
      </c>
      <c r="O46" s="242">
        <v>0</v>
      </c>
      <c r="P46" s="242">
        <v>0</v>
      </c>
      <c r="Q46" s="242">
        <v>510167</v>
      </c>
      <c r="R46" s="242">
        <v>669839</v>
      </c>
      <c r="S46" s="242">
        <v>0</v>
      </c>
      <c r="T46" s="242">
        <v>1619175</v>
      </c>
      <c r="U46" s="277">
        <f t="shared" si="0"/>
        <v>0.68697348566655048</v>
      </c>
      <c r="V46" s="220">
        <f t="shared" si="1"/>
        <v>2582983</v>
      </c>
      <c r="W46" s="220">
        <f t="shared" si="2"/>
        <v>2582983</v>
      </c>
      <c r="X46" s="220">
        <f t="shared" si="3"/>
        <v>0</v>
      </c>
      <c r="Y46" s="223"/>
      <c r="Z46" s="223"/>
      <c r="AA46" s="223"/>
    </row>
    <row r="47" spans="1:27" s="300" customFormat="1" ht="24.95" customHeight="1">
      <c r="A47" s="312" t="s">
        <v>24</v>
      </c>
      <c r="B47" s="314" t="s">
        <v>338</v>
      </c>
      <c r="C47" s="308">
        <v>30102120</v>
      </c>
      <c r="D47" s="308">
        <v>17205730</v>
      </c>
      <c r="E47" s="308">
        <v>12896390</v>
      </c>
      <c r="F47" s="308">
        <v>2342411</v>
      </c>
      <c r="G47" s="308">
        <v>0</v>
      </c>
      <c r="H47" s="308">
        <v>27759709</v>
      </c>
      <c r="I47" s="308">
        <v>25775776</v>
      </c>
      <c r="J47" s="308">
        <v>13777153</v>
      </c>
      <c r="K47" s="308">
        <v>12218990</v>
      </c>
      <c r="L47" s="308">
        <v>1558163</v>
      </c>
      <c r="M47" s="308">
        <v>0</v>
      </c>
      <c r="N47" s="308">
        <v>1731623</v>
      </c>
      <c r="O47" s="308">
        <v>10267000</v>
      </c>
      <c r="P47" s="308">
        <v>0</v>
      </c>
      <c r="Q47" s="308">
        <v>1983933</v>
      </c>
      <c r="R47" s="308">
        <v>0</v>
      </c>
      <c r="S47" s="308">
        <v>0</v>
      </c>
      <c r="T47" s="308">
        <v>13982556</v>
      </c>
      <c r="U47" s="320">
        <f t="shared" si="0"/>
        <v>0.53450002824357257</v>
      </c>
      <c r="V47" s="311">
        <f t="shared" si="1"/>
        <v>27759709</v>
      </c>
      <c r="W47" s="311">
        <f t="shared" si="2"/>
        <v>27759709</v>
      </c>
      <c r="X47" s="311">
        <f t="shared" si="3"/>
        <v>0</v>
      </c>
      <c r="Y47" s="309">
        <f>'[7]05'!$Y$10+'[7]05'!$AB$10</f>
        <v>1580425</v>
      </c>
      <c r="Z47" s="317">
        <f>Y47+Q47</f>
        <v>3564358</v>
      </c>
      <c r="AA47" s="311">
        <f>T47+Y47</f>
        <v>15562981</v>
      </c>
    </row>
    <row r="48" spans="1:27" s="1" customFormat="1" ht="24.95" customHeight="1">
      <c r="A48" s="221" t="s">
        <v>348</v>
      </c>
      <c r="B48" s="271" t="s">
        <v>448</v>
      </c>
      <c r="C48" s="242">
        <v>268694</v>
      </c>
      <c r="D48" s="242">
        <v>47000</v>
      </c>
      <c r="E48" s="242">
        <v>221694</v>
      </c>
      <c r="F48" s="242">
        <v>0</v>
      </c>
      <c r="G48" s="242">
        <v>0</v>
      </c>
      <c r="H48" s="242">
        <v>268694</v>
      </c>
      <c r="I48" s="242">
        <v>255694</v>
      </c>
      <c r="J48" s="242">
        <v>240194</v>
      </c>
      <c r="K48" s="242">
        <v>237194</v>
      </c>
      <c r="L48" s="242">
        <v>3000</v>
      </c>
      <c r="M48" s="242">
        <v>0</v>
      </c>
      <c r="N48" s="242">
        <v>15500</v>
      </c>
      <c r="O48" s="242">
        <v>0</v>
      </c>
      <c r="P48" s="242">
        <v>0</v>
      </c>
      <c r="Q48" s="242">
        <v>13000</v>
      </c>
      <c r="R48" s="242">
        <v>0</v>
      </c>
      <c r="S48" s="242">
        <v>0</v>
      </c>
      <c r="T48" s="242">
        <v>28500</v>
      </c>
      <c r="U48" s="277">
        <f t="shared" si="0"/>
        <v>0.9393806659522711</v>
      </c>
      <c r="V48" s="222"/>
      <c r="W48" s="222"/>
      <c r="X48" s="222"/>
      <c r="Y48" s="272"/>
      <c r="Z48" s="273"/>
      <c r="AA48" s="222"/>
    </row>
    <row r="49" spans="1:27" ht="24.95" customHeight="1">
      <c r="A49" s="218" t="s">
        <v>349</v>
      </c>
      <c r="B49" s="254" t="s">
        <v>449</v>
      </c>
      <c r="C49" s="242">
        <v>21348852</v>
      </c>
      <c r="D49" s="242">
        <v>12960464</v>
      </c>
      <c r="E49" s="242">
        <v>8388388</v>
      </c>
      <c r="F49" s="242">
        <v>215800</v>
      </c>
      <c r="G49" s="242">
        <v>0</v>
      </c>
      <c r="H49" s="242">
        <v>21133052</v>
      </c>
      <c r="I49" s="242">
        <v>20843875</v>
      </c>
      <c r="J49" s="242">
        <v>10380678</v>
      </c>
      <c r="K49" s="242">
        <v>9290078</v>
      </c>
      <c r="L49" s="242">
        <v>1090600</v>
      </c>
      <c r="M49" s="242">
        <v>0</v>
      </c>
      <c r="N49" s="242">
        <v>196197</v>
      </c>
      <c r="O49" s="242">
        <v>10267000</v>
      </c>
      <c r="P49" s="242">
        <v>0</v>
      </c>
      <c r="Q49" s="242">
        <v>289177</v>
      </c>
      <c r="R49" s="242">
        <v>0</v>
      </c>
      <c r="S49" s="242">
        <v>0</v>
      </c>
      <c r="T49" s="242">
        <v>10752374</v>
      </c>
      <c r="U49" s="277">
        <f t="shared" si="0"/>
        <v>0.49802054560392439</v>
      </c>
      <c r="V49" s="220">
        <f t="shared" si="1"/>
        <v>21133052</v>
      </c>
      <c r="W49" s="220">
        <f t="shared" si="2"/>
        <v>21133052</v>
      </c>
      <c r="X49" s="220">
        <f t="shared" si="3"/>
        <v>0</v>
      </c>
      <c r="Y49" s="223"/>
      <c r="Z49" s="223"/>
      <c r="AA49" s="223"/>
    </row>
    <row r="50" spans="1:27" ht="24.95" customHeight="1">
      <c r="A50" s="218" t="s">
        <v>350</v>
      </c>
      <c r="B50" s="254" t="s">
        <v>450</v>
      </c>
      <c r="C50" s="242">
        <v>8484574</v>
      </c>
      <c r="D50" s="242">
        <v>4198266</v>
      </c>
      <c r="E50" s="242">
        <v>4286308</v>
      </c>
      <c r="F50" s="242">
        <v>2126611</v>
      </c>
      <c r="G50" s="242">
        <v>0</v>
      </c>
      <c r="H50" s="242">
        <v>6357963</v>
      </c>
      <c r="I50" s="242">
        <v>4676207</v>
      </c>
      <c r="J50" s="242">
        <v>3156281</v>
      </c>
      <c r="K50" s="242">
        <v>2691718</v>
      </c>
      <c r="L50" s="242">
        <v>464563</v>
      </c>
      <c r="M50" s="242">
        <v>0</v>
      </c>
      <c r="N50" s="242">
        <v>1519926</v>
      </c>
      <c r="O50" s="242">
        <v>0</v>
      </c>
      <c r="P50" s="242">
        <v>0</v>
      </c>
      <c r="Q50" s="242">
        <v>1681756</v>
      </c>
      <c r="R50" s="242">
        <v>0</v>
      </c>
      <c r="S50" s="242">
        <v>0</v>
      </c>
      <c r="T50" s="242">
        <v>3201682</v>
      </c>
      <c r="U50" s="277">
        <f t="shared" si="0"/>
        <v>0.67496605689183564</v>
      </c>
      <c r="V50" s="220">
        <f t="shared" si="1"/>
        <v>6357963</v>
      </c>
      <c r="W50" s="220">
        <f t="shared" si="2"/>
        <v>6357963</v>
      </c>
      <c r="X50" s="220">
        <f t="shared" si="3"/>
        <v>0</v>
      </c>
      <c r="Y50" s="223"/>
      <c r="Z50" s="223"/>
      <c r="AA50" s="223"/>
    </row>
    <row r="51" spans="1:27" s="300" customFormat="1" ht="24.95" customHeight="1">
      <c r="A51" s="312" t="s">
        <v>25</v>
      </c>
      <c r="B51" s="314" t="s">
        <v>339</v>
      </c>
      <c r="C51" s="308">
        <v>15244080.896000002</v>
      </c>
      <c r="D51" s="308">
        <v>9593528.6100000013</v>
      </c>
      <c r="E51" s="308">
        <v>5650552.2860000003</v>
      </c>
      <c r="F51" s="308">
        <v>2414815.0580000002</v>
      </c>
      <c r="G51" s="308">
        <v>0</v>
      </c>
      <c r="H51" s="308">
        <v>12829265.838000001</v>
      </c>
      <c r="I51" s="308">
        <v>5727977.6809999999</v>
      </c>
      <c r="J51" s="308">
        <v>3697901.0180000002</v>
      </c>
      <c r="K51" s="308">
        <v>3564013.17</v>
      </c>
      <c r="L51" s="308">
        <v>133887.848</v>
      </c>
      <c r="M51" s="308">
        <v>0</v>
      </c>
      <c r="N51" s="308">
        <v>2030076.6630000002</v>
      </c>
      <c r="O51" s="308">
        <v>0</v>
      </c>
      <c r="P51" s="308">
        <v>0</v>
      </c>
      <c r="Q51" s="308">
        <v>7101288.1569999997</v>
      </c>
      <c r="R51" s="308">
        <v>0</v>
      </c>
      <c r="S51" s="308">
        <v>0</v>
      </c>
      <c r="T51" s="308">
        <v>9131364.8200000003</v>
      </c>
      <c r="U51" s="320">
        <f t="shared" si="0"/>
        <v>0.645585793790037</v>
      </c>
      <c r="V51" s="311">
        <f t="shared" si="1"/>
        <v>12829265.838000001</v>
      </c>
      <c r="W51" s="311">
        <f t="shared" si="2"/>
        <v>12829265.838</v>
      </c>
      <c r="X51" s="311">
        <f t="shared" si="3"/>
        <v>0</v>
      </c>
      <c r="Y51" s="307"/>
      <c r="Z51" s="307"/>
      <c r="AA51" s="307"/>
    </row>
    <row r="52" spans="1:27" s="1" customFormat="1" ht="24.95" customHeight="1">
      <c r="A52" s="221" t="s">
        <v>351</v>
      </c>
      <c r="B52" s="271" t="s">
        <v>451</v>
      </c>
      <c r="C52" s="242">
        <v>1054597.2279999999</v>
      </c>
      <c r="D52" s="242">
        <v>230767.09899999999</v>
      </c>
      <c r="E52" s="242">
        <v>823830.12899999996</v>
      </c>
      <c r="F52" s="242">
        <v>104482.37299999999</v>
      </c>
      <c r="G52" s="242">
        <v>0</v>
      </c>
      <c r="H52" s="242">
        <v>950114.85499999986</v>
      </c>
      <c r="I52" s="242">
        <v>933794.00300000003</v>
      </c>
      <c r="J52" s="242">
        <v>633794.00300000003</v>
      </c>
      <c r="K52" s="242">
        <v>633794.00300000003</v>
      </c>
      <c r="L52" s="242">
        <v>0</v>
      </c>
      <c r="M52" s="242">
        <v>0</v>
      </c>
      <c r="N52" s="242">
        <v>300000</v>
      </c>
      <c r="O52" s="242">
        <v>0</v>
      </c>
      <c r="P52" s="242">
        <v>0</v>
      </c>
      <c r="Q52" s="242">
        <v>16320.852000000001</v>
      </c>
      <c r="R52" s="242">
        <v>0</v>
      </c>
      <c r="S52" s="242">
        <v>0</v>
      </c>
      <c r="T52" s="242">
        <v>316320.85200000001</v>
      </c>
      <c r="U52" s="277">
        <f t="shared" si="0"/>
        <v>0.67872999929728617</v>
      </c>
      <c r="V52" s="222"/>
      <c r="W52" s="222"/>
      <c r="X52" s="222"/>
      <c r="Y52" s="225"/>
      <c r="Z52" s="225"/>
      <c r="AA52" s="225"/>
    </row>
    <row r="53" spans="1:27" ht="24.95" customHeight="1">
      <c r="A53" s="218" t="s">
        <v>352</v>
      </c>
      <c r="B53" s="254" t="s">
        <v>452</v>
      </c>
      <c r="C53" s="242">
        <v>2877463.358</v>
      </c>
      <c r="D53" s="242">
        <v>1090582.7679999999</v>
      </c>
      <c r="E53" s="242">
        <v>1786880.59</v>
      </c>
      <c r="F53" s="242">
        <v>402339.34700000001</v>
      </c>
      <c r="G53" s="242">
        <v>0</v>
      </c>
      <c r="H53" s="242">
        <v>2475124.0109999999</v>
      </c>
      <c r="I53" s="242">
        <v>1977473.443</v>
      </c>
      <c r="J53" s="242">
        <v>990803.67599999998</v>
      </c>
      <c r="K53" s="242">
        <v>947803.67599999998</v>
      </c>
      <c r="L53" s="242">
        <v>43000</v>
      </c>
      <c r="M53" s="242">
        <v>0</v>
      </c>
      <c r="N53" s="242">
        <v>986669.76699999999</v>
      </c>
      <c r="O53" s="242">
        <v>0</v>
      </c>
      <c r="P53" s="242">
        <v>0</v>
      </c>
      <c r="Q53" s="242">
        <v>497650.56800000003</v>
      </c>
      <c r="R53" s="242">
        <v>0</v>
      </c>
      <c r="S53" s="242">
        <v>0</v>
      </c>
      <c r="T53" s="242">
        <v>1484320.335</v>
      </c>
      <c r="U53" s="277">
        <f t="shared" si="0"/>
        <v>0.50104525019403767</v>
      </c>
      <c r="V53" s="220">
        <f t="shared" si="1"/>
        <v>2475124.0109999999</v>
      </c>
      <c r="W53" s="220">
        <f t="shared" si="2"/>
        <v>2475124.0109999999</v>
      </c>
      <c r="X53" s="220">
        <f t="shared" si="3"/>
        <v>0</v>
      </c>
      <c r="Y53" s="223"/>
      <c r="Z53" s="223"/>
      <c r="AA53" s="223"/>
    </row>
    <row r="54" spans="1:27" ht="24.95" customHeight="1">
      <c r="A54" s="218" t="s">
        <v>353</v>
      </c>
      <c r="B54" s="254" t="s">
        <v>453</v>
      </c>
      <c r="C54" s="242">
        <v>11312020.310000001</v>
      </c>
      <c r="D54" s="242">
        <v>8272178.7430000007</v>
      </c>
      <c r="E54" s="242">
        <v>3039841.5669999998</v>
      </c>
      <c r="F54" s="242">
        <v>1907993.338</v>
      </c>
      <c r="G54" s="242">
        <v>0</v>
      </c>
      <c r="H54" s="242">
        <v>9404026.972000001</v>
      </c>
      <c r="I54" s="242">
        <v>2816710.2349999999</v>
      </c>
      <c r="J54" s="242">
        <v>2073303.3389999999</v>
      </c>
      <c r="K54" s="242">
        <v>1982415.4909999999</v>
      </c>
      <c r="L54" s="242">
        <v>90887.847999999998</v>
      </c>
      <c r="M54" s="242">
        <v>0</v>
      </c>
      <c r="N54" s="242">
        <v>743406.89600000007</v>
      </c>
      <c r="O54" s="242">
        <v>0</v>
      </c>
      <c r="P54" s="242">
        <v>0</v>
      </c>
      <c r="Q54" s="242">
        <v>6587316.7369999997</v>
      </c>
      <c r="R54" s="242">
        <v>0</v>
      </c>
      <c r="S54" s="242">
        <v>0</v>
      </c>
      <c r="T54" s="242">
        <v>7330723.6329999994</v>
      </c>
      <c r="U54" s="277">
        <f t="shared" si="0"/>
        <v>0.73607264007403306</v>
      </c>
      <c r="V54" s="220">
        <f t="shared" si="1"/>
        <v>9404026.972000001</v>
      </c>
      <c r="W54" s="220">
        <f t="shared" si="2"/>
        <v>9404026.9719999991</v>
      </c>
      <c r="X54" s="220">
        <f t="shared" si="3"/>
        <v>0</v>
      </c>
      <c r="Y54" s="223"/>
      <c r="Z54" s="223"/>
      <c r="AA54" s="223"/>
    </row>
    <row r="55" spans="1:27" s="300" customFormat="1" ht="24.95" customHeight="1">
      <c r="A55" s="312" t="s">
        <v>26</v>
      </c>
      <c r="B55" s="314" t="s">
        <v>340</v>
      </c>
      <c r="C55" s="308">
        <v>17175385</v>
      </c>
      <c r="D55" s="308">
        <v>14858019</v>
      </c>
      <c r="E55" s="308">
        <v>2317366</v>
      </c>
      <c r="F55" s="308">
        <v>157772</v>
      </c>
      <c r="G55" s="308">
        <v>0</v>
      </c>
      <c r="H55" s="308">
        <v>17017613</v>
      </c>
      <c r="I55" s="308">
        <v>3318840</v>
      </c>
      <c r="J55" s="308">
        <v>2781966</v>
      </c>
      <c r="K55" s="308">
        <v>2737368</v>
      </c>
      <c r="L55" s="308">
        <v>44598</v>
      </c>
      <c r="M55" s="308">
        <v>0</v>
      </c>
      <c r="N55" s="308">
        <v>52466</v>
      </c>
      <c r="O55" s="308">
        <v>0</v>
      </c>
      <c r="P55" s="308">
        <v>484408</v>
      </c>
      <c r="Q55" s="308">
        <v>12632035</v>
      </c>
      <c r="R55" s="308">
        <v>1066738</v>
      </c>
      <c r="S55" s="308">
        <v>0</v>
      </c>
      <c r="T55" s="308">
        <v>14235647</v>
      </c>
      <c r="U55" s="320">
        <f t="shared" si="0"/>
        <v>0.83823444335972808</v>
      </c>
      <c r="V55" s="311">
        <f t="shared" si="1"/>
        <v>17017613</v>
      </c>
      <c r="W55" s="311">
        <f t="shared" si="2"/>
        <v>17017613</v>
      </c>
      <c r="X55" s="311">
        <f t="shared" si="3"/>
        <v>0</v>
      </c>
      <c r="Y55" s="309">
        <f>'[8]05'!$Y$10+'[8]05'!$AB$10</f>
        <v>423139</v>
      </c>
      <c r="Z55" s="317">
        <f>Y55+Q55</f>
        <v>13055174</v>
      </c>
      <c r="AA55" s="311">
        <f>T55+Y55</f>
        <v>14658786</v>
      </c>
    </row>
    <row r="56" spans="1:27" s="1" customFormat="1" ht="24.95" customHeight="1">
      <c r="A56" s="221" t="s">
        <v>354</v>
      </c>
      <c r="B56" s="271" t="s">
        <v>454</v>
      </c>
      <c r="C56" s="242">
        <v>280706</v>
      </c>
      <c r="D56" s="242">
        <v>0</v>
      </c>
      <c r="E56" s="242">
        <v>280706</v>
      </c>
      <c r="F56" s="242">
        <v>30000</v>
      </c>
      <c r="G56" s="242">
        <v>0</v>
      </c>
      <c r="H56" s="242">
        <v>250706</v>
      </c>
      <c r="I56" s="242">
        <v>100706</v>
      </c>
      <c r="J56" s="242">
        <v>100706</v>
      </c>
      <c r="K56" s="242">
        <v>100706</v>
      </c>
      <c r="L56" s="242">
        <v>0</v>
      </c>
      <c r="M56" s="242">
        <v>0</v>
      </c>
      <c r="N56" s="242">
        <v>0</v>
      </c>
      <c r="O56" s="242">
        <v>0</v>
      </c>
      <c r="P56" s="242">
        <v>0</v>
      </c>
      <c r="Q56" s="242">
        <v>150000</v>
      </c>
      <c r="R56" s="242">
        <v>0</v>
      </c>
      <c r="S56" s="242">
        <v>0</v>
      </c>
      <c r="T56" s="242">
        <v>150000</v>
      </c>
      <c r="U56" s="277">
        <f t="shared" si="0"/>
        <v>1</v>
      </c>
      <c r="V56" s="222"/>
      <c r="W56" s="222"/>
      <c r="X56" s="222"/>
      <c r="Y56" s="272"/>
      <c r="Z56" s="273"/>
      <c r="AA56" s="222"/>
    </row>
    <row r="57" spans="1:27" ht="24.95" customHeight="1">
      <c r="A57" s="218" t="s">
        <v>355</v>
      </c>
      <c r="B57" s="254" t="s">
        <v>455</v>
      </c>
      <c r="C57" s="242">
        <v>16894679</v>
      </c>
      <c r="D57" s="242">
        <v>14858019</v>
      </c>
      <c r="E57" s="242">
        <v>2036660</v>
      </c>
      <c r="F57" s="242">
        <v>127772</v>
      </c>
      <c r="G57" s="242">
        <v>0</v>
      </c>
      <c r="H57" s="242">
        <v>16766907</v>
      </c>
      <c r="I57" s="242">
        <v>3218134</v>
      </c>
      <c r="J57" s="242">
        <v>2681260</v>
      </c>
      <c r="K57" s="242">
        <v>2636662</v>
      </c>
      <c r="L57" s="242">
        <v>44598</v>
      </c>
      <c r="M57" s="242">
        <v>0</v>
      </c>
      <c r="N57" s="242">
        <v>52466</v>
      </c>
      <c r="O57" s="242">
        <v>0</v>
      </c>
      <c r="P57" s="242">
        <v>484408</v>
      </c>
      <c r="Q57" s="242">
        <v>12482035</v>
      </c>
      <c r="R57" s="242">
        <v>1066738</v>
      </c>
      <c r="S57" s="242">
        <v>0</v>
      </c>
      <c r="T57" s="242">
        <v>14085647</v>
      </c>
      <c r="U57" s="277">
        <f t="shared" si="0"/>
        <v>0.83317226690995461</v>
      </c>
      <c r="V57" s="220">
        <f t="shared" si="1"/>
        <v>16766907</v>
      </c>
      <c r="W57" s="220">
        <f t="shared" si="2"/>
        <v>16766907</v>
      </c>
      <c r="X57" s="220">
        <f t="shared" si="3"/>
        <v>0</v>
      </c>
      <c r="Y57" s="223"/>
      <c r="Z57" s="223"/>
      <c r="AA57" s="223"/>
    </row>
    <row r="58" spans="1:27" s="300" customFormat="1" ht="24.95" customHeight="1">
      <c r="A58" s="312" t="s">
        <v>27</v>
      </c>
      <c r="B58" s="314" t="s">
        <v>341</v>
      </c>
      <c r="C58" s="308">
        <v>434956</v>
      </c>
      <c r="D58" s="308">
        <v>38477</v>
      </c>
      <c r="E58" s="308">
        <v>396479</v>
      </c>
      <c r="F58" s="308">
        <v>200</v>
      </c>
      <c r="G58" s="308">
        <v>0</v>
      </c>
      <c r="H58" s="308">
        <v>434756</v>
      </c>
      <c r="I58" s="308">
        <v>434756</v>
      </c>
      <c r="J58" s="308">
        <v>434756</v>
      </c>
      <c r="K58" s="308">
        <v>172656</v>
      </c>
      <c r="L58" s="308">
        <v>262100</v>
      </c>
      <c r="M58" s="308">
        <v>0</v>
      </c>
      <c r="N58" s="308">
        <v>0</v>
      </c>
      <c r="O58" s="308">
        <v>0</v>
      </c>
      <c r="P58" s="308">
        <v>0</v>
      </c>
      <c r="Q58" s="308">
        <v>0</v>
      </c>
      <c r="R58" s="308">
        <v>0</v>
      </c>
      <c r="S58" s="308">
        <v>0</v>
      </c>
      <c r="T58" s="308">
        <v>0</v>
      </c>
      <c r="U58" s="320">
        <f t="shared" si="0"/>
        <v>1</v>
      </c>
      <c r="V58" s="311">
        <f t="shared" si="1"/>
        <v>434756</v>
      </c>
      <c r="W58" s="311">
        <f t="shared" si="2"/>
        <v>434756</v>
      </c>
      <c r="X58" s="311">
        <f t="shared" si="3"/>
        <v>0</v>
      </c>
      <c r="Y58" s="307">
        <f>'[9]05'!$Y$10</f>
        <v>0</v>
      </c>
      <c r="Z58" s="307"/>
      <c r="AA58" s="307"/>
    </row>
    <row r="59" spans="1:27" s="1" customFormat="1" ht="24.95" customHeight="1">
      <c r="A59" s="221" t="s">
        <v>356</v>
      </c>
      <c r="B59" s="271" t="s">
        <v>456</v>
      </c>
      <c r="C59" s="242">
        <v>52669</v>
      </c>
      <c r="D59" s="242">
        <v>0</v>
      </c>
      <c r="E59" s="242">
        <v>52669</v>
      </c>
      <c r="F59" s="242">
        <v>200</v>
      </c>
      <c r="G59" s="242">
        <v>0</v>
      </c>
      <c r="H59" s="242">
        <v>52469</v>
      </c>
      <c r="I59" s="242">
        <v>52469</v>
      </c>
      <c r="J59" s="242">
        <v>52469</v>
      </c>
      <c r="K59" s="242">
        <v>52469</v>
      </c>
      <c r="L59" s="242">
        <v>0</v>
      </c>
      <c r="M59" s="242">
        <v>0</v>
      </c>
      <c r="N59" s="242">
        <v>0</v>
      </c>
      <c r="O59" s="242">
        <v>0</v>
      </c>
      <c r="P59" s="242">
        <v>0</v>
      </c>
      <c r="Q59" s="242">
        <v>0</v>
      </c>
      <c r="R59" s="242">
        <v>0</v>
      </c>
      <c r="S59" s="242">
        <v>0</v>
      </c>
      <c r="T59" s="242">
        <v>0</v>
      </c>
      <c r="U59" s="277">
        <f t="shared" si="0"/>
        <v>1</v>
      </c>
      <c r="V59" s="222"/>
      <c r="W59" s="222"/>
      <c r="X59" s="222"/>
      <c r="Y59" s="225"/>
      <c r="Z59" s="225"/>
      <c r="AA59" s="225"/>
    </row>
    <row r="60" spans="1:27" ht="24.95" customHeight="1">
      <c r="A60" s="218" t="s">
        <v>357</v>
      </c>
      <c r="B60" s="254" t="s">
        <v>457</v>
      </c>
      <c r="C60" s="242">
        <v>382287</v>
      </c>
      <c r="D60" s="242">
        <v>38477</v>
      </c>
      <c r="E60" s="242">
        <v>343810</v>
      </c>
      <c r="F60" s="242">
        <v>0</v>
      </c>
      <c r="G60" s="242">
        <v>0</v>
      </c>
      <c r="H60" s="242">
        <v>382287</v>
      </c>
      <c r="I60" s="242">
        <v>382287</v>
      </c>
      <c r="J60" s="242">
        <v>382287</v>
      </c>
      <c r="K60" s="242">
        <v>120187</v>
      </c>
      <c r="L60" s="242">
        <v>262100</v>
      </c>
      <c r="M60" s="242">
        <v>0</v>
      </c>
      <c r="N60" s="242">
        <v>0</v>
      </c>
      <c r="O60" s="242">
        <v>0</v>
      </c>
      <c r="P60" s="242">
        <v>0</v>
      </c>
      <c r="Q60" s="242">
        <v>0</v>
      </c>
      <c r="R60" s="242">
        <v>0</v>
      </c>
      <c r="S60" s="242">
        <v>0</v>
      </c>
      <c r="T60" s="242">
        <v>0</v>
      </c>
      <c r="U60" s="277">
        <f t="shared" si="0"/>
        <v>1</v>
      </c>
      <c r="V60" s="220">
        <f t="shared" si="1"/>
        <v>382287</v>
      </c>
      <c r="W60" s="220">
        <f t="shared" si="2"/>
        <v>382287</v>
      </c>
      <c r="X60" s="220">
        <f t="shared" si="3"/>
        <v>0</v>
      </c>
      <c r="Y60" s="223"/>
      <c r="Z60" s="223"/>
      <c r="AA60" s="223"/>
    </row>
    <row r="61" spans="1:27" s="300" customFormat="1" ht="24.95" customHeight="1">
      <c r="A61" s="312" t="s">
        <v>29</v>
      </c>
      <c r="B61" s="314" t="s">
        <v>342</v>
      </c>
      <c r="C61" s="308">
        <v>1619062</v>
      </c>
      <c r="D61" s="308">
        <v>221702</v>
      </c>
      <c r="E61" s="308">
        <v>1397360</v>
      </c>
      <c r="F61" s="308">
        <v>67117</v>
      </c>
      <c r="G61" s="308">
        <v>0</v>
      </c>
      <c r="H61" s="308">
        <v>1551945</v>
      </c>
      <c r="I61" s="308">
        <v>696106</v>
      </c>
      <c r="J61" s="308">
        <v>680887</v>
      </c>
      <c r="K61" s="308">
        <v>606887</v>
      </c>
      <c r="L61" s="308">
        <v>74000</v>
      </c>
      <c r="M61" s="308">
        <v>0</v>
      </c>
      <c r="N61" s="308">
        <v>15219</v>
      </c>
      <c r="O61" s="308">
        <v>0</v>
      </c>
      <c r="P61" s="308">
        <v>0</v>
      </c>
      <c r="Q61" s="308">
        <v>855839</v>
      </c>
      <c r="R61" s="308">
        <v>0</v>
      </c>
      <c r="S61" s="308">
        <v>0</v>
      </c>
      <c r="T61" s="308">
        <v>871058</v>
      </c>
      <c r="U61" s="320">
        <f t="shared" si="0"/>
        <v>0.97813695040697823</v>
      </c>
      <c r="V61" s="311">
        <f t="shared" si="1"/>
        <v>1551945</v>
      </c>
      <c r="W61" s="311">
        <f t="shared" si="2"/>
        <v>1551945</v>
      </c>
      <c r="X61" s="311">
        <f t="shared" si="3"/>
        <v>0</v>
      </c>
      <c r="Y61" s="307"/>
      <c r="Z61" s="307"/>
      <c r="AA61" s="307"/>
    </row>
    <row r="62" spans="1:27" s="1" customFormat="1" ht="24.95" customHeight="1">
      <c r="A62" s="221" t="s">
        <v>358</v>
      </c>
      <c r="B62" s="271" t="s">
        <v>458</v>
      </c>
      <c r="C62" s="242">
        <v>96717</v>
      </c>
      <c r="D62" s="242">
        <v>0</v>
      </c>
      <c r="E62" s="242">
        <v>96717</v>
      </c>
      <c r="F62" s="242">
        <v>66917</v>
      </c>
      <c r="G62" s="242">
        <v>0</v>
      </c>
      <c r="H62" s="242">
        <v>29800</v>
      </c>
      <c r="I62" s="242">
        <v>29800</v>
      </c>
      <c r="J62" s="242">
        <v>29800</v>
      </c>
      <c r="K62" s="242">
        <v>29800</v>
      </c>
      <c r="L62" s="242">
        <v>0</v>
      </c>
      <c r="M62" s="242">
        <v>0</v>
      </c>
      <c r="N62" s="242">
        <v>0</v>
      </c>
      <c r="O62" s="242">
        <v>0</v>
      </c>
      <c r="P62" s="242">
        <v>0</v>
      </c>
      <c r="Q62" s="242">
        <v>0</v>
      </c>
      <c r="R62" s="242">
        <v>0</v>
      </c>
      <c r="S62" s="242">
        <v>0</v>
      </c>
      <c r="T62" s="242">
        <v>0</v>
      </c>
      <c r="U62" s="277">
        <f t="shared" si="0"/>
        <v>1</v>
      </c>
      <c r="V62" s="222"/>
      <c r="W62" s="222"/>
      <c r="X62" s="222"/>
      <c r="Y62" s="225"/>
      <c r="Z62" s="225"/>
      <c r="AA62" s="225"/>
    </row>
    <row r="63" spans="1:27" ht="24.95" customHeight="1">
      <c r="A63" s="218" t="s">
        <v>359</v>
      </c>
      <c r="B63" s="254" t="s">
        <v>459</v>
      </c>
      <c r="C63" s="242">
        <v>1522345</v>
      </c>
      <c r="D63" s="242">
        <v>221702</v>
      </c>
      <c r="E63" s="242">
        <v>1300643</v>
      </c>
      <c r="F63" s="242">
        <v>200</v>
      </c>
      <c r="G63" s="242">
        <v>0</v>
      </c>
      <c r="H63" s="242">
        <v>1522145</v>
      </c>
      <c r="I63" s="242">
        <v>666306</v>
      </c>
      <c r="J63" s="242">
        <v>651087</v>
      </c>
      <c r="K63" s="242">
        <v>577087</v>
      </c>
      <c r="L63" s="242">
        <v>74000</v>
      </c>
      <c r="M63" s="242">
        <v>0</v>
      </c>
      <c r="N63" s="242">
        <v>15219</v>
      </c>
      <c r="O63" s="242">
        <v>0</v>
      </c>
      <c r="P63" s="242">
        <v>0</v>
      </c>
      <c r="Q63" s="242">
        <v>855839</v>
      </c>
      <c r="R63" s="242">
        <v>0</v>
      </c>
      <c r="S63" s="242">
        <v>0</v>
      </c>
      <c r="T63" s="242">
        <v>871058</v>
      </c>
      <c r="U63" s="277">
        <f t="shared" si="0"/>
        <v>0.97715914309641516</v>
      </c>
      <c r="V63" s="220">
        <f t="shared" si="1"/>
        <v>1522145</v>
      </c>
      <c r="W63" s="220">
        <f t="shared" si="2"/>
        <v>1522145</v>
      </c>
      <c r="X63" s="220">
        <f t="shared" si="3"/>
        <v>0</v>
      </c>
      <c r="Y63" s="223"/>
      <c r="Z63" s="223"/>
      <c r="AA63" s="223"/>
    </row>
    <row r="64" spans="1:27" ht="21.75" customHeight="1">
      <c r="A64" s="412" t="str">
        <f>TT!C4</f>
        <v>Kon Tum, ngày     tháng 11 năm 2023</v>
      </c>
      <c r="B64" s="413"/>
      <c r="C64" s="413"/>
      <c r="D64" s="413"/>
      <c r="E64" s="413"/>
      <c r="F64" s="89"/>
      <c r="G64" s="89"/>
      <c r="H64" s="89"/>
      <c r="I64" s="1"/>
      <c r="J64" s="1"/>
      <c r="K64" s="1"/>
      <c r="L64" s="1"/>
      <c r="M64" s="1"/>
      <c r="N64" s="420" t="str">
        <f>TT!C4</f>
        <v>Kon Tum, ngày     tháng 11 năm 2023</v>
      </c>
      <c r="O64" s="421"/>
      <c r="P64" s="421"/>
      <c r="Q64" s="421"/>
      <c r="R64" s="421"/>
      <c r="S64" s="421"/>
      <c r="T64" s="421"/>
      <c r="U64" s="421"/>
      <c r="Y64" s="223"/>
      <c r="Z64" s="223"/>
      <c r="AA64" s="223"/>
    </row>
    <row r="65" spans="1:27" ht="16.5">
      <c r="A65" s="394" t="str">
        <f>TT!A6</f>
        <v>NGƯỜI LẬP BIỂU</v>
      </c>
      <c r="B65" s="407"/>
      <c r="C65" s="407"/>
      <c r="D65" s="407"/>
      <c r="E65" s="407"/>
      <c r="F65" s="103"/>
      <c r="G65" s="103"/>
      <c r="H65" s="103"/>
      <c r="I65" s="18"/>
      <c r="J65" s="18"/>
      <c r="K65" s="18"/>
      <c r="L65" s="18"/>
      <c r="M65" s="18"/>
      <c r="N65" s="394" t="str">
        <f>TT!C5</f>
        <v>CỤC TRƯỞNG</v>
      </c>
      <c r="O65" s="394"/>
      <c r="P65" s="394"/>
      <c r="Q65" s="394"/>
      <c r="R65" s="394"/>
      <c r="S65" s="394"/>
      <c r="T65" s="394"/>
      <c r="U65" s="394"/>
      <c r="Y65" s="223"/>
      <c r="Z65" s="223"/>
      <c r="AA65" s="223"/>
    </row>
    <row r="66" spans="1:27" ht="16.5">
      <c r="A66" s="228"/>
      <c r="B66" s="229"/>
      <c r="C66" s="229"/>
      <c r="D66" s="229"/>
      <c r="E66" s="229"/>
      <c r="F66" s="103"/>
      <c r="G66" s="103"/>
      <c r="H66" s="103"/>
      <c r="I66" s="18"/>
      <c r="J66" s="18"/>
      <c r="K66" s="18"/>
      <c r="L66" s="18"/>
      <c r="M66" s="18"/>
      <c r="N66" s="230"/>
      <c r="O66" s="230"/>
      <c r="P66" s="230"/>
      <c r="Q66" s="230"/>
      <c r="R66" s="230"/>
      <c r="S66" s="230"/>
      <c r="T66" s="230"/>
      <c r="U66" s="230"/>
      <c r="Y66" s="223"/>
      <c r="Z66" s="223"/>
      <c r="AA66" s="223"/>
    </row>
    <row r="67" spans="1:27" ht="16.5">
      <c r="A67" s="228"/>
      <c r="B67" s="229"/>
      <c r="C67" s="229"/>
      <c r="D67" s="229"/>
      <c r="E67" s="229"/>
      <c r="F67" s="103"/>
      <c r="G67" s="103"/>
      <c r="H67" s="103"/>
      <c r="I67" s="18"/>
      <c r="J67" s="18"/>
      <c r="K67" s="18"/>
      <c r="L67" s="18"/>
      <c r="M67" s="18"/>
      <c r="N67" s="230"/>
      <c r="O67" s="230"/>
      <c r="P67" s="230"/>
      <c r="Q67" s="230"/>
      <c r="R67" s="230"/>
      <c r="S67" s="230"/>
      <c r="T67" s="230"/>
      <c r="U67" s="230"/>
      <c r="Y67" s="223"/>
      <c r="Z67" s="223"/>
      <c r="AA67" s="223"/>
    </row>
    <row r="68" spans="1:27" ht="16.5">
      <c r="A68" s="228"/>
      <c r="B68" s="229"/>
      <c r="C68" s="229"/>
      <c r="D68" s="229"/>
      <c r="E68" s="229"/>
      <c r="F68" s="103"/>
      <c r="G68" s="103"/>
      <c r="H68" s="103"/>
      <c r="I68" s="18"/>
      <c r="J68" s="18"/>
      <c r="K68" s="18"/>
      <c r="L68" s="18"/>
      <c r="M68" s="18"/>
      <c r="N68" s="230"/>
      <c r="O68" s="230"/>
      <c r="P68" s="230"/>
      <c r="Q68" s="230"/>
      <c r="R68" s="230"/>
      <c r="S68" s="230"/>
      <c r="T68" s="230"/>
      <c r="U68" s="230"/>
      <c r="Y68" s="223"/>
      <c r="Z68" s="223"/>
      <c r="AA68" s="223"/>
    </row>
    <row r="69" spans="1:27" ht="16.5">
      <c r="A69" s="228"/>
      <c r="B69" s="229"/>
      <c r="C69" s="229"/>
      <c r="D69" s="229"/>
      <c r="E69" s="229"/>
      <c r="F69" s="103"/>
      <c r="G69" s="103"/>
      <c r="H69" s="103"/>
      <c r="I69" s="18"/>
      <c r="J69" s="18"/>
      <c r="K69" s="18"/>
      <c r="L69" s="18"/>
      <c r="M69" s="18"/>
      <c r="N69" s="230"/>
      <c r="O69" s="230"/>
      <c r="P69" s="230"/>
      <c r="Q69" s="230"/>
      <c r="R69" s="230"/>
      <c r="S69" s="230"/>
      <c r="T69" s="230"/>
      <c r="U69" s="230"/>
      <c r="Y69" s="223"/>
      <c r="Z69" s="223"/>
      <c r="AA69" s="223"/>
    </row>
    <row r="70" spans="1:27" ht="16.5">
      <c r="A70" s="228"/>
      <c r="B70" s="229"/>
      <c r="C70" s="229"/>
      <c r="D70" s="229"/>
      <c r="E70" s="229"/>
      <c r="F70" s="103"/>
      <c r="G70" s="103"/>
      <c r="H70" s="103"/>
      <c r="I70" s="18"/>
      <c r="J70" s="18"/>
      <c r="K70" s="18"/>
      <c r="L70" s="18"/>
      <c r="M70" s="18"/>
      <c r="N70" s="230"/>
      <c r="O70" s="230"/>
      <c r="P70" s="230"/>
      <c r="Q70" s="230"/>
      <c r="R70" s="230"/>
      <c r="S70" s="230"/>
      <c r="T70" s="230"/>
      <c r="U70" s="230"/>
      <c r="Y70" s="223"/>
      <c r="Z70" s="223"/>
      <c r="AA70" s="223"/>
    </row>
    <row r="71" spans="1:27" ht="16.5">
      <c r="A71" s="166"/>
      <c r="B71" s="166"/>
      <c r="C71" s="166"/>
      <c r="D71" s="166"/>
      <c r="E71" s="166"/>
      <c r="F71" s="1"/>
      <c r="G71" s="1"/>
      <c r="H71" s="1"/>
      <c r="I71" s="18"/>
      <c r="J71" s="18"/>
      <c r="K71" s="18"/>
      <c r="L71" s="18"/>
      <c r="M71" s="18"/>
      <c r="N71" s="18"/>
      <c r="O71" s="18"/>
      <c r="P71" s="1"/>
      <c r="Q71" s="167"/>
      <c r="R71" s="1"/>
      <c r="S71" s="18"/>
      <c r="T71" s="1"/>
      <c r="U71" s="1"/>
    </row>
    <row r="72" spans="1:27" ht="15.75" customHeight="1">
      <c r="A72" s="513" t="str">
        <f>TT!C6</f>
        <v>PHẠM ANH VŨ</v>
      </c>
      <c r="B72" s="513"/>
      <c r="C72" s="513"/>
      <c r="D72" s="513"/>
      <c r="E72" s="513"/>
      <c r="N72" s="513" t="str">
        <f>TT!C3</f>
        <v>CAO MINH HOÀNG TÙNG</v>
      </c>
      <c r="O72" s="513"/>
      <c r="P72" s="513"/>
      <c r="Q72" s="513"/>
      <c r="R72" s="513"/>
      <c r="S72" s="513"/>
      <c r="T72" s="513"/>
      <c r="U72" s="513"/>
    </row>
    <row r="73" spans="1:27" hidden="1"/>
  </sheetData>
  <sheetProtection selectLockedCells="1" selectUnlockedCells="1"/>
  <mergeCells count="34">
    <mergeCell ref="P1:U1"/>
    <mergeCell ref="A72:E72"/>
    <mergeCell ref="N72:U72"/>
    <mergeCell ref="A8:B8"/>
    <mergeCell ref="A9:B9"/>
    <mergeCell ref="A64:E64"/>
    <mergeCell ref="N64:U64"/>
    <mergeCell ref="A65:E65"/>
    <mergeCell ref="N65:U65"/>
    <mergeCell ref="G3:G7"/>
    <mergeCell ref="H3:H7"/>
    <mergeCell ref="I3:S3"/>
    <mergeCell ref="I4:I7"/>
    <mergeCell ref="J4:P4"/>
    <mergeCell ref="Q4:Q7"/>
    <mergeCell ref="P2:U2"/>
    <mergeCell ref="U3:U7"/>
    <mergeCell ref="R4:R7"/>
    <mergeCell ref="S4:S7"/>
    <mergeCell ref="T3:T7"/>
    <mergeCell ref="P5:P7"/>
    <mergeCell ref="E1:O1"/>
    <mergeCell ref="N5:N7"/>
    <mergeCell ref="O5:O7"/>
    <mergeCell ref="K5:M6"/>
    <mergeCell ref="A3:A7"/>
    <mergeCell ref="B3:B7"/>
    <mergeCell ref="C3:C7"/>
    <mergeCell ref="D3:E3"/>
    <mergeCell ref="F3:F7"/>
    <mergeCell ref="D4:D7"/>
    <mergeCell ref="E4:E7"/>
    <mergeCell ref="J5:J7"/>
    <mergeCell ref="A1:D1"/>
  </mergeCells>
  <phoneticPr fontId="8" type="noConversion"/>
  <pageMargins left="0.38" right="0.3" top="0.45" bottom="0.42" header="0.31496062992126" footer="0.31496062992126"/>
  <pageSetup paperSize="9" scale="65" orientation="landscape" r:id="rId1"/>
  <ignoredErrors>
    <ignoredError sqref="C8" numberStoredAsText="1"/>
    <ignoredError sqref="U29 U49:U50 U52:U54 U56 U62:U63 U34 U20:U21 U11:U19 U22:U28 U30:U33 U35:U36 U43 U9:U10 U42 U44 U45 U46 U59" unlockedFormula="1"/>
    <ignoredError sqref="U47 U51 U55 U57 U58 U61 U48 U38:U41 U37 U60" formula="1"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A1:V23"/>
  <sheetViews>
    <sheetView view="pageBreakPreview" zoomScaleSheetLayoutView="100" workbookViewId="0">
      <selection activeCell="F1" sqref="F1:P1"/>
    </sheetView>
  </sheetViews>
  <sheetFormatPr defaultColWidth="9" defaultRowHeight="15.75"/>
  <cols>
    <col min="1" max="1" width="3.5" style="53" customWidth="1"/>
    <col min="2" max="2" width="15.875" style="53" customWidth="1"/>
    <col min="3" max="3" width="6.875" style="53" customWidth="1"/>
    <col min="4" max="4" width="5.5" style="53" customWidth="1"/>
    <col min="5" max="5" width="9.375" style="53" customWidth="1"/>
    <col min="6" max="6" width="5" style="53" customWidth="1"/>
    <col min="7" max="7" width="4.5" style="53" customWidth="1"/>
    <col min="8" max="8" width="5.875" style="53" customWidth="1"/>
    <col min="9" max="9" width="5.375" style="53" customWidth="1"/>
    <col min="10" max="10" width="6.375" style="53" customWidth="1"/>
    <col min="11" max="11" width="6.5" style="53" customWidth="1"/>
    <col min="12" max="13" width="6.25" style="71" customWidth="1"/>
    <col min="14" max="14" width="7.125" style="71" customWidth="1"/>
    <col min="15" max="16" width="5.375" style="71" customWidth="1"/>
    <col min="17" max="17" width="5.875" style="71" customWidth="1"/>
    <col min="18" max="18" width="7.125" style="71" customWidth="1"/>
    <col min="19" max="19" width="5.875" style="71" customWidth="1"/>
    <col min="20" max="20" width="5.625" style="71" customWidth="1"/>
    <col min="21" max="21" width="5.875" style="71" customWidth="1"/>
    <col min="22" max="22" width="7" style="71" customWidth="1"/>
    <col min="23" max="16384" width="9" style="53"/>
  </cols>
  <sheetData>
    <row r="1" spans="1:22" ht="66.75" customHeight="1">
      <c r="A1" s="505" t="s">
        <v>154</v>
      </c>
      <c r="B1" s="505"/>
      <c r="C1" s="505"/>
      <c r="D1" s="505"/>
      <c r="E1" s="505"/>
      <c r="F1" s="507" t="s">
        <v>125</v>
      </c>
      <c r="G1" s="507"/>
      <c r="H1" s="507"/>
      <c r="I1" s="507"/>
      <c r="J1" s="507"/>
      <c r="K1" s="507"/>
      <c r="L1" s="507"/>
      <c r="M1" s="507"/>
      <c r="N1" s="507"/>
      <c r="O1" s="507"/>
      <c r="P1" s="507"/>
      <c r="Q1" s="505" t="s">
        <v>150</v>
      </c>
      <c r="R1" s="505"/>
      <c r="S1" s="505"/>
      <c r="T1" s="505"/>
      <c r="U1" s="505"/>
      <c r="V1" s="505"/>
    </row>
    <row r="2" spans="1:22" s="63" customFormat="1" ht="18.75" customHeight="1">
      <c r="A2" s="53"/>
      <c r="B2" s="58"/>
      <c r="C2" s="58"/>
      <c r="D2" s="58"/>
      <c r="E2" s="53"/>
      <c r="F2" s="53"/>
      <c r="G2" s="53"/>
      <c r="H2" s="53"/>
      <c r="I2" s="53"/>
      <c r="J2" s="53"/>
      <c r="K2" s="59"/>
      <c r="L2" s="62"/>
      <c r="M2" s="61">
        <f>COUNTBLANK(E9:V22)</f>
        <v>252</v>
      </c>
      <c r="N2" s="72">
        <f>COUNTA(E11:V11)</f>
        <v>0</v>
      </c>
      <c r="O2" s="61">
        <f>M2+N2</f>
        <v>252</v>
      </c>
      <c r="P2" s="61"/>
      <c r="Q2" s="72"/>
      <c r="R2" s="516" t="s">
        <v>123</v>
      </c>
      <c r="S2" s="516"/>
      <c r="T2" s="516"/>
      <c r="U2" s="516"/>
      <c r="V2" s="516"/>
    </row>
    <row r="3" spans="1:22" s="63" customFormat="1" ht="15.75" customHeight="1">
      <c r="A3" s="504" t="s">
        <v>21</v>
      </c>
      <c r="B3" s="504"/>
      <c r="C3" s="498" t="s">
        <v>155</v>
      </c>
      <c r="D3" s="497" t="s">
        <v>134</v>
      </c>
      <c r="E3" s="511" t="s">
        <v>75</v>
      </c>
      <c r="F3" s="512"/>
      <c r="G3" s="518" t="s">
        <v>36</v>
      </c>
      <c r="H3" s="497" t="s">
        <v>82</v>
      </c>
      <c r="I3" s="517" t="s">
        <v>37</v>
      </c>
      <c r="J3" s="517"/>
      <c r="K3" s="517"/>
      <c r="L3" s="517"/>
      <c r="M3" s="517"/>
      <c r="N3" s="517"/>
      <c r="O3" s="517"/>
      <c r="P3" s="517"/>
      <c r="Q3" s="517"/>
      <c r="R3" s="517"/>
      <c r="S3" s="517"/>
      <c r="T3" s="517"/>
      <c r="U3" s="508" t="s">
        <v>103</v>
      </c>
      <c r="V3" s="497" t="s">
        <v>108</v>
      </c>
    </row>
    <row r="4" spans="1:22" s="63" customFormat="1" ht="15.75" customHeight="1">
      <c r="A4" s="504"/>
      <c r="B4" s="504"/>
      <c r="C4" s="499"/>
      <c r="D4" s="497"/>
      <c r="E4" s="493" t="s">
        <v>137</v>
      </c>
      <c r="F4" s="493" t="s">
        <v>62</v>
      </c>
      <c r="G4" s="519"/>
      <c r="H4" s="497"/>
      <c r="I4" s="497" t="s">
        <v>37</v>
      </c>
      <c r="J4" s="497" t="s">
        <v>38</v>
      </c>
      <c r="K4" s="497"/>
      <c r="L4" s="497"/>
      <c r="M4" s="497"/>
      <c r="N4" s="497"/>
      <c r="O4" s="497"/>
      <c r="P4" s="497"/>
      <c r="Q4" s="497"/>
      <c r="R4" s="493" t="s">
        <v>139</v>
      </c>
      <c r="S4" s="493" t="s">
        <v>148</v>
      </c>
      <c r="T4" s="493" t="s">
        <v>81</v>
      </c>
      <c r="U4" s="508"/>
      <c r="V4" s="497"/>
    </row>
    <row r="5" spans="1:22" s="63" customFormat="1" ht="15.75" customHeight="1">
      <c r="A5" s="504"/>
      <c r="B5" s="504"/>
      <c r="C5" s="499"/>
      <c r="D5" s="497"/>
      <c r="E5" s="494"/>
      <c r="F5" s="494"/>
      <c r="G5" s="519"/>
      <c r="H5" s="497"/>
      <c r="I5" s="497"/>
      <c r="J5" s="497" t="s">
        <v>61</v>
      </c>
      <c r="K5" s="497" t="s">
        <v>75</v>
      </c>
      <c r="L5" s="497"/>
      <c r="M5" s="497"/>
      <c r="N5" s="497"/>
      <c r="O5" s="497"/>
      <c r="P5" s="497"/>
      <c r="Q5" s="497"/>
      <c r="R5" s="494"/>
      <c r="S5" s="494"/>
      <c r="T5" s="494"/>
      <c r="U5" s="508"/>
      <c r="V5" s="497"/>
    </row>
    <row r="6" spans="1:22" s="63" customFormat="1" ht="15.75" customHeight="1">
      <c r="A6" s="504"/>
      <c r="B6" s="504"/>
      <c r="C6" s="499"/>
      <c r="D6" s="497"/>
      <c r="E6" s="494"/>
      <c r="F6" s="494"/>
      <c r="G6" s="519"/>
      <c r="H6" s="497"/>
      <c r="I6" s="497"/>
      <c r="J6" s="497"/>
      <c r="K6" s="497" t="s">
        <v>96</v>
      </c>
      <c r="L6" s="497" t="s">
        <v>75</v>
      </c>
      <c r="M6" s="497"/>
      <c r="N6" s="497"/>
      <c r="O6" s="497" t="s">
        <v>42</v>
      </c>
      <c r="P6" s="493" t="s">
        <v>147</v>
      </c>
      <c r="Q6" s="497" t="s">
        <v>46</v>
      </c>
      <c r="R6" s="494"/>
      <c r="S6" s="494"/>
      <c r="T6" s="494"/>
      <c r="U6" s="508"/>
      <c r="V6" s="497"/>
    </row>
    <row r="7" spans="1:22" ht="51" customHeight="1">
      <c r="A7" s="504"/>
      <c r="B7" s="504"/>
      <c r="C7" s="500"/>
      <c r="D7" s="497"/>
      <c r="E7" s="495"/>
      <c r="F7" s="495"/>
      <c r="G7" s="520"/>
      <c r="H7" s="497"/>
      <c r="I7" s="497"/>
      <c r="J7" s="497"/>
      <c r="K7" s="497"/>
      <c r="L7" s="54" t="s">
        <v>39</v>
      </c>
      <c r="M7" s="54" t="s">
        <v>40</v>
      </c>
      <c r="N7" s="54" t="s">
        <v>156</v>
      </c>
      <c r="O7" s="497"/>
      <c r="P7" s="495"/>
      <c r="Q7" s="497"/>
      <c r="R7" s="495"/>
      <c r="S7" s="495"/>
      <c r="T7" s="495"/>
      <c r="U7" s="508"/>
      <c r="V7" s="497"/>
    </row>
    <row r="8" spans="1:22">
      <c r="A8" s="521" t="s">
        <v>3</v>
      </c>
      <c r="B8" s="521"/>
      <c r="C8" s="54" t="s">
        <v>13</v>
      </c>
      <c r="D8" s="54" t="s">
        <v>14</v>
      </c>
      <c r="E8" s="54" t="s">
        <v>19</v>
      </c>
      <c r="F8" s="54" t="s">
        <v>22</v>
      </c>
      <c r="G8" s="54" t="s">
        <v>23</v>
      </c>
      <c r="H8" s="54" t="s">
        <v>24</v>
      </c>
      <c r="I8" s="54" t="s">
        <v>25</v>
      </c>
      <c r="J8" s="54" t="s">
        <v>26</v>
      </c>
      <c r="K8" s="54" t="s">
        <v>27</v>
      </c>
      <c r="L8" s="54" t="s">
        <v>29</v>
      </c>
      <c r="M8" s="54" t="s">
        <v>30</v>
      </c>
      <c r="N8" s="54" t="s">
        <v>104</v>
      </c>
      <c r="O8" s="54" t="s">
        <v>101</v>
      </c>
      <c r="P8" s="54" t="s">
        <v>105</v>
      </c>
      <c r="Q8" s="54" t="s">
        <v>106</v>
      </c>
      <c r="R8" s="54" t="s">
        <v>107</v>
      </c>
      <c r="S8" s="54" t="s">
        <v>118</v>
      </c>
      <c r="T8" s="54" t="s">
        <v>131</v>
      </c>
      <c r="U8" s="54" t="s">
        <v>133</v>
      </c>
      <c r="V8" s="54" t="s">
        <v>149</v>
      </c>
    </row>
    <row r="9" spans="1:22">
      <c r="A9" s="521" t="s">
        <v>10</v>
      </c>
      <c r="B9" s="521"/>
      <c r="C9" s="49"/>
      <c r="D9" s="49"/>
      <c r="E9" s="49"/>
      <c r="F9" s="49"/>
      <c r="G9" s="49"/>
      <c r="H9" s="49"/>
      <c r="I9" s="49"/>
      <c r="J9" s="49"/>
      <c r="K9" s="49"/>
      <c r="L9" s="49"/>
      <c r="M9" s="49"/>
      <c r="N9" s="49"/>
      <c r="O9" s="49"/>
      <c r="P9" s="49"/>
      <c r="Q9" s="49"/>
      <c r="R9" s="49"/>
      <c r="S9" s="49"/>
      <c r="T9" s="49"/>
      <c r="U9" s="49"/>
      <c r="V9" s="49"/>
    </row>
    <row r="10" spans="1:22">
      <c r="A10" s="73" t="s">
        <v>0</v>
      </c>
      <c r="B10" s="74" t="s">
        <v>28</v>
      </c>
      <c r="C10" s="49"/>
      <c r="D10" s="49"/>
      <c r="E10" s="49"/>
      <c r="F10" s="49"/>
      <c r="G10" s="49"/>
      <c r="H10" s="49"/>
      <c r="I10" s="49"/>
      <c r="J10" s="49"/>
      <c r="K10" s="49"/>
      <c r="L10" s="49"/>
      <c r="M10" s="49"/>
      <c r="N10" s="49"/>
      <c r="O10" s="49"/>
      <c r="P10" s="49"/>
      <c r="Q10" s="49"/>
      <c r="R10" s="49"/>
      <c r="S10" s="49"/>
      <c r="T10" s="49"/>
      <c r="U10" s="49"/>
      <c r="V10" s="49"/>
    </row>
    <row r="11" spans="1:22">
      <c r="A11" s="51" t="s">
        <v>13</v>
      </c>
      <c r="B11" s="52" t="s">
        <v>6</v>
      </c>
      <c r="C11" s="49"/>
      <c r="D11" s="49"/>
      <c r="E11" s="49"/>
      <c r="F11" s="49"/>
      <c r="G11" s="49"/>
      <c r="H11" s="49"/>
      <c r="I11" s="49"/>
      <c r="J11" s="49"/>
      <c r="K11" s="49"/>
      <c r="L11" s="49"/>
      <c r="M11" s="49"/>
      <c r="N11" s="49"/>
      <c r="O11" s="49"/>
      <c r="P11" s="49"/>
      <c r="Q11" s="49"/>
      <c r="R11" s="49"/>
      <c r="S11" s="49"/>
      <c r="T11" s="49"/>
      <c r="U11" s="49"/>
      <c r="V11" s="49"/>
    </row>
    <row r="12" spans="1:22">
      <c r="A12" s="51" t="s">
        <v>14</v>
      </c>
      <c r="B12" s="52" t="s">
        <v>6</v>
      </c>
      <c r="C12" s="49"/>
      <c r="D12" s="49"/>
      <c r="E12" s="49"/>
      <c r="F12" s="49"/>
      <c r="G12" s="49"/>
      <c r="H12" s="49"/>
      <c r="I12" s="49"/>
      <c r="J12" s="49"/>
      <c r="K12" s="49"/>
      <c r="L12" s="49"/>
      <c r="M12" s="49"/>
      <c r="N12" s="49"/>
      <c r="O12" s="49"/>
      <c r="P12" s="49"/>
      <c r="Q12" s="49"/>
      <c r="R12" s="49"/>
      <c r="S12" s="49"/>
      <c r="T12" s="49"/>
      <c r="U12" s="49"/>
      <c r="V12" s="49"/>
    </row>
    <row r="13" spans="1:22">
      <c r="A13" s="51" t="s">
        <v>9</v>
      </c>
      <c r="B13" s="52" t="s">
        <v>11</v>
      </c>
      <c r="C13" s="49"/>
      <c r="D13" s="49"/>
      <c r="E13" s="49"/>
      <c r="F13" s="49"/>
      <c r="G13" s="49"/>
      <c r="H13" s="49"/>
      <c r="I13" s="49"/>
      <c r="J13" s="49"/>
      <c r="K13" s="49"/>
      <c r="L13" s="49"/>
      <c r="M13" s="49"/>
      <c r="N13" s="49"/>
      <c r="O13" s="49"/>
      <c r="P13" s="49"/>
      <c r="Q13" s="49"/>
      <c r="R13" s="49"/>
      <c r="S13" s="49"/>
      <c r="T13" s="49"/>
      <c r="U13" s="49"/>
      <c r="V13" s="49"/>
    </row>
    <row r="14" spans="1:22">
      <c r="A14" s="73" t="s">
        <v>1</v>
      </c>
      <c r="B14" s="74" t="s">
        <v>8</v>
      </c>
      <c r="C14" s="49"/>
      <c r="D14" s="49"/>
      <c r="E14" s="49"/>
      <c r="F14" s="49"/>
      <c r="G14" s="49"/>
      <c r="H14" s="49"/>
      <c r="I14" s="49"/>
      <c r="J14" s="49"/>
      <c r="K14" s="49"/>
      <c r="L14" s="49"/>
      <c r="M14" s="49"/>
      <c r="N14" s="49"/>
      <c r="O14" s="49"/>
      <c r="P14" s="49"/>
      <c r="Q14" s="49"/>
      <c r="R14" s="49"/>
      <c r="S14" s="49"/>
      <c r="T14" s="49"/>
      <c r="U14" s="49"/>
      <c r="V14" s="49"/>
    </row>
    <row r="15" spans="1:22">
      <c r="A15" s="73" t="s">
        <v>13</v>
      </c>
      <c r="B15" s="74" t="s">
        <v>5</v>
      </c>
      <c r="C15" s="49"/>
      <c r="D15" s="49"/>
      <c r="E15" s="49"/>
      <c r="F15" s="49"/>
      <c r="G15" s="49"/>
      <c r="H15" s="49"/>
      <c r="I15" s="49"/>
      <c r="J15" s="49"/>
      <c r="K15" s="49"/>
      <c r="L15" s="49"/>
      <c r="M15" s="49"/>
      <c r="N15" s="49"/>
      <c r="O15" s="49"/>
      <c r="P15" s="49"/>
      <c r="Q15" s="49"/>
      <c r="R15" s="49"/>
      <c r="S15" s="49"/>
      <c r="T15" s="49"/>
      <c r="U15" s="49"/>
      <c r="V15" s="49"/>
    </row>
    <row r="16" spans="1:22">
      <c r="A16" s="51" t="s">
        <v>15</v>
      </c>
      <c r="B16" s="52" t="s">
        <v>6</v>
      </c>
      <c r="C16" s="49"/>
      <c r="D16" s="49"/>
      <c r="E16" s="49"/>
      <c r="F16" s="49"/>
      <c r="G16" s="49"/>
      <c r="H16" s="49"/>
      <c r="I16" s="49"/>
      <c r="J16" s="49"/>
      <c r="K16" s="49"/>
      <c r="L16" s="49"/>
      <c r="M16" s="49"/>
      <c r="N16" s="49"/>
      <c r="O16" s="49"/>
      <c r="P16" s="49"/>
      <c r="Q16" s="49"/>
      <c r="R16" s="49"/>
      <c r="S16" s="49"/>
      <c r="T16" s="49"/>
      <c r="U16" s="49"/>
      <c r="V16" s="49"/>
    </row>
    <row r="17" spans="1:22">
      <c r="A17" s="51" t="s">
        <v>16</v>
      </c>
      <c r="B17" s="52" t="s">
        <v>7</v>
      </c>
      <c r="C17" s="49"/>
      <c r="D17" s="49"/>
      <c r="E17" s="49"/>
      <c r="F17" s="49"/>
      <c r="G17" s="49"/>
      <c r="H17" s="49"/>
      <c r="I17" s="49"/>
      <c r="J17" s="49"/>
      <c r="K17" s="49"/>
      <c r="L17" s="49"/>
      <c r="M17" s="49"/>
      <c r="N17" s="49"/>
      <c r="O17" s="49"/>
      <c r="P17" s="49"/>
      <c r="Q17" s="49"/>
      <c r="R17" s="49"/>
      <c r="S17" s="49"/>
      <c r="T17" s="49"/>
      <c r="U17" s="49"/>
      <c r="V17" s="49"/>
    </row>
    <row r="18" spans="1:22">
      <c r="A18" s="51" t="s">
        <v>9</v>
      </c>
      <c r="B18" s="52" t="s">
        <v>11</v>
      </c>
      <c r="C18" s="49"/>
      <c r="D18" s="49"/>
      <c r="E18" s="49"/>
      <c r="F18" s="49"/>
      <c r="G18" s="49"/>
      <c r="H18" s="49"/>
      <c r="I18" s="49"/>
      <c r="J18" s="49"/>
      <c r="K18" s="49"/>
      <c r="L18" s="49"/>
      <c r="M18" s="49"/>
      <c r="N18" s="49"/>
      <c r="O18" s="49"/>
      <c r="P18" s="49"/>
      <c r="Q18" s="49"/>
      <c r="R18" s="49"/>
      <c r="S18" s="49"/>
      <c r="T18" s="49"/>
      <c r="U18" s="49"/>
      <c r="V18" s="49"/>
    </row>
    <row r="19" spans="1:22">
      <c r="A19" s="73" t="s">
        <v>14</v>
      </c>
      <c r="B19" s="74" t="s">
        <v>59</v>
      </c>
      <c r="C19" s="49"/>
      <c r="D19" s="49"/>
      <c r="E19" s="49"/>
      <c r="F19" s="49"/>
      <c r="G19" s="49"/>
      <c r="H19" s="49"/>
      <c r="I19" s="49"/>
      <c r="J19" s="49"/>
      <c r="K19" s="49"/>
      <c r="L19" s="49"/>
      <c r="M19" s="49"/>
      <c r="N19" s="49"/>
      <c r="O19" s="49"/>
      <c r="P19" s="49"/>
      <c r="Q19" s="49"/>
      <c r="R19" s="49"/>
      <c r="S19" s="49"/>
      <c r="T19" s="49"/>
      <c r="U19" s="49"/>
      <c r="V19" s="49"/>
    </row>
    <row r="20" spans="1:22">
      <c r="A20" s="51" t="s">
        <v>17</v>
      </c>
      <c r="B20" s="52" t="s">
        <v>6</v>
      </c>
      <c r="C20" s="49"/>
      <c r="D20" s="49"/>
      <c r="E20" s="49"/>
      <c r="F20" s="49"/>
      <c r="G20" s="49"/>
      <c r="H20" s="49"/>
      <c r="I20" s="49"/>
      <c r="J20" s="49"/>
      <c r="K20" s="49"/>
      <c r="L20" s="49"/>
      <c r="M20" s="49"/>
      <c r="N20" s="49"/>
      <c r="O20" s="49"/>
      <c r="P20" s="49"/>
      <c r="Q20" s="49"/>
      <c r="R20" s="49"/>
      <c r="S20" s="49"/>
      <c r="T20" s="49"/>
      <c r="U20" s="49"/>
      <c r="V20" s="49"/>
    </row>
    <row r="21" spans="1:22">
      <c r="A21" s="51" t="s">
        <v>18</v>
      </c>
      <c r="B21" s="75" t="s">
        <v>7</v>
      </c>
      <c r="C21" s="49"/>
      <c r="D21" s="49"/>
      <c r="E21" s="49"/>
      <c r="F21" s="49"/>
      <c r="G21" s="49"/>
      <c r="H21" s="49"/>
      <c r="I21" s="49"/>
      <c r="J21" s="49"/>
      <c r="K21" s="49"/>
      <c r="L21" s="49"/>
      <c r="M21" s="49"/>
      <c r="N21" s="49"/>
      <c r="O21" s="49"/>
      <c r="P21" s="49"/>
      <c r="Q21" s="49"/>
      <c r="R21" s="49"/>
      <c r="S21" s="49"/>
      <c r="T21" s="49"/>
      <c r="U21" s="49"/>
      <c r="V21" s="49"/>
    </row>
    <row r="22" spans="1:22">
      <c r="A22" s="51" t="s">
        <v>9</v>
      </c>
      <c r="B22" s="52" t="s">
        <v>11</v>
      </c>
      <c r="C22" s="49"/>
      <c r="D22" s="49"/>
      <c r="E22" s="49"/>
      <c r="F22" s="49"/>
      <c r="G22" s="49"/>
      <c r="H22" s="49"/>
      <c r="I22" s="49"/>
      <c r="J22" s="49"/>
      <c r="K22" s="49"/>
      <c r="L22" s="49"/>
      <c r="M22" s="49"/>
      <c r="N22" s="49"/>
      <c r="O22" s="49"/>
      <c r="P22" s="49"/>
      <c r="Q22" s="49"/>
      <c r="R22" s="49"/>
      <c r="S22" s="49"/>
      <c r="T22" s="49"/>
      <c r="U22" s="49"/>
      <c r="V22" s="49"/>
    </row>
    <row r="23" spans="1:22" ht="51" customHeight="1">
      <c r="A23" s="491" t="s">
        <v>119</v>
      </c>
      <c r="B23" s="491"/>
      <c r="C23" s="491"/>
      <c r="D23" s="491"/>
      <c r="E23" s="491"/>
      <c r="F23" s="491"/>
      <c r="G23" s="491"/>
      <c r="H23" s="491"/>
      <c r="I23" s="491"/>
      <c r="L23" s="53"/>
      <c r="M23" s="53"/>
      <c r="N23" s="53"/>
      <c r="O23" s="496" t="s">
        <v>127</v>
      </c>
      <c r="P23" s="496"/>
      <c r="Q23" s="496"/>
      <c r="R23" s="496"/>
      <c r="S23" s="496"/>
      <c r="T23" s="496"/>
      <c r="U23" s="496"/>
      <c r="V23" s="496"/>
    </row>
  </sheetData>
  <mergeCells count="31">
    <mergeCell ref="A23:I23"/>
    <mergeCell ref="O23:V23"/>
    <mergeCell ref="H3:H7"/>
    <mergeCell ref="A3:B7"/>
    <mergeCell ref="G3:G7"/>
    <mergeCell ref="K6:K7"/>
    <mergeCell ref="T4:T7"/>
    <mergeCell ref="S4:S7"/>
    <mergeCell ref="J5:J7"/>
    <mergeCell ref="Q6:Q7"/>
    <mergeCell ref="A9:B9"/>
    <mergeCell ref="J4:Q4"/>
    <mergeCell ref="A8:B8"/>
    <mergeCell ref="C3:C7"/>
    <mergeCell ref="K5:Q5"/>
    <mergeCell ref="A1:E1"/>
    <mergeCell ref="F1:P1"/>
    <mergeCell ref="Q1:V1"/>
    <mergeCell ref="R2:V2"/>
    <mergeCell ref="R4:R7"/>
    <mergeCell ref="I3:T3"/>
    <mergeCell ref="D3:D7"/>
    <mergeCell ref="U3:U7"/>
    <mergeCell ref="F4:F7"/>
    <mergeCell ref="L6:N6"/>
    <mergeCell ref="V3:V7"/>
    <mergeCell ref="E4:E7"/>
    <mergeCell ref="I4:I7"/>
    <mergeCell ref="O6:O7"/>
    <mergeCell ref="P6:P7"/>
    <mergeCell ref="E3:F3"/>
  </mergeCells>
  <phoneticPr fontId="8" type="noConversion"/>
  <pageMargins left="0.19685039370078741" right="0" top="0.19685039370078741" bottom="0" header="0.19685039370078741" footer="0.19685039370078741"/>
  <pageSetup paperSize="9" scale="94" orientation="landscape"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P29"/>
  <sheetViews>
    <sheetView view="pageBreakPreview" zoomScaleSheetLayoutView="100" workbookViewId="0">
      <selection activeCell="I1" sqref="I1:J1"/>
    </sheetView>
  </sheetViews>
  <sheetFormatPr defaultColWidth="9" defaultRowHeight="15.75"/>
  <cols>
    <col min="1" max="1" width="4.375" style="1" customWidth="1"/>
    <col min="2" max="2" width="33.125" style="1" customWidth="1"/>
    <col min="3" max="8" width="10.875" style="1" customWidth="1"/>
    <col min="9" max="9" width="16.75" style="1" customWidth="1"/>
    <col min="10" max="10" width="16.5" style="1" customWidth="1"/>
    <col min="11" max="16384" width="9" style="1"/>
  </cols>
  <sheetData>
    <row r="1" spans="1:16" s="3" customFormat="1" ht="69.75" customHeight="1">
      <c r="A1" s="425" t="s">
        <v>322</v>
      </c>
      <c r="B1" s="425"/>
      <c r="C1" s="489" t="s">
        <v>364</v>
      </c>
      <c r="D1" s="489"/>
      <c r="E1" s="489"/>
      <c r="F1" s="489"/>
      <c r="G1" s="489"/>
      <c r="H1" s="489"/>
      <c r="I1" s="531" t="str">
        <f>TT!C2</f>
        <v>Đơn vị  báo cáo: CỤC THADS TỈNH KON TUM
Đơn vị nhận báo cáo: BAN PHÁP CHẾ HĐND TỈNH KON TUM</v>
      </c>
      <c r="J1" s="531"/>
      <c r="K1" s="87"/>
      <c r="P1" s="1"/>
    </row>
    <row r="2" spans="1:16" ht="17.25" customHeight="1">
      <c r="B2" s="19"/>
      <c r="D2" s="27"/>
      <c r="E2" s="32">
        <f>COUNTBLANK(C9:J21)</f>
        <v>0</v>
      </c>
      <c r="F2" s="27"/>
      <c r="I2" s="522" t="s">
        <v>302</v>
      </c>
      <c r="J2" s="522"/>
    </row>
    <row r="3" spans="1:16" ht="20.25" customHeight="1">
      <c r="A3" s="523" t="s">
        <v>136</v>
      </c>
      <c r="B3" s="523" t="s">
        <v>157</v>
      </c>
      <c r="C3" s="526" t="s">
        <v>174</v>
      </c>
      <c r="D3" s="526"/>
      <c r="E3" s="526" t="s">
        <v>175</v>
      </c>
      <c r="F3" s="526"/>
      <c r="G3" s="527" t="s">
        <v>176</v>
      </c>
      <c r="H3" s="527"/>
      <c r="I3" s="527" t="s">
        <v>177</v>
      </c>
      <c r="J3" s="527"/>
    </row>
    <row r="4" spans="1:16" ht="9" customHeight="1">
      <c r="A4" s="524"/>
      <c r="B4" s="524"/>
      <c r="C4" s="534" t="s">
        <v>178</v>
      </c>
      <c r="D4" s="534" t="s">
        <v>179</v>
      </c>
      <c r="E4" s="534" t="s">
        <v>178</v>
      </c>
      <c r="F4" s="534" t="s">
        <v>179</v>
      </c>
      <c r="G4" s="528" t="s">
        <v>178</v>
      </c>
      <c r="H4" s="528" t="s">
        <v>179</v>
      </c>
      <c r="I4" s="528" t="s">
        <v>178</v>
      </c>
      <c r="J4" s="528" t="s">
        <v>179</v>
      </c>
    </row>
    <row r="5" spans="1:16" ht="9" customHeight="1">
      <c r="A5" s="524"/>
      <c r="B5" s="524"/>
      <c r="C5" s="535"/>
      <c r="D5" s="535"/>
      <c r="E5" s="535"/>
      <c r="F5" s="535"/>
      <c r="G5" s="529"/>
      <c r="H5" s="529"/>
      <c r="I5" s="529"/>
      <c r="J5" s="529"/>
    </row>
    <row r="6" spans="1:16" ht="9" customHeight="1">
      <c r="A6" s="524"/>
      <c r="B6" s="524"/>
      <c r="C6" s="535"/>
      <c r="D6" s="535"/>
      <c r="E6" s="535"/>
      <c r="F6" s="535"/>
      <c r="G6" s="529"/>
      <c r="H6" s="529"/>
      <c r="I6" s="529"/>
      <c r="J6" s="529"/>
    </row>
    <row r="7" spans="1:16" ht="9" customHeight="1">
      <c r="A7" s="525"/>
      <c r="B7" s="525"/>
      <c r="C7" s="536"/>
      <c r="D7" s="536"/>
      <c r="E7" s="536"/>
      <c r="F7" s="536"/>
      <c r="G7" s="530"/>
      <c r="H7" s="530"/>
      <c r="I7" s="530"/>
      <c r="J7" s="530"/>
    </row>
    <row r="8" spans="1:16">
      <c r="A8" s="537" t="s">
        <v>3</v>
      </c>
      <c r="B8" s="538"/>
      <c r="C8" s="219">
        <v>1</v>
      </c>
      <c r="D8" s="219">
        <v>2</v>
      </c>
      <c r="E8" s="219">
        <v>3</v>
      </c>
      <c r="F8" s="219">
        <v>4</v>
      </c>
      <c r="G8" s="219">
        <v>5</v>
      </c>
      <c r="H8" s="219">
        <v>6</v>
      </c>
      <c r="I8" s="219">
        <v>7</v>
      </c>
      <c r="J8" s="219">
        <v>8</v>
      </c>
    </row>
    <row r="9" spans="1:16" s="125" customFormat="1">
      <c r="A9" s="539" t="s">
        <v>12</v>
      </c>
      <c r="B9" s="539"/>
      <c r="C9" s="338">
        <v>2</v>
      </c>
      <c r="D9" s="338">
        <v>11908</v>
      </c>
      <c r="E9" s="338">
        <v>2</v>
      </c>
      <c r="F9" s="338">
        <v>11908</v>
      </c>
      <c r="G9" s="338">
        <v>7</v>
      </c>
      <c r="H9" s="338">
        <v>62588</v>
      </c>
      <c r="I9" s="338">
        <v>7</v>
      </c>
      <c r="J9" s="338">
        <v>62588</v>
      </c>
    </row>
    <row r="10" spans="1:16" s="125" customFormat="1">
      <c r="A10" s="179" t="s">
        <v>0</v>
      </c>
      <c r="B10" s="180" t="s">
        <v>28</v>
      </c>
      <c r="C10" s="243">
        <v>2</v>
      </c>
      <c r="D10" s="243">
        <v>11908</v>
      </c>
      <c r="E10" s="243">
        <v>2</v>
      </c>
      <c r="F10" s="243">
        <v>11908</v>
      </c>
      <c r="G10" s="243">
        <v>2</v>
      </c>
      <c r="H10" s="243">
        <v>22936</v>
      </c>
      <c r="I10" s="243">
        <v>2</v>
      </c>
      <c r="J10" s="243">
        <v>22936</v>
      </c>
    </row>
    <row r="11" spans="1:16" s="125" customFormat="1">
      <c r="A11" s="339" t="s">
        <v>1</v>
      </c>
      <c r="B11" s="340" t="s">
        <v>332</v>
      </c>
      <c r="C11" s="338">
        <v>0</v>
      </c>
      <c r="D11" s="338">
        <v>0</v>
      </c>
      <c r="E11" s="338">
        <v>0</v>
      </c>
      <c r="F11" s="338">
        <v>0</v>
      </c>
      <c r="G11" s="338">
        <v>5</v>
      </c>
      <c r="H11" s="338">
        <v>39652</v>
      </c>
      <c r="I11" s="338">
        <v>5</v>
      </c>
      <c r="J11" s="338">
        <v>39652</v>
      </c>
    </row>
    <row r="12" spans="1:16" s="125" customFormat="1">
      <c r="A12" s="181" t="s">
        <v>13</v>
      </c>
      <c r="B12" s="182" t="s">
        <v>365</v>
      </c>
      <c r="C12" s="243">
        <v>0</v>
      </c>
      <c r="D12" s="243">
        <v>0</v>
      </c>
      <c r="E12" s="243">
        <v>0</v>
      </c>
      <c r="F12" s="243">
        <v>0</v>
      </c>
      <c r="G12" s="243">
        <v>5</v>
      </c>
      <c r="H12" s="243">
        <v>39652</v>
      </c>
      <c r="I12" s="243">
        <v>5</v>
      </c>
      <c r="J12" s="243">
        <v>39652</v>
      </c>
    </row>
    <row r="13" spans="1:16" s="125" customFormat="1">
      <c r="A13" s="181" t="s">
        <v>14</v>
      </c>
      <c r="B13" s="182" t="s">
        <v>366</v>
      </c>
      <c r="C13" s="243">
        <v>0</v>
      </c>
      <c r="D13" s="243">
        <v>0</v>
      </c>
      <c r="E13" s="243">
        <v>0</v>
      </c>
      <c r="F13" s="243">
        <v>0</v>
      </c>
      <c r="G13" s="243">
        <v>0</v>
      </c>
      <c r="H13" s="243">
        <v>0</v>
      </c>
      <c r="I13" s="243">
        <v>0</v>
      </c>
      <c r="J13" s="243">
        <v>0</v>
      </c>
      <c r="N13" s="183"/>
    </row>
    <row r="14" spans="1:16" s="125" customFormat="1">
      <c r="A14" s="181" t="s">
        <v>19</v>
      </c>
      <c r="B14" s="182" t="s">
        <v>367</v>
      </c>
      <c r="C14" s="243">
        <v>0</v>
      </c>
      <c r="D14" s="243">
        <v>0</v>
      </c>
      <c r="E14" s="243">
        <v>0</v>
      </c>
      <c r="F14" s="243">
        <v>0</v>
      </c>
      <c r="G14" s="243">
        <v>0</v>
      </c>
      <c r="H14" s="243">
        <v>0</v>
      </c>
      <c r="I14" s="243">
        <v>0</v>
      </c>
      <c r="J14" s="243">
        <v>0</v>
      </c>
      <c r="N14" s="183"/>
    </row>
    <row r="15" spans="1:16" s="125" customFormat="1">
      <c r="A15" s="181" t="s">
        <v>22</v>
      </c>
      <c r="B15" s="182" t="s">
        <v>368</v>
      </c>
      <c r="C15" s="243">
        <v>0</v>
      </c>
      <c r="D15" s="243">
        <v>0</v>
      </c>
      <c r="E15" s="243">
        <v>0</v>
      </c>
      <c r="F15" s="243">
        <v>0</v>
      </c>
      <c r="G15" s="243">
        <v>0</v>
      </c>
      <c r="H15" s="243">
        <v>0</v>
      </c>
      <c r="I15" s="243">
        <v>0</v>
      </c>
      <c r="J15" s="243">
        <v>0</v>
      </c>
      <c r="N15" s="183"/>
    </row>
    <row r="16" spans="1:16" s="125" customFormat="1">
      <c r="A16" s="181" t="s">
        <v>23</v>
      </c>
      <c r="B16" s="182" t="s">
        <v>369</v>
      </c>
      <c r="C16" s="243">
        <v>0</v>
      </c>
      <c r="D16" s="243">
        <v>0</v>
      </c>
      <c r="E16" s="243">
        <v>0</v>
      </c>
      <c r="F16" s="243">
        <v>0</v>
      </c>
      <c r="G16" s="243">
        <v>0</v>
      </c>
      <c r="H16" s="243">
        <v>0</v>
      </c>
      <c r="I16" s="243">
        <v>0</v>
      </c>
      <c r="J16" s="243">
        <v>0</v>
      </c>
      <c r="N16" s="183"/>
    </row>
    <row r="17" spans="1:14" s="125" customFormat="1">
      <c r="A17" s="181" t="s">
        <v>24</v>
      </c>
      <c r="B17" s="182" t="s">
        <v>370</v>
      </c>
      <c r="C17" s="243">
        <v>0</v>
      </c>
      <c r="D17" s="243">
        <v>0</v>
      </c>
      <c r="E17" s="243">
        <v>0</v>
      </c>
      <c r="F17" s="243">
        <v>0</v>
      </c>
      <c r="G17" s="243">
        <v>0</v>
      </c>
      <c r="H17" s="243">
        <v>0</v>
      </c>
      <c r="I17" s="243">
        <v>0</v>
      </c>
      <c r="J17" s="243">
        <v>0</v>
      </c>
      <c r="N17" s="183"/>
    </row>
    <row r="18" spans="1:14" s="125" customFormat="1">
      <c r="A18" s="181" t="s">
        <v>25</v>
      </c>
      <c r="B18" s="182" t="s">
        <v>371</v>
      </c>
      <c r="C18" s="243">
        <v>0</v>
      </c>
      <c r="D18" s="243">
        <v>0</v>
      </c>
      <c r="E18" s="243">
        <v>0</v>
      </c>
      <c r="F18" s="243">
        <v>0</v>
      </c>
      <c r="G18" s="243">
        <v>0</v>
      </c>
      <c r="H18" s="243">
        <v>0</v>
      </c>
      <c r="I18" s="243">
        <v>0</v>
      </c>
      <c r="J18" s="243">
        <v>0</v>
      </c>
      <c r="N18" s="183"/>
    </row>
    <row r="19" spans="1:14" s="125" customFormat="1">
      <c r="A19" s="181" t="s">
        <v>26</v>
      </c>
      <c r="B19" s="182" t="s">
        <v>372</v>
      </c>
      <c r="C19" s="243">
        <v>0</v>
      </c>
      <c r="D19" s="243">
        <v>0</v>
      </c>
      <c r="E19" s="243">
        <v>0</v>
      </c>
      <c r="F19" s="243">
        <v>0</v>
      </c>
      <c r="G19" s="243">
        <v>0</v>
      </c>
      <c r="H19" s="243">
        <v>0</v>
      </c>
      <c r="I19" s="243">
        <v>0</v>
      </c>
      <c r="J19" s="243">
        <v>0</v>
      </c>
      <c r="N19" s="183"/>
    </row>
    <row r="20" spans="1:14" s="125" customFormat="1">
      <c r="A20" s="181" t="s">
        <v>27</v>
      </c>
      <c r="B20" s="182" t="s">
        <v>373</v>
      </c>
      <c r="C20" s="243">
        <v>0</v>
      </c>
      <c r="D20" s="243">
        <v>0</v>
      </c>
      <c r="E20" s="243">
        <v>0</v>
      </c>
      <c r="F20" s="243">
        <v>0</v>
      </c>
      <c r="G20" s="243">
        <v>0</v>
      </c>
      <c r="H20" s="243">
        <v>0</v>
      </c>
      <c r="I20" s="243">
        <v>0</v>
      </c>
      <c r="J20" s="243">
        <v>0</v>
      </c>
      <c r="N20" s="183"/>
    </row>
    <row r="21" spans="1:14" s="125" customFormat="1">
      <c r="A21" s="181" t="s">
        <v>29</v>
      </c>
      <c r="B21" s="182" t="s">
        <v>374</v>
      </c>
      <c r="C21" s="243">
        <v>0</v>
      </c>
      <c r="D21" s="243">
        <v>0</v>
      </c>
      <c r="E21" s="243">
        <v>0</v>
      </c>
      <c r="F21" s="243">
        <v>0</v>
      </c>
      <c r="G21" s="243">
        <v>0</v>
      </c>
      <c r="H21" s="243">
        <v>0</v>
      </c>
      <c r="I21" s="243">
        <v>0</v>
      </c>
      <c r="J21" s="243">
        <v>0</v>
      </c>
    </row>
    <row r="22" spans="1:14" s="125" customFormat="1" ht="4.5" customHeight="1">
      <c r="A22" s="258"/>
      <c r="B22" s="256"/>
      <c r="C22" s="257"/>
      <c r="D22" s="257"/>
      <c r="E22" s="257"/>
      <c r="F22" s="257"/>
      <c r="G22" s="257"/>
      <c r="H22" s="257"/>
      <c r="I22" s="257"/>
      <c r="J22" s="257"/>
    </row>
    <row r="23" spans="1:14" s="88" customFormat="1" ht="13.5" customHeight="1">
      <c r="A23" s="1"/>
      <c r="B23" s="540" t="str">
        <f>TT!C7</f>
        <v>Kon Tum, ngày     tháng 11 năm 2023</v>
      </c>
      <c r="C23" s="540"/>
      <c r="D23" s="103"/>
      <c r="E23" s="177"/>
      <c r="F23" s="103"/>
      <c r="G23" s="540" t="str">
        <f>TT!C4</f>
        <v>Kon Tum, ngày     tháng 11 năm 2023</v>
      </c>
      <c r="H23" s="540"/>
      <c r="I23" s="540"/>
      <c r="J23" s="540"/>
      <c r="K23" s="1"/>
    </row>
    <row r="24" spans="1:14" ht="18" customHeight="1">
      <c r="B24" s="532" t="str">
        <f>TT!A6</f>
        <v>NGƯỜI LẬP BIỂU</v>
      </c>
      <c r="C24" s="532"/>
      <c r="D24" s="166"/>
      <c r="E24" s="166"/>
      <c r="F24" s="166"/>
      <c r="G24" s="532" t="str">
        <f>TT!C5</f>
        <v>CỤC TRƯỞNG</v>
      </c>
      <c r="H24" s="532"/>
      <c r="I24" s="532"/>
      <c r="J24" s="532"/>
    </row>
    <row r="25" spans="1:14" ht="18" customHeight="1">
      <c r="B25" s="255"/>
      <c r="C25" s="255"/>
      <c r="D25" s="166"/>
      <c r="E25" s="166"/>
      <c r="F25" s="166"/>
      <c r="G25" s="255"/>
      <c r="H25" s="255"/>
      <c r="I25" s="255"/>
      <c r="J25" s="255"/>
    </row>
    <row r="26" spans="1:14" ht="16.5">
      <c r="B26" s="178"/>
      <c r="C26" s="178"/>
      <c r="D26" s="166"/>
      <c r="E26" s="166"/>
      <c r="F26" s="166"/>
      <c r="G26" s="178"/>
      <c r="H26" s="178"/>
      <c r="I26" s="178"/>
      <c r="J26" s="178"/>
    </row>
    <row r="27" spans="1:14" ht="16.5">
      <c r="B27" s="178"/>
      <c r="C27" s="178"/>
      <c r="D27" s="166"/>
      <c r="E27" s="166"/>
      <c r="F27" s="166"/>
      <c r="G27" s="178"/>
      <c r="H27" s="178"/>
      <c r="I27" s="178"/>
      <c r="J27" s="178"/>
    </row>
    <row r="28" spans="1:14" ht="16.5">
      <c r="B28" s="178"/>
      <c r="C28" s="178"/>
      <c r="D28" s="166"/>
      <c r="E28" s="166"/>
      <c r="F28" s="166"/>
      <c r="G28" s="178"/>
      <c r="H28" s="178"/>
      <c r="I28" s="178"/>
      <c r="J28" s="178"/>
    </row>
    <row r="29" spans="1:14" ht="16.5">
      <c r="B29" s="533" t="str">
        <f>TT!C6</f>
        <v>PHẠM ANH VŨ</v>
      </c>
      <c r="C29" s="533"/>
      <c r="D29" s="166"/>
      <c r="E29" s="166"/>
      <c r="F29" s="166"/>
      <c r="G29" s="533" t="str">
        <f>TT!C3</f>
        <v>CAO MINH HOÀNG TÙNG</v>
      </c>
      <c r="H29" s="533"/>
      <c r="I29" s="533"/>
      <c r="J29" s="533"/>
    </row>
  </sheetData>
  <sheetProtection selectLockedCells="1"/>
  <mergeCells count="26">
    <mergeCell ref="B24:C24"/>
    <mergeCell ref="B29:C29"/>
    <mergeCell ref="G24:J24"/>
    <mergeCell ref="G29:J29"/>
    <mergeCell ref="C4:C7"/>
    <mergeCell ref="D4:D7"/>
    <mergeCell ref="E4:E7"/>
    <mergeCell ref="F4:F7"/>
    <mergeCell ref="G4:G7"/>
    <mergeCell ref="H4:H7"/>
    <mergeCell ref="A8:B8"/>
    <mergeCell ref="A9:B9"/>
    <mergeCell ref="G23:J23"/>
    <mergeCell ref="B23:C23"/>
    <mergeCell ref="C1:H1"/>
    <mergeCell ref="I2:J2"/>
    <mergeCell ref="A3:A7"/>
    <mergeCell ref="B3:B7"/>
    <mergeCell ref="C3:D3"/>
    <mergeCell ref="E3:F3"/>
    <mergeCell ref="G3:H3"/>
    <mergeCell ref="I3:J3"/>
    <mergeCell ref="I4:I7"/>
    <mergeCell ref="J4:J7"/>
    <mergeCell ref="A1:B1"/>
    <mergeCell ref="I1:J1"/>
  </mergeCells>
  <pageMargins left="0.38" right="0.31496062992125984" top="0.39" bottom="0.42" header="0.31496062992125984" footer="0.31496062992125984"/>
  <pageSetup paperSize="9" scale="9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J29"/>
  <sheetViews>
    <sheetView view="pageBreakPreview" topLeftCell="A13" zoomScaleNormal="100" zoomScaleSheetLayoutView="100" workbookViewId="0">
      <selection activeCell="E16" sqref="E16"/>
    </sheetView>
  </sheetViews>
  <sheetFormatPr defaultColWidth="9" defaultRowHeight="15.75"/>
  <cols>
    <col min="1" max="1" width="4.375" style="1" customWidth="1"/>
    <col min="2" max="2" width="28.875" style="1" customWidth="1"/>
    <col min="3" max="5" width="11.75" style="1" customWidth="1"/>
    <col min="6" max="6" width="9.75" style="1" customWidth="1"/>
    <col min="7" max="7" width="11.75" style="1" customWidth="1"/>
    <col min="8" max="8" width="9.875" style="1" customWidth="1"/>
    <col min="9" max="9" width="20" style="1" customWidth="1"/>
    <col min="10" max="10" width="21.25" style="1" customWidth="1"/>
    <col min="11" max="16384" width="9" style="1"/>
  </cols>
  <sheetData>
    <row r="1" spans="1:10" ht="69" customHeight="1">
      <c r="A1" s="425" t="s">
        <v>323</v>
      </c>
      <c r="B1" s="425"/>
      <c r="C1" s="489" t="s">
        <v>393</v>
      </c>
      <c r="D1" s="489"/>
      <c r="E1" s="489"/>
      <c r="F1" s="489"/>
      <c r="G1" s="489"/>
      <c r="H1" s="489"/>
      <c r="I1" s="423" t="str">
        <f>TT!C2</f>
        <v>Đơn vị  báo cáo: CỤC THADS TỈNH KON TUM
Đơn vị nhận báo cáo: BAN PHÁP CHẾ HĐND TỈNH KON TUM</v>
      </c>
      <c r="J1" s="423"/>
    </row>
    <row r="2" spans="1:10">
      <c r="B2" s="19"/>
      <c r="C2" s="90"/>
      <c r="D2" s="189"/>
      <c r="E2" s="190"/>
      <c r="F2" s="190"/>
      <c r="G2" s="3"/>
      <c r="H2" s="91"/>
      <c r="I2" s="426" t="s">
        <v>120</v>
      </c>
      <c r="J2" s="426"/>
    </row>
    <row r="3" spans="1:10">
      <c r="A3" s="528" t="s">
        <v>136</v>
      </c>
      <c r="B3" s="528" t="s">
        <v>157</v>
      </c>
      <c r="C3" s="528" t="s">
        <v>180</v>
      </c>
      <c r="D3" s="527" t="s">
        <v>4</v>
      </c>
      <c r="E3" s="527"/>
      <c r="F3" s="527" t="s">
        <v>181</v>
      </c>
      <c r="G3" s="527" t="s">
        <v>4</v>
      </c>
      <c r="H3" s="527"/>
      <c r="I3" s="527"/>
      <c r="J3" s="527"/>
    </row>
    <row r="4" spans="1:10">
      <c r="A4" s="529"/>
      <c r="B4" s="529"/>
      <c r="C4" s="529"/>
      <c r="D4" s="527" t="s">
        <v>182</v>
      </c>
      <c r="E4" s="527" t="s">
        <v>183</v>
      </c>
      <c r="F4" s="527"/>
      <c r="G4" s="527" t="s">
        <v>184</v>
      </c>
      <c r="H4" s="527" t="s">
        <v>185</v>
      </c>
      <c r="I4" s="527" t="s">
        <v>186</v>
      </c>
      <c r="J4" s="527" t="s">
        <v>187</v>
      </c>
    </row>
    <row r="5" spans="1:10">
      <c r="A5" s="529"/>
      <c r="B5" s="529"/>
      <c r="C5" s="529"/>
      <c r="D5" s="527"/>
      <c r="E5" s="527"/>
      <c r="F5" s="527"/>
      <c r="G5" s="527"/>
      <c r="H5" s="527"/>
      <c r="I5" s="527"/>
      <c r="J5" s="527"/>
    </row>
    <row r="6" spans="1:10">
      <c r="A6" s="529"/>
      <c r="B6" s="529"/>
      <c r="C6" s="529"/>
      <c r="D6" s="527"/>
      <c r="E6" s="527"/>
      <c r="F6" s="527"/>
      <c r="G6" s="527"/>
      <c r="H6" s="527"/>
      <c r="I6" s="527"/>
      <c r="J6" s="527"/>
    </row>
    <row r="7" spans="1:10">
      <c r="A7" s="530"/>
      <c r="B7" s="530"/>
      <c r="C7" s="529"/>
      <c r="D7" s="527"/>
      <c r="E7" s="527"/>
      <c r="F7" s="527"/>
      <c r="G7" s="527"/>
      <c r="H7" s="527"/>
      <c r="I7" s="527"/>
      <c r="J7" s="527"/>
    </row>
    <row r="8" spans="1:10">
      <c r="A8" s="465" t="s">
        <v>3</v>
      </c>
      <c r="B8" s="466"/>
      <c r="C8" s="92">
        <v>1</v>
      </c>
      <c r="D8" s="244">
        <v>2</v>
      </c>
      <c r="E8" s="244">
        <v>3</v>
      </c>
      <c r="F8" s="244">
        <v>4</v>
      </c>
      <c r="G8" s="244">
        <v>5</v>
      </c>
      <c r="H8" s="244">
        <v>6</v>
      </c>
      <c r="I8" s="244">
        <v>7</v>
      </c>
      <c r="J8" s="244">
        <v>8</v>
      </c>
    </row>
    <row r="9" spans="1:10" s="300" customFormat="1">
      <c r="A9" s="541" t="s">
        <v>10</v>
      </c>
      <c r="B9" s="542"/>
      <c r="C9" s="360">
        <v>154</v>
      </c>
      <c r="D9" s="360">
        <v>129</v>
      </c>
      <c r="E9" s="360">
        <v>25</v>
      </c>
      <c r="F9" s="360">
        <v>154</v>
      </c>
      <c r="G9" s="360">
        <v>3</v>
      </c>
      <c r="H9" s="360">
        <v>125</v>
      </c>
      <c r="I9" s="360">
        <v>2</v>
      </c>
      <c r="J9" s="360">
        <v>24</v>
      </c>
    </row>
    <row r="10" spans="1:10">
      <c r="A10" s="250" t="s">
        <v>0</v>
      </c>
      <c r="B10" s="251" t="s">
        <v>28</v>
      </c>
      <c r="C10" s="360">
        <v>15</v>
      </c>
      <c r="D10" s="245">
        <v>15</v>
      </c>
      <c r="E10" s="245">
        <v>0</v>
      </c>
      <c r="F10" s="360">
        <v>15</v>
      </c>
      <c r="G10" s="245">
        <v>0</v>
      </c>
      <c r="H10" s="245">
        <v>15</v>
      </c>
      <c r="I10" s="245">
        <v>0</v>
      </c>
      <c r="J10" s="245">
        <v>0</v>
      </c>
    </row>
    <row r="11" spans="1:10" s="300" customFormat="1">
      <c r="A11" s="362" t="s">
        <v>1</v>
      </c>
      <c r="B11" s="361" t="s">
        <v>8</v>
      </c>
      <c r="C11" s="360">
        <v>139</v>
      </c>
      <c r="D11" s="360">
        <v>114</v>
      </c>
      <c r="E11" s="360">
        <v>25</v>
      </c>
      <c r="F11" s="360">
        <v>139</v>
      </c>
      <c r="G11" s="360">
        <v>3</v>
      </c>
      <c r="H11" s="360">
        <v>110</v>
      </c>
      <c r="I11" s="360">
        <v>2</v>
      </c>
      <c r="J11" s="360">
        <v>24</v>
      </c>
    </row>
    <row r="12" spans="1:10">
      <c r="A12" s="184">
        <v>1</v>
      </c>
      <c r="B12" s="185" t="s">
        <v>383</v>
      </c>
      <c r="C12" s="360">
        <v>35</v>
      </c>
      <c r="D12" s="245">
        <v>34</v>
      </c>
      <c r="E12" s="245">
        <v>1</v>
      </c>
      <c r="F12" s="360">
        <v>35</v>
      </c>
      <c r="G12" s="245">
        <v>0</v>
      </c>
      <c r="H12" s="245">
        <v>35</v>
      </c>
      <c r="I12" s="245">
        <v>0</v>
      </c>
      <c r="J12" s="245">
        <v>0</v>
      </c>
    </row>
    <row r="13" spans="1:10">
      <c r="A13" s="184">
        <v>2</v>
      </c>
      <c r="B13" s="185" t="s">
        <v>384</v>
      </c>
      <c r="C13" s="360">
        <v>32</v>
      </c>
      <c r="D13" s="245">
        <v>28</v>
      </c>
      <c r="E13" s="245">
        <v>4</v>
      </c>
      <c r="F13" s="360">
        <v>32</v>
      </c>
      <c r="G13" s="245">
        <v>0</v>
      </c>
      <c r="H13" s="245">
        <v>27</v>
      </c>
      <c r="I13" s="245">
        <v>0</v>
      </c>
      <c r="J13" s="245">
        <v>5</v>
      </c>
    </row>
    <row r="14" spans="1:10">
      <c r="A14" s="184">
        <v>3</v>
      </c>
      <c r="B14" s="185" t="s">
        <v>385</v>
      </c>
      <c r="C14" s="360">
        <v>17</v>
      </c>
      <c r="D14" s="245">
        <v>1</v>
      </c>
      <c r="E14" s="245">
        <v>16</v>
      </c>
      <c r="F14" s="360">
        <v>17</v>
      </c>
      <c r="G14" s="245">
        <v>1</v>
      </c>
      <c r="H14" s="245">
        <v>12</v>
      </c>
      <c r="I14" s="245">
        <v>0</v>
      </c>
      <c r="J14" s="245">
        <v>4</v>
      </c>
    </row>
    <row r="15" spans="1:10">
      <c r="A15" s="184">
        <v>4</v>
      </c>
      <c r="B15" s="185" t="s">
        <v>386</v>
      </c>
      <c r="C15" s="360">
        <v>27</v>
      </c>
      <c r="D15" s="245">
        <v>27</v>
      </c>
      <c r="E15" s="245">
        <v>0</v>
      </c>
      <c r="F15" s="360">
        <v>27</v>
      </c>
      <c r="G15" s="245">
        <v>0</v>
      </c>
      <c r="H15" s="245">
        <v>19</v>
      </c>
      <c r="I15" s="245">
        <v>0</v>
      </c>
      <c r="J15" s="245">
        <v>8</v>
      </c>
    </row>
    <row r="16" spans="1:10">
      <c r="A16" s="184">
        <v>5</v>
      </c>
      <c r="B16" s="185" t="s">
        <v>387</v>
      </c>
      <c r="C16" s="360">
        <v>2</v>
      </c>
      <c r="D16" s="245">
        <v>2</v>
      </c>
      <c r="E16" s="245">
        <v>0</v>
      </c>
      <c r="F16" s="360">
        <v>2</v>
      </c>
      <c r="G16" s="245">
        <v>1</v>
      </c>
      <c r="H16" s="245">
        <v>1</v>
      </c>
      <c r="I16" s="245">
        <v>0</v>
      </c>
      <c r="J16" s="245">
        <v>0</v>
      </c>
    </row>
    <row r="17" spans="1:10">
      <c r="A17" s="184">
        <v>6</v>
      </c>
      <c r="B17" s="185" t="s">
        <v>388</v>
      </c>
      <c r="C17" s="360">
        <v>9</v>
      </c>
      <c r="D17" s="245">
        <v>8</v>
      </c>
      <c r="E17" s="245">
        <v>1</v>
      </c>
      <c r="F17" s="360">
        <v>9</v>
      </c>
      <c r="G17" s="245">
        <v>0</v>
      </c>
      <c r="H17" s="245">
        <v>6</v>
      </c>
      <c r="I17" s="245">
        <v>1</v>
      </c>
      <c r="J17" s="245">
        <v>2</v>
      </c>
    </row>
    <row r="18" spans="1:10">
      <c r="A18" s="184">
        <v>7</v>
      </c>
      <c r="B18" s="185" t="s">
        <v>389</v>
      </c>
      <c r="C18" s="360">
        <v>9</v>
      </c>
      <c r="D18" s="245">
        <v>6</v>
      </c>
      <c r="E18" s="245">
        <v>3</v>
      </c>
      <c r="F18" s="360">
        <v>9</v>
      </c>
      <c r="G18" s="245">
        <v>0</v>
      </c>
      <c r="H18" s="245">
        <v>5</v>
      </c>
      <c r="I18" s="245">
        <v>0</v>
      </c>
      <c r="J18" s="245">
        <v>4</v>
      </c>
    </row>
    <row r="19" spans="1:10">
      <c r="A19" s="184">
        <v>8</v>
      </c>
      <c r="B19" s="185" t="s">
        <v>390</v>
      </c>
      <c r="C19" s="360">
        <v>6</v>
      </c>
      <c r="D19" s="245">
        <v>6</v>
      </c>
      <c r="E19" s="245">
        <v>0</v>
      </c>
      <c r="F19" s="360">
        <v>6</v>
      </c>
      <c r="G19" s="245">
        <v>1</v>
      </c>
      <c r="H19" s="245">
        <v>4</v>
      </c>
      <c r="I19" s="245">
        <v>0</v>
      </c>
      <c r="J19" s="245">
        <v>1</v>
      </c>
    </row>
    <row r="20" spans="1:10">
      <c r="A20" s="184">
        <v>9</v>
      </c>
      <c r="B20" s="185" t="s">
        <v>391</v>
      </c>
      <c r="C20" s="360">
        <v>0</v>
      </c>
      <c r="D20" s="245">
        <v>0</v>
      </c>
      <c r="E20" s="245">
        <v>0</v>
      </c>
      <c r="F20" s="360">
        <v>0</v>
      </c>
      <c r="G20" s="245">
        <v>0</v>
      </c>
      <c r="H20" s="245">
        <v>0</v>
      </c>
      <c r="I20" s="245">
        <v>0</v>
      </c>
      <c r="J20" s="245">
        <v>0</v>
      </c>
    </row>
    <row r="21" spans="1:10">
      <c r="A21" s="184">
        <v>10</v>
      </c>
      <c r="B21" s="185" t="s">
        <v>392</v>
      </c>
      <c r="C21" s="360">
        <v>2</v>
      </c>
      <c r="D21" s="245">
        <v>2</v>
      </c>
      <c r="E21" s="245">
        <v>0</v>
      </c>
      <c r="F21" s="360">
        <v>2</v>
      </c>
      <c r="G21" s="245">
        <v>0</v>
      </c>
      <c r="H21" s="245">
        <v>1</v>
      </c>
      <c r="I21" s="245">
        <v>1</v>
      </c>
      <c r="J21" s="245">
        <v>0</v>
      </c>
    </row>
    <row r="22" spans="1:10" ht="6.75" customHeight="1">
      <c r="A22" s="261"/>
      <c r="B22" s="259"/>
      <c r="C22" s="260"/>
      <c r="D22" s="260"/>
      <c r="E22" s="260"/>
      <c r="F22" s="260"/>
      <c r="G22" s="260"/>
      <c r="H22" s="260"/>
      <c r="I22" s="260"/>
      <c r="J22" s="260"/>
    </row>
    <row r="23" spans="1:10" ht="16.5">
      <c r="B23" s="540" t="str">
        <f>TT!C7</f>
        <v>Kon Tum, ngày     tháng 11 năm 2023</v>
      </c>
      <c r="C23" s="540"/>
      <c r="D23" s="540"/>
      <c r="E23" s="177"/>
      <c r="F23" s="103"/>
      <c r="G23" s="540" t="str">
        <f>B23</f>
        <v>Kon Tum, ngày     tháng 11 năm 2023</v>
      </c>
      <c r="H23" s="540"/>
      <c r="I23" s="540"/>
      <c r="J23" s="540"/>
    </row>
    <row r="24" spans="1:10" ht="16.5">
      <c r="B24" s="532" t="str">
        <f>TT!A6</f>
        <v>NGƯỜI LẬP BIỂU</v>
      </c>
      <c r="C24" s="532"/>
      <c r="D24" s="532"/>
      <c r="E24" s="166"/>
      <c r="F24" s="166"/>
      <c r="G24" s="532" t="str">
        <f>TT!C5</f>
        <v>CỤC TRƯỞNG</v>
      </c>
      <c r="H24" s="532"/>
      <c r="I24" s="532"/>
      <c r="J24" s="532"/>
    </row>
    <row r="25" spans="1:10" ht="16.5">
      <c r="B25" s="178"/>
      <c r="C25" s="178"/>
      <c r="D25" s="166"/>
      <c r="E25" s="166"/>
      <c r="F25" s="166"/>
      <c r="G25" s="178"/>
      <c r="H25" s="178"/>
      <c r="I25" s="178"/>
      <c r="J25" s="178"/>
    </row>
    <row r="26" spans="1:10" ht="16.5">
      <c r="B26" s="178"/>
      <c r="C26" s="178"/>
      <c r="D26" s="166"/>
      <c r="E26" s="166"/>
      <c r="F26" s="166"/>
      <c r="G26" s="178"/>
      <c r="H26" s="178"/>
      <c r="I26" s="178"/>
      <c r="J26" s="178"/>
    </row>
    <row r="27" spans="1:10" ht="16.5">
      <c r="B27" s="178"/>
      <c r="C27" s="178"/>
      <c r="D27" s="166"/>
      <c r="E27" s="166"/>
      <c r="F27" s="166"/>
      <c r="G27" s="178"/>
      <c r="H27" s="178"/>
      <c r="I27" s="178"/>
      <c r="J27" s="178"/>
    </row>
    <row r="28" spans="1:10" ht="16.5">
      <c r="B28" s="178"/>
      <c r="C28" s="178"/>
      <c r="D28" s="166"/>
      <c r="E28" s="166"/>
      <c r="F28" s="166"/>
      <c r="G28" s="178"/>
      <c r="H28" s="178"/>
      <c r="I28" s="178"/>
      <c r="J28" s="178"/>
    </row>
    <row r="29" spans="1:10" ht="16.5">
      <c r="B29" s="533" t="str">
        <f>TT!C6</f>
        <v>PHẠM ANH VŨ</v>
      </c>
      <c r="C29" s="533"/>
      <c r="D29" s="533"/>
      <c r="E29" s="166"/>
      <c r="F29" s="166"/>
      <c r="G29" s="533" t="str">
        <f>TT!C3</f>
        <v>CAO MINH HOÀNG TÙNG</v>
      </c>
      <c r="H29" s="533"/>
      <c r="I29" s="533"/>
      <c r="J29" s="533"/>
    </row>
  </sheetData>
  <sheetProtection selectLockedCells="1"/>
  <mergeCells count="24">
    <mergeCell ref="A1:B1"/>
    <mergeCell ref="J4:J7"/>
    <mergeCell ref="G29:J29"/>
    <mergeCell ref="B29:D29"/>
    <mergeCell ref="A8:B8"/>
    <mergeCell ref="B24:D24"/>
    <mergeCell ref="G24:J24"/>
    <mergeCell ref="A9:B9"/>
    <mergeCell ref="B23:D23"/>
    <mergeCell ref="G23:J23"/>
    <mergeCell ref="I2:J2"/>
    <mergeCell ref="A3:A7"/>
    <mergeCell ref="B3:B7"/>
    <mergeCell ref="C3:C7"/>
    <mergeCell ref="C1:H1"/>
    <mergeCell ref="I1:J1"/>
    <mergeCell ref="D3:E3"/>
    <mergeCell ref="F3:F7"/>
    <mergeCell ref="G3:J3"/>
    <mergeCell ref="D4:D7"/>
    <mergeCell ref="E4:E7"/>
    <mergeCell ref="G4:G7"/>
    <mergeCell ref="H4:H7"/>
    <mergeCell ref="I4:I7"/>
  </mergeCells>
  <pageMargins left="0.38" right="0.28000000000000003" top="0.42" bottom="0.4" header="0.31496062992125984" footer="0.31496062992125984"/>
  <pageSetup paperSize="9" scale="9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W54"/>
  <sheetViews>
    <sheetView view="pageBreakPreview" zoomScaleNormal="100" zoomScaleSheetLayoutView="100" workbookViewId="0">
      <selection activeCell="R1" sqref="R1:W1"/>
    </sheetView>
  </sheetViews>
  <sheetFormatPr defaultColWidth="9" defaultRowHeight="15.75"/>
  <cols>
    <col min="1" max="1" width="5" style="1" customWidth="1"/>
    <col min="2" max="2" width="24.125" style="1" customWidth="1"/>
    <col min="3" max="3" width="5.625" style="1" customWidth="1"/>
    <col min="4" max="5" width="5.375" style="1" customWidth="1"/>
    <col min="6" max="6" width="6" style="1" customWidth="1"/>
    <col min="7" max="7" width="5.375" style="1" customWidth="1"/>
    <col min="8" max="8" width="6.125" style="1" customWidth="1"/>
    <col min="9" max="10" width="5.75" style="1" customWidth="1"/>
    <col min="11" max="11" width="6.375" style="1" customWidth="1"/>
    <col min="12" max="12" width="6.875" style="1" customWidth="1"/>
    <col min="13" max="13" width="5.25" style="1" customWidth="1"/>
    <col min="14" max="14" width="5.375" style="1" customWidth="1"/>
    <col min="15" max="15" width="5.125" style="1" customWidth="1"/>
    <col min="16" max="16" width="4.25" style="1" customWidth="1"/>
    <col min="17" max="17" width="6.625" style="1" customWidth="1"/>
    <col min="18" max="19" width="4.75" style="1" customWidth="1"/>
    <col min="20" max="20" width="4.875" style="1" customWidth="1"/>
    <col min="21" max="21" width="5.875" style="1" customWidth="1"/>
    <col min="22" max="22" width="4.625" style="1" customWidth="1"/>
    <col min="23" max="23" width="6.375" style="1" customWidth="1"/>
    <col min="24" max="16384" width="9" style="1"/>
  </cols>
  <sheetData>
    <row r="1" spans="1:23" ht="64.5" customHeight="1">
      <c r="A1" s="425" t="s">
        <v>324</v>
      </c>
      <c r="B1" s="425"/>
      <c r="C1" s="425"/>
      <c r="D1" s="425"/>
      <c r="E1" s="425"/>
      <c r="F1" s="489" t="s">
        <v>394</v>
      </c>
      <c r="G1" s="489"/>
      <c r="H1" s="489"/>
      <c r="I1" s="489"/>
      <c r="J1" s="489"/>
      <c r="K1" s="489"/>
      <c r="L1" s="489"/>
      <c r="M1" s="489"/>
      <c r="N1" s="489"/>
      <c r="O1" s="489"/>
      <c r="P1" s="489"/>
      <c r="Q1" s="489"/>
      <c r="R1" s="560" t="str">
        <f>TT!C2</f>
        <v>Đơn vị  báo cáo: CỤC THADS TỈNH KON TUM
Đơn vị nhận báo cáo: BAN PHÁP CHẾ HĐND TỈNH KON TUM</v>
      </c>
      <c r="S1" s="560"/>
      <c r="T1" s="560"/>
      <c r="U1" s="560"/>
      <c r="V1" s="560"/>
      <c r="W1" s="560"/>
    </row>
    <row r="2" spans="1:23" ht="16.5">
      <c r="A2" s="93"/>
      <c r="B2" s="93"/>
      <c r="C2" s="93"/>
      <c r="D2" s="93"/>
      <c r="E2" s="94"/>
      <c r="F2" s="94"/>
      <c r="G2" s="95"/>
      <c r="H2" s="95"/>
      <c r="I2" s="95"/>
      <c r="J2" s="95"/>
      <c r="K2" s="95"/>
      <c r="L2" s="96"/>
      <c r="M2" s="96"/>
      <c r="N2" s="97"/>
      <c r="O2" s="95"/>
      <c r="P2" s="95"/>
      <c r="Q2" s="94"/>
      <c r="R2" s="561" t="s">
        <v>188</v>
      </c>
      <c r="S2" s="561"/>
      <c r="T2" s="561"/>
      <c r="U2" s="561"/>
      <c r="V2" s="561"/>
      <c r="W2" s="561"/>
    </row>
    <row r="3" spans="1:23" ht="24" customHeight="1">
      <c r="A3" s="550" t="s">
        <v>136</v>
      </c>
      <c r="B3" s="555" t="s">
        <v>21</v>
      </c>
      <c r="C3" s="550" t="s">
        <v>189</v>
      </c>
      <c r="D3" s="550" t="s">
        <v>190</v>
      </c>
      <c r="E3" s="547" t="s">
        <v>304</v>
      </c>
      <c r="F3" s="548"/>
      <c r="G3" s="548"/>
      <c r="H3" s="548"/>
      <c r="I3" s="548"/>
      <c r="J3" s="548"/>
      <c r="K3" s="548"/>
      <c r="L3" s="548"/>
      <c r="M3" s="548"/>
      <c r="N3" s="548"/>
      <c r="O3" s="548"/>
      <c r="P3" s="548"/>
      <c r="Q3" s="549"/>
      <c r="R3" s="546" t="s">
        <v>191</v>
      </c>
      <c r="S3" s="546"/>
      <c r="T3" s="546"/>
      <c r="U3" s="546"/>
      <c r="V3" s="546"/>
      <c r="W3" s="546"/>
    </row>
    <row r="4" spans="1:23">
      <c r="A4" s="556"/>
      <c r="B4" s="558"/>
      <c r="C4" s="556"/>
      <c r="D4" s="556"/>
      <c r="E4" s="546" t="s">
        <v>192</v>
      </c>
      <c r="F4" s="546"/>
      <c r="G4" s="546"/>
      <c r="H4" s="547" t="s">
        <v>193</v>
      </c>
      <c r="I4" s="548"/>
      <c r="J4" s="548"/>
      <c r="K4" s="548"/>
      <c r="L4" s="548"/>
      <c r="M4" s="548"/>
      <c r="N4" s="548"/>
      <c r="O4" s="548"/>
      <c r="P4" s="548"/>
      <c r="Q4" s="549"/>
      <c r="R4" s="546" t="s">
        <v>10</v>
      </c>
      <c r="S4" s="546" t="s">
        <v>4</v>
      </c>
      <c r="T4" s="546"/>
      <c r="U4" s="546"/>
      <c r="V4" s="546"/>
      <c r="W4" s="546"/>
    </row>
    <row r="5" spans="1:23">
      <c r="A5" s="556"/>
      <c r="B5" s="558"/>
      <c r="C5" s="556"/>
      <c r="D5" s="556"/>
      <c r="E5" s="546"/>
      <c r="F5" s="546"/>
      <c r="G5" s="546"/>
      <c r="H5" s="551" t="s">
        <v>289</v>
      </c>
      <c r="I5" s="553" t="s">
        <v>4</v>
      </c>
      <c r="J5" s="554"/>
      <c r="K5" s="554"/>
      <c r="L5" s="554"/>
      <c r="M5" s="554"/>
      <c r="N5" s="554"/>
      <c r="O5" s="554"/>
      <c r="P5" s="555"/>
      <c r="Q5" s="550" t="s">
        <v>194</v>
      </c>
      <c r="R5" s="546"/>
      <c r="S5" s="546" t="s">
        <v>303</v>
      </c>
      <c r="T5" s="546" t="s">
        <v>195</v>
      </c>
      <c r="U5" s="546" t="s">
        <v>196</v>
      </c>
      <c r="V5" s="546" t="s">
        <v>197</v>
      </c>
      <c r="W5" s="546" t="s">
        <v>198</v>
      </c>
    </row>
    <row r="6" spans="1:23" ht="26.25" customHeight="1">
      <c r="A6" s="556"/>
      <c r="B6" s="558"/>
      <c r="C6" s="556"/>
      <c r="D6" s="556"/>
      <c r="E6" s="546" t="s">
        <v>10</v>
      </c>
      <c r="F6" s="546" t="s">
        <v>4</v>
      </c>
      <c r="G6" s="546"/>
      <c r="H6" s="552"/>
      <c r="I6" s="546" t="s">
        <v>199</v>
      </c>
      <c r="J6" s="546"/>
      <c r="K6" s="546"/>
      <c r="L6" s="546" t="s">
        <v>200</v>
      </c>
      <c r="M6" s="546"/>
      <c r="N6" s="546"/>
      <c r="O6" s="546" t="s">
        <v>201</v>
      </c>
      <c r="P6" s="546" t="s">
        <v>202</v>
      </c>
      <c r="Q6" s="556"/>
      <c r="R6" s="546"/>
      <c r="S6" s="562"/>
      <c r="T6" s="546"/>
      <c r="U6" s="546"/>
      <c r="V6" s="546"/>
      <c r="W6" s="546"/>
    </row>
    <row r="7" spans="1:23" ht="102.75" customHeight="1">
      <c r="A7" s="557"/>
      <c r="B7" s="559"/>
      <c r="C7" s="556"/>
      <c r="D7" s="556"/>
      <c r="E7" s="550"/>
      <c r="F7" s="289" t="s">
        <v>203</v>
      </c>
      <c r="G7" s="289" t="s">
        <v>204</v>
      </c>
      <c r="H7" s="552"/>
      <c r="I7" s="289" t="s">
        <v>205</v>
      </c>
      <c r="J7" s="289" t="s">
        <v>206</v>
      </c>
      <c r="K7" s="289" t="s">
        <v>207</v>
      </c>
      <c r="L7" s="289" t="s">
        <v>208</v>
      </c>
      <c r="M7" s="289" t="s">
        <v>209</v>
      </c>
      <c r="N7" s="289" t="s">
        <v>210</v>
      </c>
      <c r="O7" s="550"/>
      <c r="P7" s="550"/>
      <c r="Q7" s="556"/>
      <c r="R7" s="550"/>
      <c r="S7" s="563"/>
      <c r="T7" s="550"/>
      <c r="U7" s="550"/>
      <c r="V7" s="550"/>
      <c r="W7" s="550"/>
    </row>
    <row r="8" spans="1:23">
      <c r="A8" s="285"/>
      <c r="B8" s="286" t="s">
        <v>211</v>
      </c>
      <c r="C8" s="287">
        <v>1</v>
      </c>
      <c r="D8" s="288">
        <v>2</v>
      </c>
      <c r="E8" s="287">
        <v>3</v>
      </c>
      <c r="F8" s="288">
        <v>4</v>
      </c>
      <c r="G8" s="287">
        <v>5</v>
      </c>
      <c r="H8" s="288">
        <v>6</v>
      </c>
      <c r="I8" s="287">
        <v>7</v>
      </c>
      <c r="J8" s="288">
        <v>8</v>
      </c>
      <c r="K8" s="287">
        <v>9</v>
      </c>
      <c r="L8" s="288">
        <v>10</v>
      </c>
      <c r="M8" s="287">
        <v>11</v>
      </c>
      <c r="N8" s="288">
        <v>12</v>
      </c>
      <c r="O8" s="287">
        <v>13</v>
      </c>
      <c r="P8" s="288">
        <v>14</v>
      </c>
      <c r="Q8" s="287">
        <v>15</v>
      </c>
      <c r="R8" s="288">
        <v>16</v>
      </c>
      <c r="S8" s="287">
        <v>17</v>
      </c>
      <c r="T8" s="288">
        <v>18</v>
      </c>
      <c r="U8" s="287">
        <v>19</v>
      </c>
      <c r="V8" s="288">
        <v>20</v>
      </c>
      <c r="W8" s="287">
        <v>21</v>
      </c>
    </row>
    <row r="9" spans="1:23">
      <c r="A9" s="278" t="s">
        <v>0</v>
      </c>
      <c r="B9" s="279" t="s">
        <v>212</v>
      </c>
      <c r="C9" s="280">
        <v>14</v>
      </c>
      <c r="D9" s="280">
        <v>0</v>
      </c>
      <c r="E9" s="351">
        <v>12</v>
      </c>
      <c r="F9" s="280">
        <v>0</v>
      </c>
      <c r="G9" s="280">
        <v>12</v>
      </c>
      <c r="H9" s="351">
        <v>12</v>
      </c>
      <c r="I9" s="280">
        <v>0</v>
      </c>
      <c r="J9" s="280">
        <v>0</v>
      </c>
      <c r="K9" s="280">
        <v>0</v>
      </c>
      <c r="L9" s="280">
        <v>2</v>
      </c>
      <c r="M9" s="280">
        <v>0</v>
      </c>
      <c r="N9" s="280">
        <v>1</v>
      </c>
      <c r="O9" s="280">
        <v>0</v>
      </c>
      <c r="P9" s="280">
        <v>9</v>
      </c>
      <c r="Q9" s="280">
        <v>0</v>
      </c>
      <c r="R9" s="351">
        <v>12</v>
      </c>
      <c r="S9" s="280">
        <v>5</v>
      </c>
      <c r="T9" s="280">
        <v>0</v>
      </c>
      <c r="U9" s="280">
        <v>0</v>
      </c>
      <c r="V9" s="280">
        <v>7</v>
      </c>
      <c r="W9" s="280">
        <v>0</v>
      </c>
    </row>
    <row r="10" spans="1:23">
      <c r="A10" s="278" t="s">
        <v>1</v>
      </c>
      <c r="B10" s="279" t="s">
        <v>213</v>
      </c>
      <c r="C10" s="280">
        <v>2</v>
      </c>
      <c r="D10" s="280">
        <v>0</v>
      </c>
      <c r="E10" s="351">
        <v>2</v>
      </c>
      <c r="F10" s="280">
        <v>0</v>
      </c>
      <c r="G10" s="280">
        <v>2</v>
      </c>
      <c r="H10" s="351">
        <v>1</v>
      </c>
      <c r="I10" s="280">
        <v>0</v>
      </c>
      <c r="J10" s="280">
        <v>0</v>
      </c>
      <c r="K10" s="280">
        <v>0</v>
      </c>
      <c r="L10" s="280">
        <v>0</v>
      </c>
      <c r="M10" s="280">
        <v>0</v>
      </c>
      <c r="N10" s="280">
        <v>0</v>
      </c>
      <c r="O10" s="280">
        <v>0</v>
      </c>
      <c r="P10" s="280">
        <v>1</v>
      </c>
      <c r="Q10" s="280">
        <v>1</v>
      </c>
      <c r="R10" s="351">
        <v>1</v>
      </c>
      <c r="S10" s="280">
        <v>0</v>
      </c>
      <c r="T10" s="280">
        <v>0</v>
      </c>
      <c r="U10" s="280">
        <v>0</v>
      </c>
      <c r="V10" s="280">
        <v>1</v>
      </c>
      <c r="W10" s="280">
        <v>0</v>
      </c>
    </row>
    <row r="11" spans="1:23" s="300" customFormat="1">
      <c r="A11" s="346">
        <v>1</v>
      </c>
      <c r="B11" s="347" t="s">
        <v>214</v>
      </c>
      <c r="C11" s="348"/>
      <c r="D11" s="348"/>
      <c r="E11" s="348"/>
      <c r="F11" s="348"/>
      <c r="G11" s="348"/>
      <c r="H11" s="348"/>
      <c r="I11" s="348"/>
      <c r="J11" s="348"/>
      <c r="K11" s="348"/>
      <c r="L11" s="348"/>
      <c r="M11" s="348"/>
      <c r="N11" s="348"/>
      <c r="O11" s="348"/>
      <c r="P11" s="348"/>
      <c r="Q11" s="348"/>
      <c r="R11" s="348"/>
      <c r="S11" s="348"/>
      <c r="T11" s="348"/>
      <c r="U11" s="348"/>
      <c r="V11" s="348"/>
      <c r="W11" s="348"/>
    </row>
    <row r="12" spans="1:23" ht="16.5" customHeight="1">
      <c r="A12" s="281" t="s">
        <v>15</v>
      </c>
      <c r="B12" s="282" t="s">
        <v>215</v>
      </c>
      <c r="C12" s="283">
        <v>4</v>
      </c>
      <c r="D12" s="283"/>
      <c r="E12" s="351">
        <v>4</v>
      </c>
      <c r="F12" s="283">
        <v>0</v>
      </c>
      <c r="G12" s="283">
        <v>4</v>
      </c>
      <c r="H12" s="351">
        <v>4</v>
      </c>
      <c r="I12" s="283"/>
      <c r="J12" s="283"/>
      <c r="K12" s="283"/>
      <c r="L12" s="283"/>
      <c r="M12" s="283"/>
      <c r="N12" s="283"/>
      <c r="O12" s="283"/>
      <c r="P12" s="283">
        <v>4</v>
      </c>
      <c r="Q12" s="283">
        <v>0</v>
      </c>
      <c r="R12" s="351">
        <v>4</v>
      </c>
      <c r="S12" s="283">
        <v>1</v>
      </c>
      <c r="T12" s="283"/>
      <c r="U12" s="283"/>
      <c r="V12" s="283">
        <v>3</v>
      </c>
      <c r="W12" s="283"/>
    </row>
    <row r="13" spans="1:23" ht="14.25" customHeight="1">
      <c r="A13" s="281" t="s">
        <v>16</v>
      </c>
      <c r="B13" s="282" t="s">
        <v>216</v>
      </c>
      <c r="C13" s="283">
        <v>1</v>
      </c>
      <c r="D13" s="283"/>
      <c r="E13" s="351">
        <v>1</v>
      </c>
      <c r="F13" s="283">
        <v>0</v>
      </c>
      <c r="G13" s="283">
        <v>1</v>
      </c>
      <c r="H13" s="351">
        <v>1</v>
      </c>
      <c r="I13" s="283"/>
      <c r="J13" s="283"/>
      <c r="K13" s="283"/>
      <c r="L13" s="283"/>
      <c r="M13" s="283"/>
      <c r="N13" s="283"/>
      <c r="O13" s="283"/>
      <c r="P13" s="283">
        <v>1</v>
      </c>
      <c r="Q13" s="283">
        <v>0</v>
      </c>
      <c r="R13" s="351">
        <v>1</v>
      </c>
      <c r="S13" s="283"/>
      <c r="T13" s="283"/>
      <c r="U13" s="283"/>
      <c r="V13" s="283">
        <v>1</v>
      </c>
      <c r="W13" s="283"/>
    </row>
    <row r="14" spans="1:23" s="300" customFormat="1">
      <c r="A14" s="349">
        <v>2</v>
      </c>
      <c r="B14" s="347" t="s">
        <v>8</v>
      </c>
      <c r="C14" s="348"/>
      <c r="D14" s="348"/>
      <c r="E14" s="348"/>
      <c r="F14" s="348"/>
      <c r="G14" s="348"/>
      <c r="H14" s="348"/>
      <c r="I14" s="348"/>
      <c r="J14" s="348"/>
      <c r="K14" s="348"/>
      <c r="L14" s="348"/>
      <c r="M14" s="348"/>
      <c r="N14" s="348"/>
      <c r="O14" s="348"/>
      <c r="P14" s="348"/>
      <c r="Q14" s="348"/>
      <c r="R14" s="348"/>
      <c r="S14" s="348"/>
      <c r="T14" s="348"/>
      <c r="U14" s="348"/>
      <c r="V14" s="348"/>
      <c r="W14" s="348"/>
    </row>
    <row r="15" spans="1:23">
      <c r="A15" s="281">
        <v>2.1</v>
      </c>
      <c r="B15" s="282" t="s">
        <v>215</v>
      </c>
      <c r="C15" s="280">
        <v>10</v>
      </c>
      <c r="D15" s="280">
        <v>0</v>
      </c>
      <c r="E15" s="351">
        <v>8</v>
      </c>
      <c r="F15" s="280">
        <v>0</v>
      </c>
      <c r="G15" s="280">
        <v>8</v>
      </c>
      <c r="H15" s="351">
        <v>8</v>
      </c>
      <c r="I15" s="280">
        <v>0</v>
      </c>
      <c r="J15" s="280">
        <v>0</v>
      </c>
      <c r="K15" s="280">
        <v>0</v>
      </c>
      <c r="L15" s="280">
        <v>2</v>
      </c>
      <c r="M15" s="280">
        <v>0</v>
      </c>
      <c r="N15" s="280">
        <v>1</v>
      </c>
      <c r="O15" s="280">
        <v>0</v>
      </c>
      <c r="P15" s="280">
        <v>5</v>
      </c>
      <c r="Q15" s="280">
        <v>0</v>
      </c>
      <c r="R15" s="351">
        <v>8</v>
      </c>
      <c r="S15" s="280">
        <v>4</v>
      </c>
      <c r="T15" s="280">
        <v>0</v>
      </c>
      <c r="U15" s="280">
        <v>0</v>
      </c>
      <c r="V15" s="280">
        <v>4</v>
      </c>
      <c r="W15" s="280">
        <v>0</v>
      </c>
    </row>
    <row r="16" spans="1:23">
      <c r="A16" s="281">
        <v>2.2000000000000002</v>
      </c>
      <c r="B16" s="282" t="s">
        <v>216</v>
      </c>
      <c r="C16" s="280">
        <v>1</v>
      </c>
      <c r="D16" s="280">
        <v>0</v>
      </c>
      <c r="E16" s="351">
        <v>1</v>
      </c>
      <c r="F16" s="280">
        <v>0</v>
      </c>
      <c r="G16" s="280">
        <v>1</v>
      </c>
      <c r="H16" s="351">
        <v>0</v>
      </c>
      <c r="I16" s="280">
        <v>0</v>
      </c>
      <c r="J16" s="280">
        <v>0</v>
      </c>
      <c r="K16" s="280">
        <v>0</v>
      </c>
      <c r="L16" s="280">
        <v>0</v>
      </c>
      <c r="M16" s="280">
        <v>0</v>
      </c>
      <c r="N16" s="280">
        <v>0</v>
      </c>
      <c r="O16" s="280">
        <v>0</v>
      </c>
      <c r="P16" s="280">
        <v>0</v>
      </c>
      <c r="Q16" s="280">
        <v>1</v>
      </c>
      <c r="R16" s="351">
        <v>0</v>
      </c>
      <c r="S16" s="280">
        <v>0</v>
      </c>
      <c r="T16" s="280">
        <v>0</v>
      </c>
      <c r="U16" s="280">
        <v>0</v>
      </c>
      <c r="V16" s="280">
        <v>0</v>
      </c>
      <c r="W16" s="280">
        <v>0</v>
      </c>
    </row>
    <row r="17" spans="1:23" s="300" customFormat="1">
      <c r="A17" s="350" t="s">
        <v>217</v>
      </c>
      <c r="B17" s="347" t="s">
        <v>395</v>
      </c>
      <c r="C17" s="348"/>
      <c r="D17" s="348"/>
      <c r="E17" s="348"/>
      <c r="F17" s="348"/>
      <c r="G17" s="348"/>
      <c r="H17" s="348"/>
      <c r="I17" s="348"/>
      <c r="J17" s="348"/>
      <c r="K17" s="348"/>
      <c r="L17" s="348"/>
      <c r="M17" s="348"/>
      <c r="N17" s="348"/>
      <c r="O17" s="348"/>
      <c r="P17" s="348"/>
      <c r="Q17" s="348"/>
      <c r="R17" s="348"/>
      <c r="S17" s="348"/>
      <c r="T17" s="348"/>
      <c r="U17" s="348"/>
      <c r="V17" s="348"/>
      <c r="W17" s="348"/>
    </row>
    <row r="18" spans="1:23" ht="15.75" customHeight="1">
      <c r="A18" s="284" t="s">
        <v>218</v>
      </c>
      <c r="B18" s="282" t="s">
        <v>215</v>
      </c>
      <c r="C18" s="283">
        <v>4</v>
      </c>
      <c r="D18" s="283"/>
      <c r="E18" s="351">
        <v>2</v>
      </c>
      <c r="F18" s="283"/>
      <c r="G18" s="283">
        <v>2</v>
      </c>
      <c r="H18" s="351">
        <v>2</v>
      </c>
      <c r="I18" s="283"/>
      <c r="J18" s="283"/>
      <c r="K18" s="283"/>
      <c r="L18" s="283">
        <v>1</v>
      </c>
      <c r="M18" s="283"/>
      <c r="N18" s="283"/>
      <c r="O18" s="283"/>
      <c r="P18" s="283">
        <v>1</v>
      </c>
      <c r="Q18" s="283"/>
      <c r="R18" s="351">
        <v>2</v>
      </c>
      <c r="S18" s="283">
        <v>1</v>
      </c>
      <c r="T18" s="283"/>
      <c r="U18" s="283"/>
      <c r="V18" s="283">
        <v>1</v>
      </c>
      <c r="W18" s="283"/>
    </row>
    <row r="19" spans="1:23">
      <c r="A19" s="284" t="s">
        <v>219</v>
      </c>
      <c r="B19" s="282" t="s">
        <v>216</v>
      </c>
      <c r="C19" s="283">
        <v>1</v>
      </c>
      <c r="D19" s="283"/>
      <c r="E19" s="351">
        <v>1</v>
      </c>
      <c r="F19" s="283"/>
      <c r="G19" s="283">
        <v>1</v>
      </c>
      <c r="H19" s="351">
        <v>0</v>
      </c>
      <c r="I19" s="283"/>
      <c r="J19" s="283"/>
      <c r="K19" s="283"/>
      <c r="L19" s="283"/>
      <c r="M19" s="283"/>
      <c r="N19" s="283"/>
      <c r="O19" s="283"/>
      <c r="P19" s="283"/>
      <c r="Q19" s="283">
        <v>1</v>
      </c>
      <c r="R19" s="351">
        <v>0</v>
      </c>
      <c r="S19" s="283"/>
      <c r="T19" s="283"/>
      <c r="U19" s="283"/>
      <c r="V19" s="283"/>
      <c r="W19" s="283"/>
    </row>
    <row r="20" spans="1:23" s="300" customFormat="1">
      <c r="A20" s="350" t="s">
        <v>220</v>
      </c>
      <c r="B20" s="347" t="s">
        <v>396</v>
      </c>
      <c r="C20" s="348"/>
      <c r="D20" s="348"/>
      <c r="E20" s="348"/>
      <c r="F20" s="348"/>
      <c r="G20" s="348"/>
      <c r="H20" s="348"/>
      <c r="I20" s="348"/>
      <c r="J20" s="348"/>
      <c r="K20" s="348"/>
      <c r="L20" s="348"/>
      <c r="M20" s="348"/>
      <c r="N20" s="348"/>
      <c r="O20" s="348"/>
      <c r="P20" s="348"/>
      <c r="Q20" s="348"/>
      <c r="R20" s="348"/>
      <c r="S20" s="348"/>
      <c r="T20" s="348"/>
      <c r="U20" s="348"/>
      <c r="V20" s="348"/>
      <c r="W20" s="348"/>
    </row>
    <row r="21" spans="1:23">
      <c r="A21" s="284" t="s">
        <v>218</v>
      </c>
      <c r="B21" s="282" t="s">
        <v>215</v>
      </c>
      <c r="C21" s="283"/>
      <c r="D21" s="283"/>
      <c r="E21" s="351">
        <v>0</v>
      </c>
      <c r="F21" s="283"/>
      <c r="G21" s="283"/>
      <c r="H21" s="351">
        <v>0</v>
      </c>
      <c r="I21" s="283"/>
      <c r="J21" s="283"/>
      <c r="K21" s="283"/>
      <c r="L21" s="283"/>
      <c r="M21" s="283"/>
      <c r="N21" s="283"/>
      <c r="O21" s="283"/>
      <c r="P21" s="283"/>
      <c r="Q21" s="283"/>
      <c r="R21" s="351">
        <v>0</v>
      </c>
      <c r="S21" s="283"/>
      <c r="T21" s="283"/>
      <c r="U21" s="283"/>
      <c r="V21" s="283"/>
      <c r="W21" s="283"/>
    </row>
    <row r="22" spans="1:23">
      <c r="A22" s="284" t="s">
        <v>219</v>
      </c>
      <c r="B22" s="282" t="s">
        <v>216</v>
      </c>
      <c r="C22" s="283"/>
      <c r="D22" s="283"/>
      <c r="E22" s="351">
        <v>0</v>
      </c>
      <c r="F22" s="283"/>
      <c r="G22" s="283"/>
      <c r="H22" s="351">
        <v>0</v>
      </c>
      <c r="I22" s="283"/>
      <c r="J22" s="283"/>
      <c r="K22" s="283"/>
      <c r="L22" s="283"/>
      <c r="M22" s="283"/>
      <c r="N22" s="283"/>
      <c r="O22" s="283"/>
      <c r="P22" s="283"/>
      <c r="Q22" s="283"/>
      <c r="R22" s="351">
        <v>0</v>
      </c>
      <c r="S22" s="283"/>
      <c r="T22" s="283"/>
      <c r="U22" s="283"/>
      <c r="V22" s="283"/>
      <c r="W22" s="283"/>
    </row>
    <row r="23" spans="1:23" s="300" customFormat="1">
      <c r="A23" s="350" t="s">
        <v>397</v>
      </c>
      <c r="B23" s="347" t="s">
        <v>398</v>
      </c>
      <c r="C23" s="348"/>
      <c r="D23" s="348"/>
      <c r="E23" s="348"/>
      <c r="F23" s="348"/>
      <c r="G23" s="348"/>
      <c r="H23" s="348"/>
      <c r="I23" s="348"/>
      <c r="J23" s="348"/>
      <c r="K23" s="348"/>
      <c r="L23" s="348"/>
      <c r="M23" s="348"/>
      <c r="N23" s="348"/>
      <c r="O23" s="348"/>
      <c r="P23" s="348"/>
      <c r="Q23" s="348"/>
      <c r="R23" s="348"/>
      <c r="S23" s="348"/>
      <c r="T23" s="348"/>
      <c r="U23" s="348"/>
      <c r="V23" s="348"/>
      <c r="W23" s="348"/>
    </row>
    <row r="24" spans="1:23" ht="15" customHeight="1">
      <c r="A24" s="284" t="s">
        <v>218</v>
      </c>
      <c r="B24" s="282" t="s">
        <v>215</v>
      </c>
      <c r="C24" s="283">
        <v>1</v>
      </c>
      <c r="D24" s="283"/>
      <c r="E24" s="351">
        <v>1</v>
      </c>
      <c r="F24" s="283"/>
      <c r="G24" s="283">
        <v>1</v>
      </c>
      <c r="H24" s="351">
        <v>1</v>
      </c>
      <c r="I24" s="283"/>
      <c r="J24" s="283"/>
      <c r="K24" s="283"/>
      <c r="L24" s="283"/>
      <c r="M24" s="283"/>
      <c r="N24" s="283"/>
      <c r="O24" s="283"/>
      <c r="P24" s="283">
        <v>1</v>
      </c>
      <c r="Q24" s="283"/>
      <c r="R24" s="351">
        <v>1</v>
      </c>
      <c r="S24" s="283"/>
      <c r="T24" s="283"/>
      <c r="U24" s="283"/>
      <c r="V24" s="283">
        <v>1</v>
      </c>
      <c r="W24" s="283"/>
    </row>
    <row r="25" spans="1:23" ht="15" customHeight="1">
      <c r="A25" s="284" t="s">
        <v>219</v>
      </c>
      <c r="B25" s="282" t="s">
        <v>216</v>
      </c>
      <c r="C25" s="283"/>
      <c r="D25" s="283"/>
      <c r="E25" s="351">
        <v>0</v>
      </c>
      <c r="F25" s="283"/>
      <c r="G25" s="283"/>
      <c r="H25" s="351">
        <v>0</v>
      </c>
      <c r="I25" s="283"/>
      <c r="J25" s="283"/>
      <c r="K25" s="283"/>
      <c r="L25" s="283"/>
      <c r="M25" s="283"/>
      <c r="N25" s="283"/>
      <c r="O25" s="283"/>
      <c r="P25" s="283"/>
      <c r="Q25" s="283"/>
      <c r="R25" s="351">
        <v>0</v>
      </c>
      <c r="S25" s="283"/>
      <c r="T25" s="283"/>
      <c r="U25" s="283"/>
      <c r="V25" s="283"/>
      <c r="W25" s="283"/>
    </row>
    <row r="26" spans="1:23" s="300" customFormat="1">
      <c r="A26" s="350" t="s">
        <v>399</v>
      </c>
      <c r="B26" s="347" t="s">
        <v>386</v>
      </c>
      <c r="C26" s="348"/>
      <c r="D26" s="348"/>
      <c r="E26" s="348"/>
      <c r="F26" s="348"/>
      <c r="G26" s="348"/>
      <c r="H26" s="348"/>
      <c r="I26" s="348"/>
      <c r="J26" s="348"/>
      <c r="K26" s="348"/>
      <c r="L26" s="348"/>
      <c r="M26" s="348"/>
      <c r="N26" s="348"/>
      <c r="O26" s="348"/>
      <c r="P26" s="348"/>
      <c r="Q26" s="348"/>
      <c r="R26" s="348"/>
      <c r="S26" s="348"/>
      <c r="T26" s="348"/>
      <c r="U26" s="348"/>
      <c r="V26" s="348"/>
      <c r="W26" s="348"/>
    </row>
    <row r="27" spans="1:23" ht="15" customHeight="1">
      <c r="A27" s="284" t="s">
        <v>218</v>
      </c>
      <c r="B27" s="282" t="s">
        <v>215</v>
      </c>
      <c r="C27" s="283">
        <v>3</v>
      </c>
      <c r="D27" s="283"/>
      <c r="E27" s="351">
        <v>3</v>
      </c>
      <c r="F27" s="283"/>
      <c r="G27" s="283">
        <v>3</v>
      </c>
      <c r="H27" s="351">
        <v>3</v>
      </c>
      <c r="I27" s="283"/>
      <c r="J27" s="283"/>
      <c r="K27" s="283"/>
      <c r="L27" s="283">
        <v>1</v>
      </c>
      <c r="M27" s="283"/>
      <c r="N27" s="283">
        <v>1</v>
      </c>
      <c r="O27" s="283"/>
      <c r="P27" s="283">
        <v>1</v>
      </c>
      <c r="Q27" s="283"/>
      <c r="R27" s="351">
        <v>3</v>
      </c>
      <c r="S27" s="283">
        <v>1</v>
      </c>
      <c r="T27" s="283"/>
      <c r="U27" s="283"/>
      <c r="V27" s="283">
        <v>2</v>
      </c>
      <c r="W27" s="283"/>
    </row>
    <row r="28" spans="1:23">
      <c r="A28" s="284" t="s">
        <v>219</v>
      </c>
      <c r="B28" s="282" t="s">
        <v>216</v>
      </c>
      <c r="C28" s="283"/>
      <c r="D28" s="283"/>
      <c r="E28" s="351">
        <v>0</v>
      </c>
      <c r="F28" s="283"/>
      <c r="G28" s="283"/>
      <c r="H28" s="351">
        <v>0</v>
      </c>
      <c r="I28" s="283"/>
      <c r="J28" s="283"/>
      <c r="K28" s="283"/>
      <c r="L28" s="283"/>
      <c r="M28" s="283"/>
      <c r="N28" s="283"/>
      <c r="O28" s="283"/>
      <c r="P28" s="283"/>
      <c r="Q28" s="283"/>
      <c r="R28" s="351">
        <v>0</v>
      </c>
      <c r="S28" s="283"/>
      <c r="T28" s="283"/>
      <c r="U28" s="283"/>
      <c r="V28" s="283"/>
      <c r="W28" s="283"/>
    </row>
    <row r="29" spans="1:23" s="300" customFormat="1">
      <c r="A29" s="350" t="s">
        <v>400</v>
      </c>
      <c r="B29" s="347" t="s">
        <v>401</v>
      </c>
      <c r="C29" s="348"/>
      <c r="D29" s="348"/>
      <c r="E29" s="348"/>
      <c r="F29" s="348"/>
      <c r="G29" s="348"/>
      <c r="H29" s="348"/>
      <c r="I29" s="348"/>
      <c r="J29" s="348"/>
      <c r="K29" s="348"/>
      <c r="L29" s="348"/>
      <c r="M29" s="348"/>
      <c r="N29" s="348"/>
      <c r="O29" s="348"/>
      <c r="P29" s="348"/>
      <c r="Q29" s="348"/>
      <c r="R29" s="348"/>
      <c r="S29" s="348"/>
      <c r="T29" s="348"/>
      <c r="U29" s="348"/>
      <c r="V29" s="348"/>
      <c r="W29" s="348"/>
    </row>
    <row r="30" spans="1:23">
      <c r="A30" s="284" t="s">
        <v>218</v>
      </c>
      <c r="B30" s="282" t="s">
        <v>215</v>
      </c>
      <c r="C30" s="283"/>
      <c r="D30" s="283"/>
      <c r="E30" s="351">
        <v>0</v>
      </c>
      <c r="F30" s="283"/>
      <c r="G30" s="283"/>
      <c r="H30" s="351">
        <v>0</v>
      </c>
      <c r="I30" s="283"/>
      <c r="J30" s="283"/>
      <c r="K30" s="283"/>
      <c r="L30" s="283"/>
      <c r="M30" s="283"/>
      <c r="N30" s="283"/>
      <c r="O30" s="283"/>
      <c r="P30" s="283"/>
      <c r="Q30" s="283"/>
      <c r="R30" s="351">
        <v>0</v>
      </c>
      <c r="S30" s="283"/>
      <c r="T30" s="283"/>
      <c r="U30" s="283"/>
      <c r="V30" s="283"/>
      <c r="W30" s="283"/>
    </row>
    <row r="31" spans="1:23" ht="18" customHeight="1">
      <c r="A31" s="284" t="s">
        <v>219</v>
      </c>
      <c r="B31" s="282" t="s">
        <v>216</v>
      </c>
      <c r="C31" s="283"/>
      <c r="D31" s="283"/>
      <c r="E31" s="351">
        <v>0</v>
      </c>
      <c r="F31" s="283"/>
      <c r="G31" s="283"/>
      <c r="H31" s="351">
        <v>0</v>
      </c>
      <c r="I31" s="283"/>
      <c r="J31" s="283"/>
      <c r="K31" s="283"/>
      <c r="L31" s="283"/>
      <c r="M31" s="283"/>
      <c r="N31" s="283"/>
      <c r="O31" s="283"/>
      <c r="P31" s="283"/>
      <c r="Q31" s="283"/>
      <c r="R31" s="351">
        <v>0</v>
      </c>
      <c r="S31" s="283"/>
      <c r="T31" s="283"/>
      <c r="U31" s="283"/>
      <c r="V31" s="283"/>
      <c r="W31" s="283"/>
    </row>
    <row r="32" spans="1:23" s="300" customFormat="1">
      <c r="A32" s="350" t="s">
        <v>402</v>
      </c>
      <c r="B32" s="347" t="s">
        <v>388</v>
      </c>
      <c r="C32" s="348"/>
      <c r="D32" s="348"/>
      <c r="E32" s="348"/>
      <c r="F32" s="348"/>
      <c r="G32" s="348"/>
      <c r="H32" s="348"/>
      <c r="I32" s="348"/>
      <c r="J32" s="348"/>
      <c r="K32" s="348"/>
      <c r="L32" s="348"/>
      <c r="M32" s="348"/>
      <c r="N32" s="348"/>
      <c r="O32" s="348"/>
      <c r="P32" s="348"/>
      <c r="Q32" s="348"/>
      <c r="R32" s="348"/>
      <c r="S32" s="348"/>
      <c r="T32" s="348"/>
      <c r="U32" s="348"/>
      <c r="V32" s="348"/>
      <c r="W32" s="348"/>
    </row>
    <row r="33" spans="1:23" ht="15" customHeight="1">
      <c r="A33" s="284" t="s">
        <v>218</v>
      </c>
      <c r="B33" s="282" t="s">
        <v>215</v>
      </c>
      <c r="C33" s="283"/>
      <c r="D33" s="283"/>
      <c r="E33" s="351">
        <v>0</v>
      </c>
      <c r="F33" s="283"/>
      <c r="G33" s="283"/>
      <c r="H33" s="351">
        <v>0</v>
      </c>
      <c r="I33" s="283"/>
      <c r="J33" s="283"/>
      <c r="K33" s="283"/>
      <c r="L33" s="283"/>
      <c r="M33" s="283"/>
      <c r="N33" s="283"/>
      <c r="O33" s="283"/>
      <c r="P33" s="283"/>
      <c r="Q33" s="283"/>
      <c r="R33" s="351">
        <v>0</v>
      </c>
      <c r="S33" s="283"/>
      <c r="T33" s="283"/>
      <c r="U33" s="283"/>
      <c r="V33" s="283"/>
      <c r="W33" s="283"/>
    </row>
    <row r="34" spans="1:23">
      <c r="A34" s="284" t="s">
        <v>219</v>
      </c>
      <c r="B34" s="282" t="s">
        <v>216</v>
      </c>
      <c r="C34" s="283"/>
      <c r="D34" s="283"/>
      <c r="E34" s="351">
        <v>0</v>
      </c>
      <c r="F34" s="283"/>
      <c r="G34" s="283"/>
      <c r="H34" s="351">
        <v>0</v>
      </c>
      <c r="I34" s="283"/>
      <c r="J34" s="283"/>
      <c r="K34" s="283"/>
      <c r="L34" s="283"/>
      <c r="M34" s="283"/>
      <c r="N34" s="283"/>
      <c r="O34" s="283"/>
      <c r="P34" s="283"/>
      <c r="Q34" s="283"/>
      <c r="R34" s="351">
        <v>0</v>
      </c>
      <c r="S34" s="283"/>
      <c r="T34" s="283"/>
      <c r="U34" s="283"/>
      <c r="V34" s="283"/>
      <c r="W34" s="283"/>
    </row>
    <row r="35" spans="1:23" s="300" customFormat="1">
      <c r="A35" s="350" t="s">
        <v>403</v>
      </c>
      <c r="B35" s="347" t="s">
        <v>389</v>
      </c>
      <c r="C35" s="348"/>
      <c r="D35" s="348"/>
      <c r="E35" s="348"/>
      <c r="F35" s="348"/>
      <c r="G35" s="348"/>
      <c r="H35" s="348"/>
      <c r="I35" s="348"/>
      <c r="J35" s="348"/>
      <c r="K35" s="348"/>
      <c r="L35" s="348"/>
      <c r="M35" s="348"/>
      <c r="N35" s="348"/>
      <c r="O35" s="348"/>
      <c r="P35" s="348"/>
      <c r="Q35" s="348"/>
      <c r="R35" s="348"/>
      <c r="S35" s="348"/>
      <c r="T35" s="348"/>
      <c r="U35" s="348"/>
      <c r="V35" s="348"/>
      <c r="W35" s="348"/>
    </row>
    <row r="36" spans="1:23" ht="14.25" customHeight="1">
      <c r="A36" s="284" t="s">
        <v>218</v>
      </c>
      <c r="B36" s="282" t="s">
        <v>215</v>
      </c>
      <c r="C36" s="283">
        <v>2</v>
      </c>
      <c r="D36" s="283"/>
      <c r="E36" s="351">
        <v>2</v>
      </c>
      <c r="F36" s="283"/>
      <c r="G36" s="283">
        <v>2</v>
      </c>
      <c r="H36" s="351">
        <v>2</v>
      </c>
      <c r="I36" s="283"/>
      <c r="J36" s="283"/>
      <c r="K36" s="283"/>
      <c r="L36" s="283"/>
      <c r="M36" s="283"/>
      <c r="N36" s="283"/>
      <c r="O36" s="283"/>
      <c r="P36" s="283">
        <v>2</v>
      </c>
      <c r="Q36" s="283"/>
      <c r="R36" s="351">
        <v>2</v>
      </c>
      <c r="S36" s="283">
        <v>2</v>
      </c>
      <c r="T36" s="283"/>
      <c r="U36" s="283"/>
      <c r="V36" s="283"/>
      <c r="W36" s="283"/>
    </row>
    <row r="37" spans="1:23">
      <c r="A37" s="284" t="s">
        <v>219</v>
      </c>
      <c r="B37" s="282" t="s">
        <v>216</v>
      </c>
      <c r="C37" s="283"/>
      <c r="D37" s="283"/>
      <c r="E37" s="351">
        <v>0</v>
      </c>
      <c r="F37" s="283"/>
      <c r="G37" s="283"/>
      <c r="H37" s="351">
        <v>0</v>
      </c>
      <c r="I37" s="283"/>
      <c r="J37" s="283"/>
      <c r="K37" s="283"/>
      <c r="L37" s="283"/>
      <c r="M37" s="283"/>
      <c r="N37" s="283"/>
      <c r="O37" s="283"/>
      <c r="P37" s="283"/>
      <c r="Q37" s="283"/>
      <c r="R37" s="351">
        <v>0</v>
      </c>
      <c r="S37" s="283"/>
      <c r="T37" s="283"/>
      <c r="U37" s="283"/>
      <c r="V37" s="283"/>
      <c r="W37" s="283"/>
    </row>
    <row r="38" spans="1:23" s="300" customFormat="1">
      <c r="A38" s="350" t="s">
        <v>404</v>
      </c>
      <c r="B38" s="347" t="s">
        <v>390</v>
      </c>
      <c r="C38" s="348"/>
      <c r="D38" s="348"/>
      <c r="E38" s="348"/>
      <c r="F38" s="348"/>
      <c r="G38" s="348"/>
      <c r="H38" s="348"/>
      <c r="I38" s="348"/>
      <c r="J38" s="348"/>
      <c r="K38" s="348"/>
      <c r="L38" s="348"/>
      <c r="M38" s="348"/>
      <c r="N38" s="348"/>
      <c r="O38" s="348"/>
      <c r="P38" s="348"/>
      <c r="Q38" s="348"/>
      <c r="R38" s="348"/>
      <c r="S38" s="348"/>
      <c r="T38" s="348"/>
      <c r="U38" s="348"/>
      <c r="V38" s="348"/>
      <c r="W38" s="348"/>
    </row>
    <row r="39" spans="1:23">
      <c r="A39" s="284" t="s">
        <v>218</v>
      </c>
      <c r="B39" s="282" t="s">
        <v>215</v>
      </c>
      <c r="C39" s="283"/>
      <c r="D39" s="283"/>
      <c r="E39" s="351">
        <v>0</v>
      </c>
      <c r="F39" s="283"/>
      <c r="G39" s="283"/>
      <c r="H39" s="351">
        <v>0</v>
      </c>
      <c r="I39" s="283"/>
      <c r="J39" s="283"/>
      <c r="K39" s="283"/>
      <c r="L39" s="283"/>
      <c r="M39" s="283"/>
      <c r="N39" s="283"/>
      <c r="O39" s="283"/>
      <c r="P39" s="283"/>
      <c r="Q39" s="283"/>
      <c r="R39" s="351">
        <v>0</v>
      </c>
      <c r="S39" s="283"/>
      <c r="T39" s="283"/>
      <c r="U39" s="283"/>
      <c r="V39" s="283"/>
      <c r="W39" s="283"/>
    </row>
    <row r="40" spans="1:23">
      <c r="A40" s="284" t="s">
        <v>219</v>
      </c>
      <c r="B40" s="282" t="s">
        <v>216</v>
      </c>
      <c r="C40" s="283"/>
      <c r="D40" s="283"/>
      <c r="E40" s="351">
        <v>0</v>
      </c>
      <c r="F40" s="283"/>
      <c r="G40" s="283"/>
      <c r="H40" s="351">
        <v>0</v>
      </c>
      <c r="I40" s="283"/>
      <c r="J40" s="283"/>
      <c r="K40" s="283"/>
      <c r="L40" s="283"/>
      <c r="M40" s="283"/>
      <c r="N40" s="283"/>
      <c r="O40" s="283"/>
      <c r="P40" s="283"/>
      <c r="Q40" s="283"/>
      <c r="R40" s="351">
        <v>0</v>
      </c>
      <c r="S40" s="283"/>
      <c r="T40" s="283"/>
      <c r="U40" s="283"/>
      <c r="V40" s="283"/>
      <c r="W40" s="283"/>
    </row>
    <row r="41" spans="1:23" s="300" customFormat="1">
      <c r="A41" s="350" t="s">
        <v>405</v>
      </c>
      <c r="B41" s="347" t="s">
        <v>391</v>
      </c>
      <c r="C41" s="348"/>
      <c r="D41" s="348"/>
      <c r="E41" s="348"/>
      <c r="F41" s="348"/>
      <c r="G41" s="348"/>
      <c r="H41" s="348"/>
      <c r="I41" s="348"/>
      <c r="J41" s="348"/>
      <c r="K41" s="348"/>
      <c r="L41" s="348"/>
      <c r="M41" s="348"/>
      <c r="N41" s="348"/>
      <c r="O41" s="348"/>
      <c r="P41" s="348"/>
      <c r="Q41" s="348"/>
      <c r="R41" s="348"/>
      <c r="S41" s="348"/>
      <c r="T41" s="348"/>
      <c r="U41" s="348"/>
      <c r="V41" s="348"/>
      <c r="W41" s="348"/>
    </row>
    <row r="42" spans="1:23">
      <c r="A42" s="284" t="s">
        <v>218</v>
      </c>
      <c r="B42" s="282" t="s">
        <v>215</v>
      </c>
      <c r="C42" s="283"/>
      <c r="D42" s="283"/>
      <c r="E42" s="351">
        <v>0</v>
      </c>
      <c r="F42" s="283"/>
      <c r="G42" s="283"/>
      <c r="H42" s="351">
        <v>0</v>
      </c>
      <c r="I42" s="283"/>
      <c r="J42" s="283"/>
      <c r="K42" s="283"/>
      <c r="L42" s="283"/>
      <c r="M42" s="283"/>
      <c r="N42" s="283"/>
      <c r="O42" s="283"/>
      <c r="P42" s="283"/>
      <c r="Q42" s="283"/>
      <c r="R42" s="351">
        <v>0</v>
      </c>
      <c r="S42" s="283"/>
      <c r="T42" s="283"/>
      <c r="U42" s="283"/>
      <c r="V42" s="283"/>
      <c r="W42" s="283"/>
    </row>
    <row r="43" spans="1:23">
      <c r="A43" s="284" t="s">
        <v>219</v>
      </c>
      <c r="B43" s="282" t="s">
        <v>216</v>
      </c>
      <c r="C43" s="283"/>
      <c r="D43" s="283"/>
      <c r="E43" s="351">
        <v>0</v>
      </c>
      <c r="F43" s="283"/>
      <c r="G43" s="283"/>
      <c r="H43" s="351">
        <v>0</v>
      </c>
      <c r="I43" s="283"/>
      <c r="J43" s="283"/>
      <c r="K43" s="283"/>
      <c r="L43" s="283"/>
      <c r="M43" s="283"/>
      <c r="N43" s="283"/>
      <c r="O43" s="283"/>
      <c r="P43" s="283"/>
      <c r="Q43" s="283"/>
      <c r="R43" s="351">
        <v>0</v>
      </c>
      <c r="S43" s="283"/>
      <c r="T43" s="283"/>
      <c r="U43" s="283"/>
      <c r="V43" s="283"/>
      <c r="W43" s="283"/>
    </row>
    <row r="44" spans="1:23" s="300" customFormat="1">
      <c r="A44" s="350" t="s">
        <v>406</v>
      </c>
      <c r="B44" s="347" t="s">
        <v>392</v>
      </c>
      <c r="C44" s="348"/>
      <c r="D44" s="348"/>
      <c r="E44" s="348"/>
      <c r="F44" s="348"/>
      <c r="G44" s="348"/>
      <c r="H44" s="348"/>
      <c r="I44" s="348"/>
      <c r="J44" s="348"/>
      <c r="K44" s="348"/>
      <c r="L44" s="348"/>
      <c r="M44" s="348"/>
      <c r="N44" s="348"/>
      <c r="O44" s="348"/>
      <c r="P44" s="348"/>
      <c r="Q44" s="348"/>
      <c r="R44" s="348"/>
      <c r="S44" s="348"/>
      <c r="T44" s="348"/>
      <c r="U44" s="348"/>
      <c r="V44" s="348"/>
      <c r="W44" s="348"/>
    </row>
    <row r="45" spans="1:23">
      <c r="A45" s="284" t="s">
        <v>218</v>
      </c>
      <c r="B45" s="282" t="s">
        <v>215</v>
      </c>
      <c r="C45" s="283"/>
      <c r="D45" s="283"/>
      <c r="E45" s="351">
        <v>0</v>
      </c>
      <c r="F45" s="283"/>
      <c r="G45" s="283"/>
      <c r="H45" s="351">
        <v>0</v>
      </c>
      <c r="I45" s="283"/>
      <c r="J45" s="283"/>
      <c r="K45" s="283"/>
      <c r="L45" s="283"/>
      <c r="M45" s="283"/>
      <c r="N45" s="283"/>
      <c r="O45" s="283"/>
      <c r="P45" s="283"/>
      <c r="Q45" s="283"/>
      <c r="R45" s="351">
        <v>0</v>
      </c>
      <c r="S45" s="283"/>
      <c r="T45" s="283"/>
      <c r="U45" s="283"/>
      <c r="V45" s="283"/>
      <c r="W45" s="283"/>
    </row>
    <row r="46" spans="1:23">
      <c r="A46" s="284" t="s">
        <v>219</v>
      </c>
      <c r="B46" s="282" t="s">
        <v>216</v>
      </c>
      <c r="C46" s="283"/>
      <c r="D46" s="283"/>
      <c r="E46" s="351">
        <v>0</v>
      </c>
      <c r="F46" s="283"/>
      <c r="G46" s="283"/>
      <c r="H46" s="351">
        <v>0</v>
      </c>
      <c r="I46" s="283"/>
      <c r="J46" s="283"/>
      <c r="K46" s="283"/>
      <c r="L46" s="283"/>
      <c r="M46" s="283"/>
      <c r="N46" s="283"/>
      <c r="O46" s="283"/>
      <c r="P46" s="283"/>
      <c r="Q46" s="283"/>
      <c r="R46" s="351">
        <v>0</v>
      </c>
      <c r="S46" s="283"/>
      <c r="T46" s="283"/>
      <c r="U46" s="283"/>
      <c r="V46" s="283"/>
      <c r="W46" s="283"/>
    </row>
    <row r="47" spans="1:23" ht="4.5" customHeight="1">
      <c r="A47" s="262"/>
      <c r="B47" s="263"/>
      <c r="C47" s="266"/>
      <c r="D47" s="266"/>
      <c r="E47" s="266"/>
      <c r="F47" s="266"/>
      <c r="G47" s="266"/>
      <c r="H47" s="344"/>
      <c r="I47" s="266"/>
      <c r="J47" s="266"/>
      <c r="K47" s="266"/>
      <c r="L47" s="266"/>
      <c r="M47" s="266"/>
      <c r="N47" s="266"/>
      <c r="O47" s="266"/>
      <c r="P47" s="266"/>
      <c r="Q47" s="266"/>
      <c r="R47" s="266"/>
      <c r="S47" s="266"/>
      <c r="T47" s="266"/>
      <c r="U47" s="266"/>
      <c r="V47" s="266"/>
      <c r="W47" s="266"/>
    </row>
    <row r="48" spans="1:23" ht="16.5">
      <c r="A48" s="264"/>
      <c r="B48" s="540" t="str">
        <f>TT!C7</f>
        <v>Kon Tum, ngày     tháng 11 năm 2023</v>
      </c>
      <c r="C48" s="540"/>
      <c r="D48" s="540"/>
      <c r="E48" s="540"/>
      <c r="F48" s="540"/>
      <c r="G48" s="540"/>
      <c r="H48" s="265"/>
      <c r="I48" s="265"/>
      <c r="J48" s="265"/>
      <c r="K48" s="191"/>
      <c r="L48" s="192"/>
      <c r="M48" s="192"/>
      <c r="N48" s="191"/>
      <c r="O48" s="192"/>
      <c r="P48" s="543" t="str">
        <f>B48</f>
        <v>Kon Tum, ngày     tháng 11 năm 2023</v>
      </c>
      <c r="Q48" s="543"/>
      <c r="R48" s="543"/>
      <c r="S48" s="543"/>
      <c r="T48" s="543"/>
      <c r="U48" s="543"/>
      <c r="V48" s="543"/>
      <c r="W48" s="144"/>
    </row>
    <row r="49" spans="1:23" ht="16.5">
      <c r="A49" s="103"/>
      <c r="B49" s="532" t="str">
        <f>TT!A6</f>
        <v>NGƯỜI LẬP BIỂU</v>
      </c>
      <c r="C49" s="532"/>
      <c r="D49" s="532"/>
      <c r="E49" s="532"/>
      <c r="F49" s="532"/>
      <c r="G49" s="532"/>
      <c r="H49" s="187"/>
      <c r="I49" s="187"/>
      <c r="J49" s="187"/>
      <c r="K49" s="166"/>
      <c r="L49" s="166"/>
      <c r="M49" s="166"/>
      <c r="N49" s="193"/>
      <c r="O49" s="174"/>
      <c r="P49" s="544" t="str">
        <f>TT!C5</f>
        <v>CỤC TRƯỞNG</v>
      </c>
      <c r="Q49" s="544"/>
      <c r="R49" s="544"/>
      <c r="S49" s="544"/>
      <c r="T49" s="544"/>
      <c r="U49" s="544"/>
      <c r="V49" s="544"/>
      <c r="W49" s="174"/>
    </row>
    <row r="50" spans="1:23" ht="16.5">
      <c r="B50" s="178"/>
      <c r="C50" s="178"/>
      <c r="D50" s="166"/>
      <c r="E50" s="166"/>
      <c r="F50" s="166"/>
      <c r="G50" s="178"/>
      <c r="H50" s="178"/>
      <c r="I50" s="178"/>
      <c r="J50" s="178"/>
      <c r="K50" s="166"/>
      <c r="L50" s="166"/>
      <c r="M50" s="166"/>
      <c r="N50" s="166"/>
      <c r="O50" s="166"/>
      <c r="P50" s="194"/>
      <c r="Q50" s="194"/>
      <c r="R50" s="194"/>
      <c r="S50" s="194"/>
      <c r="T50" s="194"/>
      <c r="U50" s="194"/>
      <c r="V50" s="194"/>
    </row>
    <row r="51" spans="1:23" ht="16.5">
      <c r="B51" s="178"/>
      <c r="C51" s="178"/>
      <c r="D51" s="166"/>
      <c r="E51" s="166"/>
      <c r="F51" s="166"/>
      <c r="G51" s="178"/>
      <c r="H51" s="178"/>
      <c r="I51" s="178"/>
      <c r="J51" s="178"/>
      <c r="K51" s="166"/>
      <c r="L51" s="166"/>
      <c r="M51" s="166"/>
      <c r="N51" s="166"/>
      <c r="O51" s="166"/>
      <c r="P51" s="194"/>
      <c r="Q51" s="194"/>
      <c r="R51" s="194"/>
      <c r="S51" s="194"/>
      <c r="T51" s="194"/>
      <c r="U51" s="194"/>
      <c r="V51" s="194"/>
    </row>
    <row r="52" spans="1:23" ht="16.5">
      <c r="B52" s="178"/>
      <c r="C52" s="178"/>
      <c r="D52" s="166"/>
      <c r="E52" s="166"/>
      <c r="F52" s="166"/>
      <c r="G52" s="178"/>
      <c r="H52" s="178"/>
      <c r="I52" s="178"/>
      <c r="J52" s="178"/>
      <c r="K52" s="166"/>
      <c r="L52" s="166"/>
      <c r="M52" s="166"/>
      <c r="N52" s="166"/>
      <c r="O52" s="166"/>
      <c r="P52" s="194"/>
      <c r="Q52" s="194"/>
      <c r="R52" s="194"/>
      <c r="S52" s="194"/>
      <c r="T52" s="194"/>
      <c r="U52" s="194"/>
      <c r="V52" s="194"/>
    </row>
    <row r="53" spans="1:23" ht="16.5">
      <c r="B53" s="178"/>
      <c r="C53" s="178"/>
      <c r="D53" s="166"/>
      <c r="E53" s="166"/>
      <c r="F53" s="166"/>
      <c r="G53" s="178"/>
      <c r="H53" s="178"/>
      <c r="I53" s="178"/>
      <c r="J53" s="178"/>
      <c r="K53" s="166"/>
      <c r="L53" s="166"/>
      <c r="M53" s="166"/>
      <c r="N53" s="166"/>
      <c r="O53" s="166"/>
      <c r="P53" s="194"/>
      <c r="Q53" s="194"/>
      <c r="R53" s="194"/>
      <c r="S53" s="194"/>
      <c r="T53" s="194"/>
      <c r="U53" s="194"/>
      <c r="V53" s="194"/>
    </row>
    <row r="54" spans="1:23" ht="16.5">
      <c r="B54" s="533" t="str">
        <f>TT!C6</f>
        <v>PHẠM ANH VŨ</v>
      </c>
      <c r="C54" s="533"/>
      <c r="D54" s="533"/>
      <c r="E54" s="533"/>
      <c r="F54" s="533"/>
      <c r="G54" s="533"/>
      <c r="H54" s="188"/>
      <c r="I54" s="188"/>
      <c r="J54" s="188"/>
      <c r="K54" s="166"/>
      <c r="L54" s="166"/>
      <c r="M54" s="166"/>
      <c r="N54" s="166"/>
      <c r="O54" s="166"/>
      <c r="P54" s="545" t="str">
        <f>TT!C3</f>
        <v>CAO MINH HOÀNG TÙNG</v>
      </c>
      <c r="Q54" s="545"/>
      <c r="R54" s="545"/>
      <c r="S54" s="545"/>
      <c r="T54" s="545"/>
      <c r="U54" s="545"/>
      <c r="V54" s="545"/>
    </row>
  </sheetData>
  <sheetProtection formatCells="0" selectLockedCells="1"/>
  <protectedRanges>
    <protectedRange sqref="C9:W10 E12:E13 H12:H13 R12:R13 E18:E19 H18:H19 R18:R19 E21:E22 H21:H22 R21:R22 E24:E25 H24:H25 R24:R25 E27:E28 H27:H28 R27:R28 E30:E31 H30:H31 R30:R31 E33:E34 C15:W16" name="Range1"/>
  </protectedRanges>
  <mergeCells count="34">
    <mergeCell ref="A1:E1"/>
    <mergeCell ref="R1:W1"/>
    <mergeCell ref="P6:P7"/>
    <mergeCell ref="E6:E7"/>
    <mergeCell ref="F6:G6"/>
    <mergeCell ref="I6:K6"/>
    <mergeCell ref="L6:N6"/>
    <mergeCell ref="O6:O7"/>
    <mergeCell ref="Q5:Q7"/>
    <mergeCell ref="R2:W2"/>
    <mergeCell ref="S5:S7"/>
    <mergeCell ref="T5:T7"/>
    <mergeCell ref="U5:U7"/>
    <mergeCell ref="V5:V7"/>
    <mergeCell ref="W5:W7"/>
    <mergeCell ref="F1:Q1"/>
    <mergeCell ref="A3:A7"/>
    <mergeCell ref="B3:B7"/>
    <mergeCell ref="C3:C7"/>
    <mergeCell ref="D3:D7"/>
    <mergeCell ref="E3:Q3"/>
    <mergeCell ref="R3:W3"/>
    <mergeCell ref="E4:G5"/>
    <mergeCell ref="H4:Q4"/>
    <mergeCell ref="R4:R7"/>
    <mergeCell ref="S4:W4"/>
    <mergeCell ref="H5:H7"/>
    <mergeCell ref="I5:P5"/>
    <mergeCell ref="B48:G48"/>
    <mergeCell ref="P48:V48"/>
    <mergeCell ref="B49:G49"/>
    <mergeCell ref="P49:V49"/>
    <mergeCell ref="B54:G54"/>
    <mergeCell ref="P54:V54"/>
  </mergeCells>
  <pageMargins left="0.33" right="0.31496062992126" top="0.42" bottom="0.39" header="0.31496062992126" footer="0.31496062992126"/>
  <pageSetup paperSize="9" scale="8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U26"/>
  <sheetViews>
    <sheetView view="pageBreakPreview" zoomScaleNormal="100" zoomScaleSheetLayoutView="100" workbookViewId="0">
      <pane xSplit="8" ySplit="16" topLeftCell="I47" activePane="bottomRight" state="frozen"/>
      <selection pane="topRight" activeCell="I1" sqref="I1"/>
      <selection pane="bottomLeft" activeCell="A17" sqref="A17"/>
      <selection pane="bottomRight" activeCell="F1" sqref="F1:P1"/>
    </sheetView>
  </sheetViews>
  <sheetFormatPr defaultRowHeight="15.75"/>
  <cols>
    <col min="1" max="1" width="3.875" customWidth="1"/>
    <col min="2" max="2" width="25.375" customWidth="1"/>
    <col min="3" max="3" width="5.25" style="99" bestFit="1" customWidth="1"/>
    <col min="4" max="4" width="6" style="99" customWidth="1"/>
    <col min="5" max="5" width="4.625" style="99" bestFit="1" customWidth="1"/>
    <col min="6" max="6" width="5.625" style="99" bestFit="1" customWidth="1"/>
    <col min="7" max="7" width="5.5" style="99" customWidth="1"/>
    <col min="8" max="8" width="4.625" style="99" bestFit="1" customWidth="1"/>
    <col min="9" max="9" width="5.25" style="99" bestFit="1" customWidth="1"/>
    <col min="10" max="10" width="6.125" style="99" bestFit="1" customWidth="1"/>
    <col min="11" max="11" width="4.625" style="99" bestFit="1" customWidth="1"/>
    <col min="12" max="12" width="5.75" style="99" bestFit="1" customWidth="1"/>
    <col min="13" max="13" width="6.625" style="99" bestFit="1" customWidth="1"/>
    <col min="14" max="14" width="5" style="99" bestFit="1" customWidth="1"/>
    <col min="15" max="15" width="6.375" style="99" bestFit="1" customWidth="1"/>
    <col min="16" max="16" width="5.75" style="99" bestFit="1" customWidth="1"/>
    <col min="17" max="17" width="6.25" style="99" customWidth="1"/>
    <col min="18" max="18" width="7.375" style="99" customWidth="1"/>
    <col min="19" max="19" width="6.125" style="99" customWidth="1"/>
    <col min="20" max="20" width="6.5" style="99" customWidth="1"/>
    <col min="21" max="21" width="8.375" style="99" customWidth="1"/>
  </cols>
  <sheetData>
    <row r="1" spans="1:21" ht="66" customHeight="1">
      <c r="A1" s="425" t="s">
        <v>325</v>
      </c>
      <c r="B1" s="425"/>
      <c r="C1" s="425"/>
      <c r="D1" s="425"/>
      <c r="E1" s="267"/>
      <c r="F1" s="489" t="s">
        <v>407</v>
      </c>
      <c r="G1" s="489"/>
      <c r="H1" s="489"/>
      <c r="I1" s="489"/>
      <c r="J1" s="489"/>
      <c r="K1" s="489"/>
      <c r="L1" s="489"/>
      <c r="M1" s="489"/>
      <c r="N1" s="489"/>
      <c r="O1" s="489"/>
      <c r="P1" s="489"/>
      <c r="Q1" s="572" t="str">
        <f>TT!C2</f>
        <v>Đơn vị  báo cáo: CỤC THADS TỈNH KON TUM
Đơn vị nhận báo cáo: BAN PHÁP CHẾ HĐND TỈNH KON TUM</v>
      </c>
      <c r="R1" s="572"/>
      <c r="S1" s="572"/>
      <c r="T1" s="572"/>
      <c r="U1" s="572"/>
    </row>
    <row r="2" spans="1:21">
      <c r="Q2" s="561" t="s">
        <v>221</v>
      </c>
      <c r="R2" s="561"/>
      <c r="S2" s="561"/>
      <c r="T2" s="561"/>
      <c r="U2" s="561"/>
    </row>
    <row r="3" spans="1:21">
      <c r="A3" s="564" t="s">
        <v>136</v>
      </c>
      <c r="B3" s="564" t="s">
        <v>157</v>
      </c>
      <c r="C3" s="571" t="s">
        <v>222</v>
      </c>
      <c r="D3" s="571"/>
      <c r="E3" s="571"/>
      <c r="F3" s="571" t="s">
        <v>223</v>
      </c>
      <c r="G3" s="571"/>
      <c r="H3" s="571"/>
      <c r="I3" s="571" t="s">
        <v>224</v>
      </c>
      <c r="J3" s="571"/>
      <c r="K3" s="571"/>
      <c r="L3" s="571" t="s">
        <v>225</v>
      </c>
      <c r="M3" s="571"/>
      <c r="N3" s="571"/>
      <c r="O3" s="571"/>
      <c r="P3" s="571"/>
      <c r="Q3" s="571"/>
      <c r="R3" s="571"/>
      <c r="S3" s="571" t="s">
        <v>226</v>
      </c>
      <c r="T3" s="571"/>
      <c r="U3" s="571"/>
    </row>
    <row r="4" spans="1:21">
      <c r="A4" s="570"/>
      <c r="B4" s="570"/>
      <c r="C4" s="571"/>
      <c r="D4" s="571"/>
      <c r="E4" s="571"/>
      <c r="F4" s="571"/>
      <c r="G4" s="571"/>
      <c r="H4" s="571"/>
      <c r="I4" s="571"/>
      <c r="J4" s="571"/>
      <c r="K4" s="571"/>
      <c r="L4" s="571" t="s">
        <v>227</v>
      </c>
      <c r="M4" s="571"/>
      <c r="N4" s="571"/>
      <c r="O4" s="571"/>
      <c r="P4" s="571" t="s">
        <v>228</v>
      </c>
      <c r="Q4" s="571"/>
      <c r="R4" s="571"/>
      <c r="S4" s="571"/>
      <c r="T4" s="571"/>
      <c r="U4" s="571"/>
    </row>
    <row r="5" spans="1:21">
      <c r="A5" s="570"/>
      <c r="B5" s="570"/>
      <c r="C5" s="571"/>
      <c r="D5" s="571"/>
      <c r="E5" s="571"/>
      <c r="F5" s="571"/>
      <c r="G5" s="571"/>
      <c r="H5" s="571"/>
      <c r="I5" s="571"/>
      <c r="J5" s="571"/>
      <c r="K5" s="571"/>
      <c r="L5" s="564" t="s">
        <v>12</v>
      </c>
      <c r="M5" s="571" t="s">
        <v>4</v>
      </c>
      <c r="N5" s="571"/>
      <c r="O5" s="571"/>
      <c r="P5" s="564" t="s">
        <v>12</v>
      </c>
      <c r="Q5" s="571" t="s">
        <v>4</v>
      </c>
      <c r="R5" s="571"/>
      <c r="S5" s="571"/>
      <c r="T5" s="571"/>
      <c r="U5" s="571"/>
    </row>
    <row r="6" spans="1:21">
      <c r="A6" s="570"/>
      <c r="B6" s="570"/>
      <c r="C6" s="564" t="s">
        <v>229</v>
      </c>
      <c r="D6" s="564" t="s">
        <v>230</v>
      </c>
      <c r="E6" s="564" t="s">
        <v>231</v>
      </c>
      <c r="F6" s="564" t="s">
        <v>232</v>
      </c>
      <c r="G6" s="564" t="s">
        <v>230</v>
      </c>
      <c r="H6" s="564" t="s">
        <v>231</v>
      </c>
      <c r="I6" s="564" t="s">
        <v>229</v>
      </c>
      <c r="J6" s="564" t="s">
        <v>230</v>
      </c>
      <c r="K6" s="564" t="s">
        <v>231</v>
      </c>
      <c r="L6" s="570"/>
      <c r="M6" s="564" t="s">
        <v>215</v>
      </c>
      <c r="N6" s="564" t="s">
        <v>216</v>
      </c>
      <c r="O6" s="564" t="s">
        <v>233</v>
      </c>
      <c r="P6" s="570"/>
      <c r="Q6" s="564" t="s">
        <v>234</v>
      </c>
      <c r="R6" s="564" t="s">
        <v>235</v>
      </c>
      <c r="S6" s="564" t="s">
        <v>12</v>
      </c>
      <c r="T6" s="564" t="s">
        <v>236</v>
      </c>
      <c r="U6" s="564" t="s">
        <v>198</v>
      </c>
    </row>
    <row r="7" spans="1:21" ht="34.5" customHeight="1">
      <c r="A7" s="565"/>
      <c r="B7" s="565"/>
      <c r="C7" s="565"/>
      <c r="D7" s="565"/>
      <c r="E7" s="565"/>
      <c r="F7" s="565"/>
      <c r="G7" s="565"/>
      <c r="H7" s="565"/>
      <c r="I7" s="565"/>
      <c r="J7" s="565"/>
      <c r="K7" s="565"/>
      <c r="L7" s="565"/>
      <c r="M7" s="565"/>
      <c r="N7" s="565"/>
      <c r="O7" s="565"/>
      <c r="P7" s="565"/>
      <c r="Q7" s="565"/>
      <c r="R7" s="565"/>
      <c r="S7" s="565"/>
      <c r="T7" s="565"/>
      <c r="U7" s="565"/>
    </row>
    <row r="8" spans="1:21">
      <c r="A8" s="566" t="s">
        <v>3</v>
      </c>
      <c r="B8" s="566"/>
      <c r="C8" s="232">
        <v>1</v>
      </c>
      <c r="D8" s="100">
        <v>2</v>
      </c>
      <c r="E8" s="100">
        <v>3</v>
      </c>
      <c r="F8" s="100">
        <v>4</v>
      </c>
      <c r="G8" s="100">
        <v>5</v>
      </c>
      <c r="H8" s="100">
        <v>6</v>
      </c>
      <c r="I8" s="100">
        <v>7</v>
      </c>
      <c r="J8" s="100">
        <v>8</v>
      </c>
      <c r="K8" s="100">
        <v>9</v>
      </c>
      <c r="L8" s="100" t="s">
        <v>416</v>
      </c>
      <c r="M8" s="100">
        <v>11</v>
      </c>
      <c r="N8" s="100">
        <v>12</v>
      </c>
      <c r="O8" s="100">
        <v>13</v>
      </c>
      <c r="P8" s="100">
        <v>14</v>
      </c>
      <c r="Q8" s="100">
        <v>15</v>
      </c>
      <c r="R8" s="100">
        <v>16</v>
      </c>
      <c r="S8" s="100">
        <v>17</v>
      </c>
      <c r="T8" s="100">
        <v>18</v>
      </c>
      <c r="U8" s="100">
        <v>19</v>
      </c>
    </row>
    <row r="9" spans="1:21">
      <c r="A9" s="567" t="s">
        <v>12</v>
      </c>
      <c r="B9" s="567"/>
      <c r="C9" s="345">
        <v>24</v>
      </c>
      <c r="D9" s="345">
        <v>25</v>
      </c>
      <c r="E9" s="345">
        <v>22</v>
      </c>
      <c r="F9" s="345">
        <v>0</v>
      </c>
      <c r="G9" s="345">
        <v>0</v>
      </c>
      <c r="H9" s="345">
        <v>0</v>
      </c>
      <c r="I9" s="345">
        <v>17</v>
      </c>
      <c r="J9" s="345">
        <v>17</v>
      </c>
      <c r="K9" s="345">
        <v>17</v>
      </c>
      <c r="L9" s="345">
        <v>22</v>
      </c>
      <c r="M9" s="345">
        <v>13</v>
      </c>
      <c r="N9" s="345">
        <v>2</v>
      </c>
      <c r="O9" s="345">
        <v>7</v>
      </c>
      <c r="P9" s="345">
        <v>22</v>
      </c>
      <c r="Q9" s="345">
        <v>20</v>
      </c>
      <c r="R9" s="345">
        <v>2</v>
      </c>
      <c r="S9" s="345">
        <v>20</v>
      </c>
      <c r="T9" s="345">
        <v>20</v>
      </c>
      <c r="U9" s="345">
        <v>0</v>
      </c>
    </row>
    <row r="10" spans="1:21">
      <c r="A10" s="195">
        <v>1</v>
      </c>
      <c r="B10" s="196" t="s">
        <v>237</v>
      </c>
      <c r="C10" s="345">
        <v>9</v>
      </c>
      <c r="D10" s="345">
        <v>10</v>
      </c>
      <c r="E10" s="345">
        <v>7</v>
      </c>
      <c r="F10" s="246"/>
      <c r="G10" s="246"/>
      <c r="H10" s="246"/>
      <c r="I10" s="345">
        <v>5</v>
      </c>
      <c r="J10" s="345">
        <v>5</v>
      </c>
      <c r="K10" s="345">
        <v>5</v>
      </c>
      <c r="L10" s="345">
        <v>7</v>
      </c>
      <c r="M10" s="246">
        <v>4</v>
      </c>
      <c r="N10" s="246">
        <v>2</v>
      </c>
      <c r="O10" s="246">
        <v>1</v>
      </c>
      <c r="P10" s="345">
        <v>7</v>
      </c>
      <c r="Q10" s="246">
        <v>5</v>
      </c>
      <c r="R10" s="246">
        <v>2</v>
      </c>
      <c r="S10" s="345">
        <v>5</v>
      </c>
      <c r="T10" s="246">
        <v>5</v>
      </c>
      <c r="U10" s="246">
        <v>0</v>
      </c>
    </row>
    <row r="11" spans="1:21">
      <c r="A11" s="195">
        <v>2</v>
      </c>
      <c r="B11" s="182" t="s">
        <v>383</v>
      </c>
      <c r="C11" s="345">
        <v>8</v>
      </c>
      <c r="D11" s="345">
        <v>8</v>
      </c>
      <c r="E11" s="345">
        <v>8</v>
      </c>
      <c r="F11" s="246"/>
      <c r="G11" s="246"/>
      <c r="H11" s="246"/>
      <c r="I11" s="345">
        <v>5</v>
      </c>
      <c r="J11" s="345">
        <v>5</v>
      </c>
      <c r="K11" s="345">
        <v>5</v>
      </c>
      <c r="L11" s="345">
        <v>8</v>
      </c>
      <c r="M11" s="246">
        <v>5</v>
      </c>
      <c r="N11" s="246">
        <v>0</v>
      </c>
      <c r="O11" s="246">
        <v>3</v>
      </c>
      <c r="P11" s="345">
        <v>8</v>
      </c>
      <c r="Q11" s="246">
        <v>8</v>
      </c>
      <c r="R11" s="246">
        <v>0</v>
      </c>
      <c r="S11" s="345">
        <v>8</v>
      </c>
      <c r="T11" s="246">
        <v>8</v>
      </c>
      <c r="U11" s="246">
        <v>0</v>
      </c>
    </row>
    <row r="12" spans="1:21">
      <c r="A12" s="195">
        <v>3</v>
      </c>
      <c r="B12" s="182" t="s">
        <v>384</v>
      </c>
      <c r="C12" s="345"/>
      <c r="D12" s="345"/>
      <c r="E12" s="345"/>
      <c r="F12" s="246"/>
      <c r="G12" s="246"/>
      <c r="H12" s="246"/>
      <c r="I12" s="345"/>
      <c r="J12" s="345"/>
      <c r="K12" s="345"/>
      <c r="L12" s="345">
        <v>0</v>
      </c>
      <c r="M12" s="246"/>
      <c r="N12" s="246"/>
      <c r="O12" s="246"/>
      <c r="P12" s="345">
        <v>0</v>
      </c>
      <c r="Q12" s="246"/>
      <c r="R12" s="246"/>
      <c r="S12" s="345">
        <v>0</v>
      </c>
      <c r="T12" s="246"/>
      <c r="U12" s="246"/>
    </row>
    <row r="13" spans="1:21">
      <c r="A13" s="195">
        <v>4</v>
      </c>
      <c r="B13" s="182" t="s">
        <v>385</v>
      </c>
      <c r="C13" s="345">
        <v>3</v>
      </c>
      <c r="D13" s="345">
        <v>3</v>
      </c>
      <c r="E13" s="345">
        <v>3</v>
      </c>
      <c r="F13" s="246"/>
      <c r="G13" s="246"/>
      <c r="H13" s="246"/>
      <c r="I13" s="345">
        <v>3</v>
      </c>
      <c r="J13" s="345">
        <v>3</v>
      </c>
      <c r="K13" s="345">
        <v>3</v>
      </c>
      <c r="L13" s="345">
        <v>3</v>
      </c>
      <c r="M13" s="246">
        <v>1</v>
      </c>
      <c r="N13" s="246"/>
      <c r="O13" s="246">
        <v>2</v>
      </c>
      <c r="P13" s="345">
        <v>3</v>
      </c>
      <c r="Q13" s="246">
        <v>3</v>
      </c>
      <c r="R13" s="246"/>
      <c r="S13" s="345">
        <v>3</v>
      </c>
      <c r="T13" s="246">
        <v>3</v>
      </c>
      <c r="U13" s="246"/>
    </row>
    <row r="14" spans="1:21">
      <c r="A14" s="195">
        <v>5</v>
      </c>
      <c r="B14" s="182" t="s">
        <v>386</v>
      </c>
      <c r="C14" s="345"/>
      <c r="D14" s="345"/>
      <c r="E14" s="345"/>
      <c r="F14" s="246"/>
      <c r="G14" s="246"/>
      <c r="H14" s="246"/>
      <c r="I14" s="345"/>
      <c r="J14" s="345"/>
      <c r="K14" s="345"/>
      <c r="L14" s="345">
        <v>0</v>
      </c>
      <c r="M14" s="246"/>
      <c r="N14" s="246"/>
      <c r="O14" s="246"/>
      <c r="P14" s="345">
        <v>0</v>
      </c>
      <c r="Q14" s="246"/>
      <c r="R14" s="246"/>
      <c r="S14" s="345">
        <v>0</v>
      </c>
      <c r="T14" s="246"/>
      <c r="U14" s="246"/>
    </row>
    <row r="15" spans="1:21">
      <c r="A15" s="195">
        <v>6</v>
      </c>
      <c r="B15" s="182" t="s">
        <v>387</v>
      </c>
      <c r="C15" s="345"/>
      <c r="D15" s="345"/>
      <c r="E15" s="345"/>
      <c r="F15" s="246"/>
      <c r="G15" s="246"/>
      <c r="H15" s="246"/>
      <c r="I15" s="345"/>
      <c r="J15" s="345"/>
      <c r="K15" s="345"/>
      <c r="L15" s="345">
        <v>0</v>
      </c>
      <c r="M15" s="246"/>
      <c r="N15" s="246"/>
      <c r="O15" s="246"/>
      <c r="P15" s="345">
        <v>0</v>
      </c>
      <c r="Q15" s="246"/>
      <c r="R15" s="246"/>
      <c r="S15" s="345">
        <v>0</v>
      </c>
      <c r="T15" s="246"/>
      <c r="U15" s="246"/>
    </row>
    <row r="16" spans="1:21">
      <c r="A16" s="195">
        <v>7</v>
      </c>
      <c r="B16" s="182" t="s">
        <v>388</v>
      </c>
      <c r="C16" s="345">
        <v>1</v>
      </c>
      <c r="D16" s="345">
        <v>1</v>
      </c>
      <c r="E16" s="345">
        <v>1</v>
      </c>
      <c r="F16" s="246"/>
      <c r="G16" s="246"/>
      <c r="H16" s="246"/>
      <c r="I16" s="345">
        <v>1</v>
      </c>
      <c r="J16" s="345">
        <v>1</v>
      </c>
      <c r="K16" s="345">
        <v>1</v>
      </c>
      <c r="L16" s="345">
        <v>1</v>
      </c>
      <c r="M16" s="246">
        <v>0</v>
      </c>
      <c r="N16" s="246">
        <v>0</v>
      </c>
      <c r="O16" s="246">
        <v>1</v>
      </c>
      <c r="P16" s="345">
        <v>1</v>
      </c>
      <c r="Q16" s="246">
        <v>1</v>
      </c>
      <c r="R16" s="246"/>
      <c r="S16" s="345">
        <v>1</v>
      </c>
      <c r="T16" s="246">
        <v>1</v>
      </c>
      <c r="U16" s="246"/>
    </row>
    <row r="17" spans="1:21">
      <c r="A17" s="195">
        <v>8</v>
      </c>
      <c r="B17" s="182" t="s">
        <v>389</v>
      </c>
      <c r="C17" s="345">
        <v>3</v>
      </c>
      <c r="D17" s="345">
        <v>3</v>
      </c>
      <c r="E17" s="345">
        <v>3</v>
      </c>
      <c r="F17" s="246"/>
      <c r="G17" s="246"/>
      <c r="H17" s="246"/>
      <c r="I17" s="345">
        <v>3</v>
      </c>
      <c r="J17" s="345">
        <v>3</v>
      </c>
      <c r="K17" s="345">
        <v>3</v>
      </c>
      <c r="L17" s="345">
        <v>3</v>
      </c>
      <c r="M17" s="246">
        <v>3</v>
      </c>
      <c r="N17" s="246">
        <v>0</v>
      </c>
      <c r="O17" s="246">
        <v>0</v>
      </c>
      <c r="P17" s="345">
        <v>3</v>
      </c>
      <c r="Q17" s="246">
        <v>3</v>
      </c>
      <c r="R17" s="246">
        <v>0</v>
      </c>
      <c r="S17" s="345">
        <v>3</v>
      </c>
      <c r="T17" s="246">
        <v>3</v>
      </c>
      <c r="U17" s="246">
        <v>0</v>
      </c>
    </row>
    <row r="18" spans="1:21">
      <c r="A18" s="195">
        <v>9</v>
      </c>
      <c r="B18" s="182" t="s">
        <v>390</v>
      </c>
      <c r="C18" s="345"/>
      <c r="D18" s="345"/>
      <c r="E18" s="345"/>
      <c r="F18" s="246"/>
      <c r="G18" s="246"/>
      <c r="H18" s="246"/>
      <c r="I18" s="345"/>
      <c r="J18" s="345"/>
      <c r="K18" s="345"/>
      <c r="L18" s="345">
        <v>0</v>
      </c>
      <c r="M18" s="246"/>
      <c r="N18" s="246"/>
      <c r="O18" s="246"/>
      <c r="P18" s="345">
        <v>0</v>
      </c>
      <c r="Q18" s="246"/>
      <c r="R18" s="246"/>
      <c r="S18" s="345">
        <v>0</v>
      </c>
      <c r="T18" s="246"/>
      <c r="U18" s="246"/>
    </row>
    <row r="19" spans="1:21">
      <c r="A19" s="195">
        <v>10</v>
      </c>
      <c r="B19" s="182" t="s">
        <v>391</v>
      </c>
      <c r="C19" s="345"/>
      <c r="D19" s="345"/>
      <c r="E19" s="345"/>
      <c r="F19" s="246"/>
      <c r="G19" s="246"/>
      <c r="H19" s="246"/>
      <c r="I19" s="345"/>
      <c r="J19" s="345"/>
      <c r="K19" s="345"/>
      <c r="L19" s="345">
        <v>0</v>
      </c>
      <c r="M19" s="246"/>
      <c r="N19" s="246"/>
      <c r="O19" s="246"/>
      <c r="P19" s="345">
        <v>0</v>
      </c>
      <c r="Q19" s="246"/>
      <c r="R19" s="246"/>
      <c r="S19" s="345">
        <v>0</v>
      </c>
      <c r="T19" s="246"/>
      <c r="U19" s="246"/>
    </row>
    <row r="20" spans="1:21">
      <c r="A20" s="195">
        <v>11</v>
      </c>
      <c r="B20" s="182" t="s">
        <v>392</v>
      </c>
      <c r="C20" s="345"/>
      <c r="D20" s="345"/>
      <c r="E20" s="345"/>
      <c r="F20" s="246"/>
      <c r="G20" s="246"/>
      <c r="H20" s="246"/>
      <c r="I20" s="345"/>
      <c r="J20" s="345"/>
      <c r="K20" s="345"/>
      <c r="L20" s="345">
        <v>0</v>
      </c>
      <c r="M20" s="246"/>
      <c r="N20" s="246"/>
      <c r="O20" s="246"/>
      <c r="P20" s="345">
        <v>0</v>
      </c>
      <c r="Q20" s="246"/>
      <c r="R20" s="246"/>
      <c r="S20" s="345">
        <v>0</v>
      </c>
      <c r="T20" s="246"/>
      <c r="U20" s="246"/>
    </row>
    <row r="21" spans="1:21" ht="16.5">
      <c r="A21" s="143"/>
      <c r="B21" s="568" t="str">
        <f>TT!C7</f>
        <v>Kon Tum, ngày     tháng 11 năm 2023</v>
      </c>
      <c r="C21" s="568"/>
      <c r="D21" s="568"/>
      <c r="E21" s="568"/>
      <c r="F21" s="568"/>
      <c r="G21" s="568"/>
      <c r="H21" s="186"/>
      <c r="I21" s="186"/>
      <c r="J21" s="186"/>
      <c r="K21" s="191"/>
      <c r="L21" s="192"/>
      <c r="M21" s="192"/>
      <c r="N21" s="191"/>
      <c r="O21" s="569" t="str">
        <f>B21</f>
        <v>Kon Tum, ngày     tháng 11 năm 2023</v>
      </c>
      <c r="P21" s="569"/>
      <c r="Q21" s="569"/>
      <c r="R21" s="569"/>
      <c r="S21" s="569"/>
      <c r="T21" s="569"/>
      <c r="U21" s="166"/>
    </row>
    <row r="22" spans="1:21" ht="16.5">
      <c r="A22" s="103"/>
      <c r="B22" s="532" t="str">
        <f>TT!A6</f>
        <v>NGƯỜI LẬP BIỂU</v>
      </c>
      <c r="C22" s="532"/>
      <c r="D22" s="532"/>
      <c r="E22" s="532"/>
      <c r="F22" s="532"/>
      <c r="G22" s="532"/>
      <c r="H22" s="187"/>
      <c r="I22" s="187"/>
      <c r="J22" s="187"/>
      <c r="K22" s="166"/>
      <c r="L22" s="166"/>
      <c r="M22" s="166"/>
      <c r="N22" s="193"/>
      <c r="O22" s="533" t="str">
        <f>TT!C5</f>
        <v>CỤC TRƯỞNG</v>
      </c>
      <c r="P22" s="533"/>
      <c r="Q22" s="533"/>
      <c r="R22" s="533"/>
      <c r="S22" s="533"/>
      <c r="T22" s="533"/>
      <c r="U22" s="166"/>
    </row>
    <row r="23" spans="1:21" ht="16.5">
      <c r="A23" s="1"/>
      <c r="B23" s="178"/>
      <c r="C23" s="178"/>
      <c r="D23" s="166"/>
      <c r="E23" s="166"/>
      <c r="F23" s="166"/>
      <c r="G23" s="178"/>
      <c r="H23" s="178"/>
      <c r="I23" s="178"/>
      <c r="J23" s="178"/>
      <c r="K23" s="166"/>
      <c r="L23" s="166"/>
      <c r="M23" s="166"/>
      <c r="N23" s="166"/>
      <c r="O23" s="166"/>
      <c r="P23" s="188"/>
      <c r="Q23" s="188"/>
      <c r="R23" s="188"/>
      <c r="S23" s="166"/>
      <c r="T23" s="166"/>
      <c r="U23" s="166"/>
    </row>
    <row r="24" spans="1:21" ht="16.5">
      <c r="A24" s="1"/>
      <c r="B24" s="178"/>
      <c r="C24" s="178"/>
      <c r="D24" s="166"/>
      <c r="E24" s="166"/>
      <c r="F24" s="166"/>
      <c r="G24" s="178"/>
      <c r="H24" s="178"/>
      <c r="I24" s="178"/>
      <c r="J24" s="178"/>
      <c r="K24" s="166"/>
      <c r="L24" s="166"/>
      <c r="M24" s="166"/>
      <c r="N24" s="166"/>
      <c r="O24" s="166"/>
      <c r="P24"/>
      <c r="Q24"/>
      <c r="R24"/>
      <c r="S24"/>
      <c r="T24"/>
      <c r="U24"/>
    </row>
    <row r="25" spans="1:21" ht="16.5">
      <c r="A25" s="1"/>
      <c r="B25" s="178"/>
      <c r="C25" s="178"/>
      <c r="D25" s="166"/>
      <c r="E25" s="166"/>
      <c r="F25" s="166"/>
      <c r="G25" s="178"/>
      <c r="H25" s="178"/>
      <c r="I25" s="178"/>
      <c r="J25" s="178"/>
      <c r="K25" s="166"/>
      <c r="L25" s="166"/>
      <c r="M25" s="166"/>
      <c r="N25" s="166"/>
      <c r="O25" s="166"/>
      <c r="P25"/>
      <c r="Q25"/>
      <c r="R25"/>
      <c r="S25"/>
      <c r="T25"/>
      <c r="U25"/>
    </row>
    <row r="26" spans="1:21" ht="16.5">
      <c r="A26" s="1"/>
      <c r="B26" s="533" t="str">
        <f>TT!C6</f>
        <v>PHẠM ANH VŨ</v>
      </c>
      <c r="C26" s="533"/>
      <c r="D26" s="533"/>
      <c r="E26" s="533"/>
      <c r="F26" s="533"/>
      <c r="G26" s="533"/>
      <c r="H26" s="188"/>
      <c r="I26" s="188"/>
      <c r="J26" s="188"/>
      <c r="K26" s="166"/>
      <c r="L26" s="166"/>
      <c r="M26" s="166"/>
      <c r="N26" s="166"/>
      <c r="O26" s="533" t="str">
        <f>TT!C3</f>
        <v>CAO MINH HOÀNG TÙNG</v>
      </c>
      <c r="P26" s="533"/>
      <c r="Q26" s="533"/>
      <c r="R26" s="533"/>
      <c r="S26" s="533"/>
      <c r="T26" s="533"/>
      <c r="U26" s="166"/>
    </row>
  </sheetData>
  <sheetProtection formatCells="0" selectLockedCells="1"/>
  <protectedRanges>
    <protectedRange sqref="C9:U9" name="Range1"/>
    <protectedRange sqref="C10:E20 I10:L20 P10:P20 S10:S20" name="Range1_1"/>
  </protectedRanges>
  <mergeCells count="42">
    <mergeCell ref="U6:U7"/>
    <mergeCell ref="L5:L7"/>
    <mergeCell ref="M5:O5"/>
    <mergeCell ref="P5:P7"/>
    <mergeCell ref="Q5:R5"/>
    <mergeCell ref="M6:M7"/>
    <mergeCell ref="N6:N7"/>
    <mergeCell ref="O6:O7"/>
    <mergeCell ref="Q6:Q7"/>
    <mergeCell ref="R6:R7"/>
    <mergeCell ref="A9:B9"/>
    <mergeCell ref="B21:G21"/>
    <mergeCell ref="O21:T21"/>
    <mergeCell ref="F1:P1"/>
    <mergeCell ref="Q2:U2"/>
    <mergeCell ref="A3:A7"/>
    <mergeCell ref="B3:B7"/>
    <mergeCell ref="C3:E5"/>
    <mergeCell ref="F3:H5"/>
    <mergeCell ref="I3:K5"/>
    <mergeCell ref="L3:R3"/>
    <mergeCell ref="S3:U5"/>
    <mergeCell ref="A1:D1"/>
    <mergeCell ref="Q1:U1"/>
    <mergeCell ref="L4:O4"/>
    <mergeCell ref="P4:R4"/>
    <mergeCell ref="B22:G22"/>
    <mergeCell ref="O22:T22"/>
    <mergeCell ref="B26:G26"/>
    <mergeCell ref="O26:T26"/>
    <mergeCell ref="T6:T7"/>
    <mergeCell ref="C6:C7"/>
    <mergeCell ref="D6:D7"/>
    <mergeCell ref="E6:E7"/>
    <mergeCell ref="F6:F7"/>
    <mergeCell ref="G6:G7"/>
    <mergeCell ref="H6:H7"/>
    <mergeCell ref="I6:I7"/>
    <mergeCell ref="J6:J7"/>
    <mergeCell ref="K6:K7"/>
    <mergeCell ref="A8:B8"/>
    <mergeCell ref="S6:S7"/>
  </mergeCells>
  <pageMargins left="0.33" right="0.3" top="0.39" bottom="0.36" header="0.31496062992126" footer="0.31496062992126"/>
  <pageSetup paperSize="9" scale="9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X27"/>
  <sheetViews>
    <sheetView view="pageBreakPreview" topLeftCell="A13" zoomScaleNormal="100" zoomScaleSheetLayoutView="100" workbookViewId="0">
      <selection activeCell="R1" sqref="R1:X1"/>
    </sheetView>
  </sheetViews>
  <sheetFormatPr defaultColWidth="9" defaultRowHeight="15.75"/>
  <cols>
    <col min="1" max="1" width="3.75" style="18" customWidth="1"/>
    <col min="2" max="2" width="25.25" style="18" customWidth="1"/>
    <col min="3" max="3" width="5.75" style="1" customWidth="1"/>
    <col min="4" max="4" width="5" style="1" customWidth="1"/>
    <col min="5" max="5" width="5.75" style="1" customWidth="1"/>
    <col min="6" max="6" width="5.25" style="1" customWidth="1"/>
    <col min="7" max="7" width="4.875" style="1" customWidth="1"/>
    <col min="8" max="9" width="5.75" style="1" customWidth="1"/>
    <col min="10" max="10" width="5.25" style="1" customWidth="1"/>
    <col min="11" max="16" width="5.75" style="1" customWidth="1"/>
    <col min="17" max="17" width="5.25" style="1" customWidth="1"/>
    <col min="18" max="18" width="5.75" style="1" customWidth="1"/>
    <col min="19" max="19" width="6.625" style="1" customWidth="1"/>
    <col min="20" max="20" width="5.875" style="1" customWidth="1"/>
    <col min="21" max="21" width="5.75" style="1" customWidth="1"/>
    <col min="22" max="22" width="5.875" style="1" customWidth="1"/>
    <col min="23" max="23" width="6.625" style="1" customWidth="1"/>
    <col min="24" max="24" width="5.75" style="1" customWidth="1"/>
    <col min="25" max="16384" width="9" style="1"/>
  </cols>
  <sheetData>
    <row r="1" spans="1:24" ht="69" customHeight="1">
      <c r="A1" s="425" t="s">
        <v>326</v>
      </c>
      <c r="B1" s="425"/>
      <c r="C1" s="425"/>
      <c r="D1" s="425"/>
      <c r="E1" s="425"/>
      <c r="F1" s="489" t="s">
        <v>408</v>
      </c>
      <c r="G1" s="489"/>
      <c r="H1" s="489"/>
      <c r="I1" s="489"/>
      <c r="J1" s="489"/>
      <c r="K1" s="489"/>
      <c r="L1" s="489"/>
      <c r="M1" s="489"/>
      <c r="N1" s="489"/>
      <c r="O1" s="489"/>
      <c r="P1" s="489"/>
      <c r="Q1" s="489"/>
      <c r="R1" s="572" t="str">
        <f>TT!C2</f>
        <v>Đơn vị  báo cáo: CỤC THADS TỈNH KON TUM
Đơn vị nhận báo cáo: BAN PHÁP CHẾ HĐND TỈNH KON TUM</v>
      </c>
      <c r="S1" s="572"/>
      <c r="T1" s="572"/>
      <c r="U1" s="572"/>
      <c r="V1" s="572"/>
      <c r="W1" s="572"/>
      <c r="X1" s="572"/>
    </row>
    <row r="2" spans="1:24">
      <c r="A2" s="1"/>
      <c r="B2" s="1"/>
      <c r="E2" s="27"/>
      <c r="F2" s="32"/>
      <c r="G2" s="32"/>
      <c r="H2" s="574"/>
      <c r="I2" s="574"/>
      <c r="J2" s="32"/>
      <c r="K2" s="101"/>
      <c r="L2" s="575"/>
      <c r="M2" s="575"/>
      <c r="N2" s="575"/>
      <c r="O2" s="575"/>
      <c r="P2" s="575"/>
      <c r="Q2" s="102"/>
      <c r="R2" s="582"/>
      <c r="S2" s="582"/>
      <c r="T2" s="582"/>
      <c r="U2" s="582"/>
      <c r="V2" s="582"/>
      <c r="W2" s="582"/>
      <c r="X2" s="582"/>
    </row>
    <row r="3" spans="1:24">
      <c r="A3" s="424" t="s">
        <v>238</v>
      </c>
      <c r="B3" s="578" t="s">
        <v>157</v>
      </c>
      <c r="C3" s="579" t="s">
        <v>287</v>
      </c>
      <c r="D3" s="580"/>
      <c r="E3" s="580"/>
      <c r="F3" s="580"/>
      <c r="G3" s="580"/>
      <c r="H3" s="580"/>
      <c r="I3" s="580"/>
      <c r="J3" s="581"/>
      <c r="K3" s="579" t="s">
        <v>307</v>
      </c>
      <c r="L3" s="580"/>
      <c r="M3" s="580"/>
      <c r="N3" s="580"/>
      <c r="O3" s="580"/>
      <c r="P3" s="580"/>
      <c r="Q3" s="581"/>
      <c r="R3" s="576" t="s">
        <v>308</v>
      </c>
      <c r="S3" s="576"/>
      <c r="T3" s="576"/>
      <c r="U3" s="576"/>
      <c r="V3" s="576"/>
      <c r="W3" s="576"/>
      <c r="X3" s="576"/>
    </row>
    <row r="4" spans="1:24" ht="24.75" customHeight="1">
      <c r="A4" s="424"/>
      <c r="B4" s="578"/>
      <c r="C4" s="424" t="s">
        <v>239</v>
      </c>
      <c r="D4" s="424" t="s">
        <v>240</v>
      </c>
      <c r="E4" s="424"/>
      <c r="F4" s="424"/>
      <c r="G4" s="424"/>
      <c r="H4" s="424" t="s">
        <v>241</v>
      </c>
      <c r="I4" s="424"/>
      <c r="J4" s="424"/>
      <c r="K4" s="424" t="s">
        <v>242</v>
      </c>
      <c r="L4" s="424" t="s">
        <v>243</v>
      </c>
      <c r="M4" s="424"/>
      <c r="N4" s="424"/>
      <c r="O4" s="424" t="s">
        <v>244</v>
      </c>
      <c r="P4" s="424"/>
      <c r="Q4" s="424"/>
      <c r="R4" s="424" t="s">
        <v>245</v>
      </c>
      <c r="S4" s="424" t="s">
        <v>246</v>
      </c>
      <c r="T4" s="424"/>
      <c r="U4" s="424"/>
      <c r="V4" s="424" t="s">
        <v>247</v>
      </c>
      <c r="W4" s="424"/>
      <c r="X4" s="424"/>
    </row>
    <row r="5" spans="1:24">
      <c r="A5" s="424"/>
      <c r="B5" s="578"/>
      <c r="C5" s="424"/>
      <c r="D5" s="424" t="s">
        <v>248</v>
      </c>
      <c r="E5" s="424" t="s">
        <v>249</v>
      </c>
      <c r="F5" s="424" t="s">
        <v>250</v>
      </c>
      <c r="G5" s="424" t="s">
        <v>235</v>
      </c>
      <c r="H5" s="424" t="s">
        <v>251</v>
      </c>
      <c r="I5" s="424" t="s">
        <v>252</v>
      </c>
      <c r="J5" s="424" t="s">
        <v>253</v>
      </c>
      <c r="K5" s="424"/>
      <c r="L5" s="424" t="s">
        <v>251</v>
      </c>
      <c r="M5" s="424" t="s">
        <v>252</v>
      </c>
      <c r="N5" s="424" t="s">
        <v>253</v>
      </c>
      <c r="O5" s="424" t="s">
        <v>251</v>
      </c>
      <c r="P5" s="424" t="s">
        <v>252</v>
      </c>
      <c r="Q5" s="424" t="s">
        <v>253</v>
      </c>
      <c r="R5" s="424"/>
      <c r="S5" s="424" t="s">
        <v>251</v>
      </c>
      <c r="T5" s="424" t="s">
        <v>252</v>
      </c>
      <c r="U5" s="424" t="s">
        <v>253</v>
      </c>
      <c r="V5" s="424" t="s">
        <v>251</v>
      </c>
      <c r="W5" s="424" t="s">
        <v>252</v>
      </c>
      <c r="X5" s="424" t="s">
        <v>253</v>
      </c>
    </row>
    <row r="6" spans="1:24">
      <c r="A6" s="424"/>
      <c r="B6" s="578"/>
      <c r="C6" s="424"/>
      <c r="D6" s="424"/>
      <c r="E6" s="424"/>
      <c r="F6" s="424"/>
      <c r="G6" s="424"/>
      <c r="H6" s="424"/>
      <c r="I6" s="424"/>
      <c r="J6" s="424"/>
      <c r="K6" s="424"/>
      <c r="L6" s="424"/>
      <c r="M6" s="424"/>
      <c r="N6" s="424"/>
      <c r="O6" s="424"/>
      <c r="P6" s="424"/>
      <c r="Q6" s="424"/>
      <c r="R6" s="424"/>
      <c r="S6" s="424"/>
      <c r="T6" s="424"/>
      <c r="U6" s="424"/>
      <c r="V6" s="424"/>
      <c r="W6" s="424"/>
      <c r="X6" s="424"/>
    </row>
    <row r="7" spans="1:24" ht="27" customHeight="1">
      <c r="A7" s="424"/>
      <c r="B7" s="578"/>
      <c r="C7" s="424"/>
      <c r="D7" s="424"/>
      <c r="E7" s="424"/>
      <c r="F7" s="424"/>
      <c r="G7" s="424"/>
      <c r="H7" s="424"/>
      <c r="I7" s="424"/>
      <c r="J7" s="424"/>
      <c r="K7" s="424"/>
      <c r="L7" s="424"/>
      <c r="M7" s="424"/>
      <c r="N7" s="424"/>
      <c r="O7" s="424"/>
      <c r="P7" s="424"/>
      <c r="Q7" s="424"/>
      <c r="R7" s="424"/>
      <c r="S7" s="424"/>
      <c r="T7" s="424"/>
      <c r="U7" s="424"/>
      <c r="V7" s="424"/>
      <c r="W7" s="424"/>
      <c r="X7" s="424"/>
    </row>
    <row r="8" spans="1:24">
      <c r="A8" s="419" t="s">
        <v>3</v>
      </c>
      <c r="B8" s="577"/>
      <c r="C8" s="98">
        <v>1</v>
      </c>
      <c r="D8" s="98">
        <v>2</v>
      </c>
      <c r="E8" s="232">
        <v>3</v>
      </c>
      <c r="F8" s="98">
        <v>4</v>
      </c>
      <c r="G8" s="98">
        <v>5</v>
      </c>
      <c r="H8" s="98">
        <v>6</v>
      </c>
      <c r="I8" s="98">
        <v>7</v>
      </c>
      <c r="J8" s="98">
        <v>8</v>
      </c>
      <c r="K8" s="98">
        <v>9</v>
      </c>
      <c r="L8" s="98">
        <v>10</v>
      </c>
      <c r="M8" s="98">
        <v>11</v>
      </c>
      <c r="N8" s="98">
        <v>12</v>
      </c>
      <c r="O8" s="98">
        <v>13</v>
      </c>
      <c r="P8" s="98">
        <v>14</v>
      </c>
      <c r="Q8" s="98">
        <v>15</v>
      </c>
      <c r="R8" s="98">
        <v>16</v>
      </c>
      <c r="S8" s="98">
        <v>17</v>
      </c>
      <c r="T8" s="98">
        <v>18</v>
      </c>
      <c r="U8" s="98">
        <v>19</v>
      </c>
      <c r="V8" s="98">
        <v>20</v>
      </c>
      <c r="W8" s="98">
        <v>21</v>
      </c>
      <c r="X8" s="98">
        <v>22</v>
      </c>
    </row>
    <row r="9" spans="1:24">
      <c r="A9" s="573" t="s">
        <v>254</v>
      </c>
      <c r="B9" s="573"/>
      <c r="C9" s="341">
        <v>1</v>
      </c>
      <c r="D9" s="341">
        <v>0</v>
      </c>
      <c r="E9" s="341">
        <v>1</v>
      </c>
      <c r="F9" s="341">
        <v>0</v>
      </c>
      <c r="G9" s="341">
        <v>0</v>
      </c>
      <c r="H9" s="341">
        <v>1</v>
      </c>
      <c r="I9" s="341">
        <v>0</v>
      </c>
      <c r="J9" s="341">
        <v>0</v>
      </c>
      <c r="K9" s="341">
        <v>0</v>
      </c>
      <c r="L9" s="341">
        <v>0</v>
      </c>
      <c r="M9" s="341">
        <v>0</v>
      </c>
      <c r="N9" s="341">
        <v>0</v>
      </c>
      <c r="O9" s="341">
        <v>0</v>
      </c>
      <c r="P9" s="341">
        <v>0</v>
      </c>
      <c r="Q9" s="341">
        <v>0</v>
      </c>
      <c r="R9" s="341">
        <v>11</v>
      </c>
      <c r="S9" s="341">
        <v>11</v>
      </c>
      <c r="T9" s="341">
        <v>0</v>
      </c>
      <c r="U9" s="341">
        <v>0</v>
      </c>
      <c r="V9" s="341">
        <v>0</v>
      </c>
      <c r="W9" s="341">
        <v>0</v>
      </c>
      <c r="X9" s="341">
        <v>0</v>
      </c>
    </row>
    <row r="10" spans="1:24">
      <c r="A10" s="198" t="s">
        <v>0</v>
      </c>
      <c r="B10" s="199" t="s">
        <v>255</v>
      </c>
      <c r="C10" s="247">
        <v>0</v>
      </c>
      <c r="D10" s="247">
        <v>0</v>
      </c>
      <c r="E10" s="247">
        <v>0</v>
      </c>
      <c r="F10" s="247">
        <v>0</v>
      </c>
      <c r="G10" s="247">
        <v>0</v>
      </c>
      <c r="H10" s="247">
        <v>0</v>
      </c>
      <c r="I10" s="247">
        <v>0</v>
      </c>
      <c r="J10" s="247">
        <v>0</v>
      </c>
      <c r="K10" s="247">
        <v>0</v>
      </c>
      <c r="L10" s="247">
        <v>0</v>
      </c>
      <c r="M10" s="247">
        <v>0</v>
      </c>
      <c r="N10" s="247">
        <v>0</v>
      </c>
      <c r="O10" s="247">
        <v>0</v>
      </c>
      <c r="P10" s="247">
        <v>0</v>
      </c>
      <c r="Q10" s="247">
        <v>0</v>
      </c>
      <c r="R10" s="247">
        <v>1</v>
      </c>
      <c r="S10" s="247">
        <v>1</v>
      </c>
      <c r="T10" s="247">
        <v>0</v>
      </c>
      <c r="U10" s="247">
        <v>0</v>
      </c>
      <c r="V10" s="247">
        <v>0</v>
      </c>
      <c r="W10" s="247">
        <v>0</v>
      </c>
      <c r="X10" s="247">
        <v>0</v>
      </c>
    </row>
    <row r="11" spans="1:24">
      <c r="A11" s="342" t="s">
        <v>1</v>
      </c>
      <c r="B11" s="343" t="s">
        <v>8</v>
      </c>
      <c r="C11" s="341">
        <v>1</v>
      </c>
      <c r="D11" s="341">
        <v>0</v>
      </c>
      <c r="E11" s="341">
        <v>1</v>
      </c>
      <c r="F11" s="341">
        <v>0</v>
      </c>
      <c r="G11" s="341">
        <v>0</v>
      </c>
      <c r="H11" s="341">
        <v>1</v>
      </c>
      <c r="I11" s="341">
        <v>0</v>
      </c>
      <c r="J11" s="341">
        <v>0</v>
      </c>
      <c r="K11" s="341">
        <v>0</v>
      </c>
      <c r="L11" s="341">
        <v>0</v>
      </c>
      <c r="M11" s="341">
        <v>0</v>
      </c>
      <c r="N11" s="341">
        <v>0</v>
      </c>
      <c r="O11" s="341">
        <v>0</v>
      </c>
      <c r="P11" s="341">
        <v>0</v>
      </c>
      <c r="Q11" s="341">
        <v>0</v>
      </c>
      <c r="R11" s="341">
        <v>10</v>
      </c>
      <c r="S11" s="341">
        <v>10</v>
      </c>
      <c r="T11" s="341">
        <v>0</v>
      </c>
      <c r="U11" s="341">
        <v>0</v>
      </c>
      <c r="V11" s="341">
        <v>0</v>
      </c>
      <c r="W11" s="341">
        <v>0</v>
      </c>
      <c r="X11" s="341">
        <v>0</v>
      </c>
    </row>
    <row r="12" spans="1:24">
      <c r="A12" s="200">
        <v>1</v>
      </c>
      <c r="B12" s="182" t="s">
        <v>383</v>
      </c>
      <c r="C12" s="247">
        <v>0</v>
      </c>
      <c r="D12" s="247">
        <v>0</v>
      </c>
      <c r="E12" s="247">
        <v>0</v>
      </c>
      <c r="F12" s="247">
        <v>0</v>
      </c>
      <c r="G12" s="247">
        <v>0</v>
      </c>
      <c r="H12" s="247">
        <v>0</v>
      </c>
      <c r="I12" s="247">
        <v>0</v>
      </c>
      <c r="J12" s="247">
        <v>0</v>
      </c>
      <c r="K12" s="247">
        <v>0</v>
      </c>
      <c r="L12" s="247">
        <v>0</v>
      </c>
      <c r="M12" s="247">
        <v>0</v>
      </c>
      <c r="N12" s="247">
        <v>0</v>
      </c>
      <c r="O12" s="247">
        <v>0</v>
      </c>
      <c r="P12" s="247">
        <v>0</v>
      </c>
      <c r="Q12" s="247">
        <v>0</v>
      </c>
      <c r="R12" s="247">
        <v>1</v>
      </c>
      <c r="S12" s="247">
        <v>1</v>
      </c>
      <c r="T12" s="247">
        <v>0</v>
      </c>
      <c r="U12" s="247">
        <v>0</v>
      </c>
      <c r="V12" s="247">
        <v>0</v>
      </c>
      <c r="W12" s="247">
        <v>0</v>
      </c>
      <c r="X12" s="247">
        <v>0</v>
      </c>
    </row>
    <row r="13" spans="1:24">
      <c r="A13" s="200">
        <v>2</v>
      </c>
      <c r="B13" s="182" t="s">
        <v>384</v>
      </c>
      <c r="C13" s="247">
        <v>0</v>
      </c>
      <c r="D13" s="247">
        <v>0</v>
      </c>
      <c r="E13" s="247">
        <v>0</v>
      </c>
      <c r="F13" s="247">
        <v>0</v>
      </c>
      <c r="G13" s="247">
        <v>0</v>
      </c>
      <c r="H13" s="247">
        <v>0</v>
      </c>
      <c r="I13" s="247">
        <v>0</v>
      </c>
      <c r="J13" s="247">
        <v>0</v>
      </c>
      <c r="K13" s="247">
        <v>0</v>
      </c>
      <c r="L13" s="247">
        <v>0</v>
      </c>
      <c r="M13" s="247">
        <v>0</v>
      </c>
      <c r="N13" s="247">
        <v>0</v>
      </c>
      <c r="O13" s="247">
        <v>0</v>
      </c>
      <c r="P13" s="247">
        <v>0</v>
      </c>
      <c r="Q13" s="247">
        <v>0</v>
      </c>
      <c r="R13" s="247">
        <v>1</v>
      </c>
      <c r="S13" s="247">
        <v>1</v>
      </c>
      <c r="T13" s="247">
        <v>0</v>
      </c>
      <c r="U13" s="247">
        <v>0</v>
      </c>
      <c r="V13" s="247">
        <v>0</v>
      </c>
      <c r="W13" s="247">
        <v>0</v>
      </c>
      <c r="X13" s="247">
        <v>0</v>
      </c>
    </row>
    <row r="14" spans="1:24">
      <c r="A14" s="200">
        <v>3</v>
      </c>
      <c r="B14" s="182" t="s">
        <v>385</v>
      </c>
      <c r="C14" s="247">
        <v>0</v>
      </c>
      <c r="D14" s="247">
        <v>0</v>
      </c>
      <c r="E14" s="247">
        <v>0</v>
      </c>
      <c r="F14" s="247">
        <v>0</v>
      </c>
      <c r="G14" s="247">
        <v>0</v>
      </c>
      <c r="H14" s="247">
        <v>0</v>
      </c>
      <c r="I14" s="247">
        <v>0</v>
      </c>
      <c r="J14" s="247">
        <v>0</v>
      </c>
      <c r="K14" s="247">
        <v>0</v>
      </c>
      <c r="L14" s="247">
        <v>0</v>
      </c>
      <c r="M14" s="247">
        <v>0</v>
      </c>
      <c r="N14" s="247">
        <v>0</v>
      </c>
      <c r="O14" s="247">
        <v>0</v>
      </c>
      <c r="P14" s="247">
        <v>0</v>
      </c>
      <c r="Q14" s="247">
        <v>0</v>
      </c>
      <c r="R14" s="247">
        <v>1</v>
      </c>
      <c r="S14" s="247">
        <v>1</v>
      </c>
      <c r="T14" s="247">
        <v>0</v>
      </c>
      <c r="U14" s="247">
        <v>0</v>
      </c>
      <c r="V14" s="247">
        <v>0</v>
      </c>
      <c r="W14" s="247">
        <v>0</v>
      </c>
      <c r="X14" s="247">
        <v>0</v>
      </c>
    </row>
    <row r="15" spans="1:24">
      <c r="A15" s="200">
        <v>4</v>
      </c>
      <c r="B15" s="182" t="s">
        <v>386</v>
      </c>
      <c r="C15" s="247">
        <v>0</v>
      </c>
      <c r="D15" s="247">
        <v>0</v>
      </c>
      <c r="E15" s="247">
        <v>0</v>
      </c>
      <c r="F15" s="247">
        <v>0</v>
      </c>
      <c r="G15" s="247">
        <v>0</v>
      </c>
      <c r="H15" s="247">
        <v>0</v>
      </c>
      <c r="I15" s="247">
        <v>0</v>
      </c>
      <c r="J15" s="247">
        <v>0</v>
      </c>
      <c r="K15" s="247">
        <v>0</v>
      </c>
      <c r="L15" s="247">
        <v>0</v>
      </c>
      <c r="M15" s="247">
        <v>0</v>
      </c>
      <c r="N15" s="247">
        <v>0</v>
      </c>
      <c r="O15" s="247">
        <v>0</v>
      </c>
      <c r="P15" s="247">
        <v>0</v>
      </c>
      <c r="Q15" s="247">
        <v>0</v>
      </c>
      <c r="R15" s="247">
        <v>1</v>
      </c>
      <c r="S15" s="247">
        <v>1</v>
      </c>
      <c r="T15" s="247">
        <v>0</v>
      </c>
      <c r="U15" s="247">
        <v>0</v>
      </c>
      <c r="V15" s="247">
        <v>0</v>
      </c>
      <c r="W15" s="247">
        <v>0</v>
      </c>
      <c r="X15" s="247">
        <v>0</v>
      </c>
    </row>
    <row r="16" spans="1:24">
      <c r="A16" s="200">
        <v>5</v>
      </c>
      <c r="B16" s="182" t="s">
        <v>387</v>
      </c>
      <c r="C16" s="247">
        <v>1</v>
      </c>
      <c r="D16" s="247">
        <v>0</v>
      </c>
      <c r="E16" s="247">
        <v>1</v>
      </c>
      <c r="F16" s="247">
        <v>0</v>
      </c>
      <c r="G16" s="247">
        <v>0</v>
      </c>
      <c r="H16" s="247">
        <v>1</v>
      </c>
      <c r="I16" s="247">
        <v>0</v>
      </c>
      <c r="J16" s="247">
        <v>0</v>
      </c>
      <c r="K16" s="247">
        <v>0</v>
      </c>
      <c r="L16" s="247">
        <v>0</v>
      </c>
      <c r="M16" s="247">
        <v>0</v>
      </c>
      <c r="N16" s="247">
        <v>0</v>
      </c>
      <c r="O16" s="247">
        <v>0</v>
      </c>
      <c r="P16" s="247">
        <v>0</v>
      </c>
      <c r="Q16" s="247">
        <v>0</v>
      </c>
      <c r="R16" s="247">
        <v>1</v>
      </c>
      <c r="S16" s="247">
        <v>1</v>
      </c>
      <c r="T16" s="247">
        <v>0</v>
      </c>
      <c r="U16" s="247">
        <v>0</v>
      </c>
      <c r="V16" s="247">
        <v>0</v>
      </c>
      <c r="W16" s="247">
        <v>0</v>
      </c>
      <c r="X16" s="247">
        <v>0</v>
      </c>
    </row>
    <row r="17" spans="1:24">
      <c r="A17" s="200">
        <v>6</v>
      </c>
      <c r="B17" s="182" t="s">
        <v>388</v>
      </c>
      <c r="C17" s="247">
        <v>0</v>
      </c>
      <c r="D17" s="247">
        <v>0</v>
      </c>
      <c r="E17" s="247">
        <v>0</v>
      </c>
      <c r="F17" s="247">
        <v>0</v>
      </c>
      <c r="G17" s="247">
        <v>0</v>
      </c>
      <c r="H17" s="247">
        <v>0</v>
      </c>
      <c r="I17" s="247">
        <v>0</v>
      </c>
      <c r="J17" s="247">
        <v>0</v>
      </c>
      <c r="K17" s="247">
        <v>0</v>
      </c>
      <c r="L17" s="247">
        <v>0</v>
      </c>
      <c r="M17" s="247">
        <v>0</v>
      </c>
      <c r="N17" s="247">
        <v>0</v>
      </c>
      <c r="O17" s="247">
        <v>0</v>
      </c>
      <c r="P17" s="247">
        <v>0</v>
      </c>
      <c r="Q17" s="247">
        <v>0</v>
      </c>
      <c r="R17" s="247">
        <v>1</v>
      </c>
      <c r="S17" s="247">
        <v>1</v>
      </c>
      <c r="T17" s="247">
        <v>0</v>
      </c>
      <c r="U17" s="247">
        <v>0</v>
      </c>
      <c r="V17" s="247">
        <v>0</v>
      </c>
      <c r="W17" s="247">
        <v>0</v>
      </c>
      <c r="X17" s="247">
        <v>0</v>
      </c>
    </row>
    <row r="18" spans="1:24">
      <c r="A18" s="200">
        <v>7</v>
      </c>
      <c r="B18" s="182" t="s">
        <v>389</v>
      </c>
      <c r="C18" s="247">
        <v>0</v>
      </c>
      <c r="D18" s="247">
        <v>0</v>
      </c>
      <c r="E18" s="247">
        <v>0</v>
      </c>
      <c r="F18" s="247">
        <v>0</v>
      </c>
      <c r="G18" s="247">
        <v>0</v>
      </c>
      <c r="H18" s="247">
        <v>0</v>
      </c>
      <c r="I18" s="247">
        <v>0</v>
      </c>
      <c r="J18" s="247">
        <v>0</v>
      </c>
      <c r="K18" s="247">
        <v>0</v>
      </c>
      <c r="L18" s="247">
        <v>0</v>
      </c>
      <c r="M18" s="247">
        <v>0</v>
      </c>
      <c r="N18" s="247">
        <v>0</v>
      </c>
      <c r="O18" s="247">
        <v>0</v>
      </c>
      <c r="P18" s="247">
        <v>0</v>
      </c>
      <c r="Q18" s="247">
        <v>0</v>
      </c>
      <c r="R18" s="247">
        <v>2</v>
      </c>
      <c r="S18" s="247">
        <v>2</v>
      </c>
      <c r="T18" s="247">
        <v>0</v>
      </c>
      <c r="U18" s="247">
        <v>0</v>
      </c>
      <c r="V18" s="247">
        <v>0</v>
      </c>
      <c r="W18" s="247">
        <v>0</v>
      </c>
      <c r="X18" s="247">
        <v>0</v>
      </c>
    </row>
    <row r="19" spans="1:24">
      <c r="A19" s="200">
        <v>8</v>
      </c>
      <c r="B19" s="182" t="s">
        <v>390</v>
      </c>
      <c r="C19" s="247">
        <v>0</v>
      </c>
      <c r="D19" s="247">
        <v>0</v>
      </c>
      <c r="E19" s="247">
        <v>0</v>
      </c>
      <c r="F19" s="247">
        <v>0</v>
      </c>
      <c r="G19" s="247">
        <v>0</v>
      </c>
      <c r="H19" s="247">
        <v>0</v>
      </c>
      <c r="I19" s="247">
        <v>0</v>
      </c>
      <c r="J19" s="247">
        <v>0</v>
      </c>
      <c r="K19" s="247">
        <v>0</v>
      </c>
      <c r="L19" s="247">
        <v>0</v>
      </c>
      <c r="M19" s="247">
        <v>0</v>
      </c>
      <c r="N19" s="247">
        <v>0</v>
      </c>
      <c r="O19" s="247">
        <v>0</v>
      </c>
      <c r="P19" s="247">
        <v>0</v>
      </c>
      <c r="Q19" s="247">
        <v>0</v>
      </c>
      <c r="R19" s="247">
        <v>0</v>
      </c>
      <c r="S19" s="247">
        <v>0</v>
      </c>
      <c r="T19" s="247">
        <v>0</v>
      </c>
      <c r="U19" s="247">
        <v>0</v>
      </c>
      <c r="V19" s="247">
        <v>0</v>
      </c>
      <c r="W19" s="247">
        <v>0</v>
      </c>
      <c r="X19" s="247">
        <v>0</v>
      </c>
    </row>
    <row r="20" spans="1:24">
      <c r="A20" s="200">
        <v>9</v>
      </c>
      <c r="B20" s="182" t="s">
        <v>391</v>
      </c>
      <c r="C20" s="247">
        <v>0</v>
      </c>
      <c r="D20" s="247">
        <v>0</v>
      </c>
      <c r="E20" s="247">
        <v>0</v>
      </c>
      <c r="F20" s="247">
        <v>0</v>
      </c>
      <c r="G20" s="247">
        <v>0</v>
      </c>
      <c r="H20" s="247">
        <v>0</v>
      </c>
      <c r="I20" s="247">
        <v>0</v>
      </c>
      <c r="J20" s="247">
        <v>0</v>
      </c>
      <c r="K20" s="247">
        <v>0</v>
      </c>
      <c r="L20" s="247">
        <v>0</v>
      </c>
      <c r="M20" s="247">
        <v>0</v>
      </c>
      <c r="N20" s="247">
        <v>0</v>
      </c>
      <c r="O20" s="247">
        <v>0</v>
      </c>
      <c r="P20" s="247">
        <v>0</v>
      </c>
      <c r="Q20" s="247">
        <v>0</v>
      </c>
      <c r="R20" s="247">
        <v>1</v>
      </c>
      <c r="S20" s="247">
        <v>1</v>
      </c>
      <c r="T20" s="247">
        <v>0</v>
      </c>
      <c r="U20" s="247">
        <v>0</v>
      </c>
      <c r="V20" s="247">
        <v>0</v>
      </c>
      <c r="W20" s="247">
        <v>0</v>
      </c>
      <c r="X20" s="247">
        <v>0</v>
      </c>
    </row>
    <row r="21" spans="1:24">
      <c r="A21" s="200">
        <v>10</v>
      </c>
      <c r="B21" s="182" t="s">
        <v>392</v>
      </c>
      <c r="C21" s="247">
        <v>0</v>
      </c>
      <c r="D21" s="247">
        <v>0</v>
      </c>
      <c r="E21" s="247">
        <v>0</v>
      </c>
      <c r="F21" s="247">
        <v>0</v>
      </c>
      <c r="G21" s="247">
        <v>0</v>
      </c>
      <c r="H21" s="247">
        <v>0</v>
      </c>
      <c r="I21" s="247">
        <v>0</v>
      </c>
      <c r="J21" s="247">
        <v>0</v>
      </c>
      <c r="K21" s="247">
        <v>0</v>
      </c>
      <c r="L21" s="247">
        <v>0</v>
      </c>
      <c r="M21" s="247">
        <v>0</v>
      </c>
      <c r="N21" s="247">
        <v>0</v>
      </c>
      <c r="O21" s="247">
        <v>0</v>
      </c>
      <c r="P21" s="247">
        <v>0</v>
      </c>
      <c r="Q21" s="247">
        <v>0</v>
      </c>
      <c r="R21" s="247">
        <v>1</v>
      </c>
      <c r="S21" s="247">
        <v>1</v>
      </c>
      <c r="T21" s="247">
        <v>0</v>
      </c>
      <c r="U21" s="247">
        <v>0</v>
      </c>
      <c r="V21" s="247">
        <v>0</v>
      </c>
      <c r="W21" s="247">
        <v>0</v>
      </c>
      <c r="X21" s="247">
        <v>0</v>
      </c>
    </row>
    <row r="22" spans="1:24" ht="16.5">
      <c r="A22" s="143"/>
      <c r="B22" s="568" t="str">
        <f>TT!C7</f>
        <v>Kon Tum, ngày     tháng 11 năm 2023</v>
      </c>
      <c r="C22" s="568"/>
      <c r="D22" s="568"/>
      <c r="E22" s="568"/>
      <c r="F22" s="568"/>
      <c r="G22" s="568"/>
      <c r="H22" s="186"/>
      <c r="I22" s="186"/>
      <c r="J22" s="186"/>
      <c r="K22" s="191"/>
      <c r="L22" s="192"/>
      <c r="M22" s="192"/>
      <c r="N22" s="191"/>
      <c r="O22" s="569" t="str">
        <f>B22</f>
        <v>Kon Tum, ngày     tháng 11 năm 2023</v>
      </c>
      <c r="P22" s="569"/>
      <c r="Q22" s="569"/>
      <c r="R22" s="569"/>
      <c r="S22" s="569"/>
      <c r="T22" s="569"/>
      <c r="U22" s="569"/>
      <c r="V22" s="89"/>
      <c r="W22" s="89"/>
      <c r="X22" s="89"/>
    </row>
    <row r="23" spans="1:24" ht="16.5">
      <c r="A23" s="103"/>
      <c r="B23" s="532" t="str">
        <f>TT!A6</f>
        <v>NGƯỜI LẬP BIỂU</v>
      </c>
      <c r="C23" s="532"/>
      <c r="D23" s="532"/>
      <c r="E23" s="532"/>
      <c r="F23" s="532"/>
      <c r="G23" s="532"/>
      <c r="H23" s="187"/>
      <c r="I23" s="187"/>
      <c r="J23" s="187"/>
      <c r="K23" s="166"/>
      <c r="L23" s="166"/>
      <c r="M23" s="166"/>
      <c r="N23" s="193"/>
      <c r="O23" s="533" t="str">
        <f>TT!C5</f>
        <v>CỤC TRƯỞNG</v>
      </c>
      <c r="P23" s="533"/>
      <c r="Q23" s="533"/>
      <c r="R23" s="533"/>
      <c r="S23" s="533"/>
      <c r="T23" s="533"/>
      <c r="U23" s="533"/>
    </row>
    <row r="24" spans="1:24" ht="16.5">
      <c r="A24" s="1"/>
      <c r="B24" s="178"/>
      <c r="C24" s="178"/>
      <c r="D24" s="166"/>
      <c r="E24" s="166"/>
      <c r="F24" s="166"/>
      <c r="G24" s="178"/>
      <c r="H24" s="178"/>
      <c r="I24" s="178"/>
      <c r="J24" s="178"/>
      <c r="K24" s="166"/>
      <c r="L24" s="166"/>
      <c r="M24" s="166"/>
      <c r="N24" s="166"/>
      <c r="O24" s="166"/>
      <c r="P24" s="188"/>
      <c r="Q24" s="188"/>
      <c r="R24" s="188"/>
      <c r="S24" s="166"/>
      <c r="T24" s="166"/>
      <c r="U24" s="166"/>
    </row>
    <row r="25" spans="1:24" ht="16.5">
      <c r="A25" s="1"/>
      <c r="B25" s="178"/>
      <c r="C25" s="178"/>
      <c r="D25" s="166"/>
      <c r="E25" s="166"/>
      <c r="F25" s="166"/>
      <c r="G25" s="178"/>
      <c r="H25" s="178"/>
      <c r="I25" s="178"/>
      <c r="J25" s="178"/>
      <c r="K25" s="166"/>
      <c r="L25" s="166"/>
      <c r="M25" s="166"/>
      <c r="N25" s="166"/>
      <c r="O25" s="166"/>
      <c r="P25"/>
      <c r="Q25"/>
      <c r="R25"/>
      <c r="S25"/>
      <c r="T25"/>
      <c r="U25"/>
    </row>
    <row r="26" spans="1:24" ht="16.5">
      <c r="A26" s="1"/>
      <c r="B26" s="178"/>
      <c r="C26" s="178"/>
      <c r="D26" s="166"/>
      <c r="E26" s="166"/>
      <c r="F26" s="166"/>
      <c r="G26" s="178"/>
      <c r="H26" s="178"/>
      <c r="I26" s="178"/>
      <c r="J26" s="178"/>
      <c r="K26" s="166"/>
      <c r="L26" s="166"/>
      <c r="M26" s="166"/>
      <c r="N26" s="166"/>
      <c r="O26" s="166"/>
      <c r="P26"/>
      <c r="Q26"/>
      <c r="R26"/>
      <c r="S26"/>
      <c r="T26"/>
      <c r="U26"/>
    </row>
    <row r="27" spans="1:24" ht="16.5">
      <c r="A27" s="1"/>
      <c r="B27" s="533" t="str">
        <f>TT!C6</f>
        <v>PHẠM ANH VŨ</v>
      </c>
      <c r="C27" s="533"/>
      <c r="D27" s="533"/>
      <c r="E27" s="533"/>
      <c r="F27" s="533"/>
      <c r="G27" s="533"/>
      <c r="H27" s="188"/>
      <c r="I27" s="188"/>
      <c r="J27" s="188"/>
      <c r="K27" s="166"/>
      <c r="L27" s="166"/>
      <c r="M27" s="166"/>
      <c r="N27" s="166"/>
      <c r="O27" s="533" t="str">
        <f>TT!C3</f>
        <v>CAO MINH HOÀNG TÙNG</v>
      </c>
      <c r="P27" s="533"/>
      <c r="Q27" s="533"/>
      <c r="R27" s="533"/>
      <c r="S27" s="533"/>
      <c r="T27" s="533"/>
      <c r="U27" s="533"/>
    </row>
  </sheetData>
  <sheetProtection selectLockedCells="1" selectUnlockedCells="1"/>
  <mergeCells count="47">
    <mergeCell ref="R1:X1"/>
    <mergeCell ref="A8:B8"/>
    <mergeCell ref="H4:J4"/>
    <mergeCell ref="F1:Q1"/>
    <mergeCell ref="K4:K7"/>
    <mergeCell ref="L4:N4"/>
    <mergeCell ref="O4:Q4"/>
    <mergeCell ref="O5:O7"/>
    <mergeCell ref="P5:P7"/>
    <mergeCell ref="Q5:Q7"/>
    <mergeCell ref="A3:A7"/>
    <mergeCell ref="B3:B7"/>
    <mergeCell ref="C3:J3"/>
    <mergeCell ref="K3:Q3"/>
    <mergeCell ref="A1:E1"/>
    <mergeCell ref="R2:X2"/>
    <mergeCell ref="H2:I2"/>
    <mergeCell ref="L2:P2"/>
    <mergeCell ref="R3:X3"/>
    <mergeCell ref="C4:C7"/>
    <mergeCell ref="D4:G4"/>
    <mergeCell ref="I5:I7"/>
    <mergeCell ref="J5:J7"/>
    <mergeCell ref="L5:L7"/>
    <mergeCell ref="M5:M7"/>
    <mergeCell ref="N5:N7"/>
    <mergeCell ref="D5:D7"/>
    <mergeCell ref="E5:E7"/>
    <mergeCell ref="F5:F7"/>
    <mergeCell ref="G5:G7"/>
    <mergeCell ref="H5:H7"/>
    <mergeCell ref="B27:G27"/>
    <mergeCell ref="O27:U27"/>
    <mergeCell ref="X5:X7"/>
    <mergeCell ref="A9:B9"/>
    <mergeCell ref="B22:G22"/>
    <mergeCell ref="O22:U22"/>
    <mergeCell ref="B23:G23"/>
    <mergeCell ref="O23:U23"/>
    <mergeCell ref="S5:S7"/>
    <mergeCell ref="T5:T7"/>
    <mergeCell ref="U5:U7"/>
    <mergeCell ref="V5:V7"/>
    <mergeCell ref="W5:W7"/>
    <mergeCell ref="R4:R7"/>
    <mergeCell ref="S4:U4"/>
    <mergeCell ref="V4:X4"/>
  </mergeCells>
  <pageMargins left="0.35" right="0.36" top="0.41" bottom="0.43" header="0.31496062992125984" footer="0.31496062992125984"/>
  <pageSetup paperSize="9"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T27"/>
  <sheetViews>
    <sheetView view="pageBreakPreview" topLeftCell="B2" zoomScale="85" zoomScaleNormal="70" zoomScaleSheetLayoutView="85" workbookViewId="0">
      <selection activeCell="O15" sqref="O15"/>
    </sheetView>
  </sheetViews>
  <sheetFormatPr defaultColWidth="9" defaultRowHeight="15.75"/>
  <cols>
    <col min="1" max="1" width="4" style="112" customWidth="1"/>
    <col min="2" max="2" width="27.75" style="104" customWidth="1"/>
    <col min="3" max="5" width="7.375" style="104" customWidth="1"/>
    <col min="6" max="6" width="10.5" style="104" customWidth="1"/>
    <col min="7" max="7" width="7.875" style="104" customWidth="1"/>
    <col min="8" max="8" width="10.875" style="104" customWidth="1"/>
    <col min="9" max="9" width="7.875" style="104" customWidth="1"/>
    <col min="10" max="10" width="9.75" style="104" customWidth="1"/>
    <col min="11" max="11" width="7.875" style="104" customWidth="1"/>
    <col min="12" max="12" width="11.75" style="104" customWidth="1"/>
    <col min="13" max="13" width="7.875" style="104" customWidth="1"/>
    <col min="14" max="14" width="11" style="104" customWidth="1"/>
    <col min="15" max="15" width="7.875" style="104" customWidth="1"/>
    <col min="16" max="16" width="11.5" style="104" customWidth="1"/>
    <col min="17" max="17" width="7.5" style="104" customWidth="1"/>
    <col min="18" max="18" width="9.75" style="104" customWidth="1"/>
    <col min="19" max="19" width="8" style="104" customWidth="1"/>
    <col min="20" max="20" width="12.25" style="104" customWidth="1"/>
    <col min="21" max="16384" width="9" style="104"/>
  </cols>
  <sheetData>
    <row r="1" spans="1:20" ht="68.25" customHeight="1">
      <c r="A1" s="425" t="s">
        <v>327</v>
      </c>
      <c r="B1" s="425"/>
      <c r="C1" s="425"/>
      <c r="D1" s="425"/>
      <c r="E1" s="583" t="s">
        <v>409</v>
      </c>
      <c r="F1" s="583"/>
      <c r="G1" s="583"/>
      <c r="H1" s="583"/>
      <c r="I1" s="583"/>
      <c r="J1" s="583"/>
      <c r="K1" s="583"/>
      <c r="L1" s="583"/>
      <c r="M1" s="583"/>
      <c r="N1" s="583"/>
      <c r="O1" s="583"/>
      <c r="P1" s="572" t="str">
        <f>TT!C2</f>
        <v>Đơn vị  báo cáo: CỤC THADS TỈNH KON TUM
Đơn vị nhận báo cáo: BAN PHÁP CHẾ HĐND TỈNH KON TUM</v>
      </c>
      <c r="Q1" s="572"/>
      <c r="R1" s="572"/>
      <c r="S1" s="572"/>
      <c r="T1" s="572"/>
    </row>
    <row r="2" spans="1:20">
      <c r="A2" s="1"/>
      <c r="B2" s="1"/>
      <c r="C2" s="105"/>
      <c r="D2" s="105"/>
      <c r="G2" s="106"/>
      <c r="H2" s="107">
        <f>COUNTBLANK(D19:T19)</f>
        <v>0</v>
      </c>
      <c r="I2" s="107">
        <f>COUNTA(D19:T19)</f>
        <v>17</v>
      </c>
      <c r="J2" s="107">
        <f>H2+I2</f>
        <v>17</v>
      </c>
      <c r="K2" s="108"/>
      <c r="M2" s="109"/>
      <c r="N2" s="109"/>
      <c r="O2" s="109"/>
      <c r="P2" s="584" t="s">
        <v>98</v>
      </c>
      <c r="Q2" s="584"/>
      <c r="R2" s="584"/>
      <c r="S2" s="584"/>
      <c r="T2" s="584"/>
    </row>
    <row r="3" spans="1:20" ht="21" customHeight="1">
      <c r="A3" s="585" t="s">
        <v>238</v>
      </c>
      <c r="B3" s="585" t="s">
        <v>157</v>
      </c>
      <c r="C3" s="587" t="s">
        <v>256</v>
      </c>
      <c r="D3" s="588"/>
      <c r="E3" s="588"/>
      <c r="F3" s="589" t="s">
        <v>257</v>
      </c>
      <c r="G3" s="589"/>
      <c r="H3" s="589"/>
      <c r="I3" s="589"/>
      <c r="J3" s="589"/>
      <c r="K3" s="589"/>
      <c r="L3" s="589"/>
      <c r="M3" s="590" t="s">
        <v>258</v>
      </c>
      <c r="N3" s="590"/>
      <c r="O3" s="590"/>
      <c r="P3" s="591"/>
      <c r="Q3" s="587" t="s">
        <v>259</v>
      </c>
      <c r="R3" s="588"/>
      <c r="S3" s="588"/>
      <c r="T3" s="602"/>
    </row>
    <row r="4" spans="1:20" ht="24.75" customHeight="1">
      <c r="A4" s="586"/>
      <c r="B4" s="586"/>
      <c r="C4" s="592" t="s">
        <v>260</v>
      </c>
      <c r="D4" s="595" t="s">
        <v>4</v>
      </c>
      <c r="E4" s="595"/>
      <c r="F4" s="592" t="s">
        <v>261</v>
      </c>
      <c r="G4" s="589" t="s">
        <v>262</v>
      </c>
      <c r="H4" s="589"/>
      <c r="I4" s="589"/>
      <c r="J4" s="589"/>
      <c r="K4" s="589"/>
      <c r="L4" s="589"/>
      <c r="M4" s="596" t="s">
        <v>263</v>
      </c>
      <c r="N4" s="597"/>
      <c r="O4" s="596" t="s">
        <v>264</v>
      </c>
      <c r="P4" s="597"/>
      <c r="Q4" s="596" t="s">
        <v>265</v>
      </c>
      <c r="R4" s="597"/>
      <c r="S4" s="596" t="s">
        <v>266</v>
      </c>
      <c r="T4" s="597"/>
    </row>
    <row r="5" spans="1:20">
      <c r="A5" s="586"/>
      <c r="B5" s="586"/>
      <c r="C5" s="593"/>
      <c r="D5" s="592" t="s">
        <v>267</v>
      </c>
      <c r="E5" s="592" t="s">
        <v>62</v>
      </c>
      <c r="F5" s="593"/>
      <c r="G5" s="589" t="s">
        <v>12</v>
      </c>
      <c r="H5" s="589"/>
      <c r="I5" s="589" t="s">
        <v>4</v>
      </c>
      <c r="J5" s="589"/>
      <c r="K5" s="589"/>
      <c r="L5" s="589"/>
      <c r="M5" s="598"/>
      <c r="N5" s="599"/>
      <c r="O5" s="598"/>
      <c r="P5" s="599"/>
      <c r="Q5" s="598"/>
      <c r="R5" s="599"/>
      <c r="S5" s="598"/>
      <c r="T5" s="599"/>
    </row>
    <row r="6" spans="1:20" ht="25.5" customHeight="1">
      <c r="A6" s="586"/>
      <c r="B6" s="586"/>
      <c r="C6" s="593"/>
      <c r="D6" s="593"/>
      <c r="E6" s="593"/>
      <c r="F6" s="593"/>
      <c r="G6" s="589"/>
      <c r="H6" s="589"/>
      <c r="I6" s="589" t="s">
        <v>268</v>
      </c>
      <c r="J6" s="589"/>
      <c r="K6" s="589" t="s">
        <v>269</v>
      </c>
      <c r="L6" s="589"/>
      <c r="M6" s="600"/>
      <c r="N6" s="601"/>
      <c r="O6" s="600"/>
      <c r="P6" s="601"/>
      <c r="Q6" s="600"/>
      <c r="R6" s="601"/>
      <c r="S6" s="600"/>
      <c r="T6" s="601"/>
    </row>
    <row r="7" spans="1:20" ht="50.25" customHeight="1">
      <c r="A7" s="586"/>
      <c r="B7" s="586"/>
      <c r="C7" s="594"/>
      <c r="D7" s="594"/>
      <c r="E7" s="594"/>
      <c r="F7" s="594"/>
      <c r="G7" s="233" t="s">
        <v>178</v>
      </c>
      <c r="H7" s="233" t="s">
        <v>179</v>
      </c>
      <c r="I7" s="233" t="s">
        <v>178</v>
      </c>
      <c r="J7" s="233" t="s">
        <v>179</v>
      </c>
      <c r="K7" s="201" t="s">
        <v>178</v>
      </c>
      <c r="L7" s="233" t="s">
        <v>179</v>
      </c>
      <c r="M7" s="233" t="s">
        <v>178</v>
      </c>
      <c r="N7" s="233" t="s">
        <v>179</v>
      </c>
      <c r="O7" s="233" t="s">
        <v>178</v>
      </c>
      <c r="P7" s="233" t="s">
        <v>179</v>
      </c>
      <c r="Q7" s="233" t="s">
        <v>178</v>
      </c>
      <c r="R7" s="233" t="s">
        <v>179</v>
      </c>
      <c r="S7" s="233" t="s">
        <v>178</v>
      </c>
      <c r="T7" s="233" t="s">
        <v>179</v>
      </c>
    </row>
    <row r="8" spans="1:20">
      <c r="A8" s="603" t="s">
        <v>3</v>
      </c>
      <c r="B8" s="603"/>
      <c r="C8" s="110">
        <v>1</v>
      </c>
      <c r="D8" s="110">
        <v>2</v>
      </c>
      <c r="E8" s="110">
        <v>3</v>
      </c>
      <c r="F8" s="110">
        <v>4</v>
      </c>
      <c r="G8" s="110">
        <v>5</v>
      </c>
      <c r="H8" s="110">
        <v>6</v>
      </c>
      <c r="I8" s="110">
        <v>7</v>
      </c>
      <c r="J8" s="110">
        <v>8</v>
      </c>
      <c r="K8" s="110">
        <v>9</v>
      </c>
      <c r="L8" s="110">
        <v>10</v>
      </c>
      <c r="M8" s="110">
        <v>11</v>
      </c>
      <c r="N8" s="110">
        <v>12</v>
      </c>
      <c r="O8" s="110">
        <v>13</v>
      </c>
      <c r="P8" s="110">
        <v>14</v>
      </c>
      <c r="Q8" s="111">
        <v>15</v>
      </c>
      <c r="R8" s="111">
        <v>16</v>
      </c>
      <c r="S8" s="111">
        <v>17</v>
      </c>
      <c r="T8" s="111">
        <v>18</v>
      </c>
    </row>
    <row r="9" spans="1:20">
      <c r="A9" s="604" t="s">
        <v>10</v>
      </c>
      <c r="B9" s="605"/>
      <c r="C9" s="322">
        <v>1</v>
      </c>
      <c r="D9" s="322">
        <v>1</v>
      </c>
      <c r="E9" s="322">
        <v>0</v>
      </c>
      <c r="F9" s="322">
        <v>0</v>
      </c>
      <c r="G9" s="322">
        <v>1</v>
      </c>
      <c r="H9" s="322">
        <v>808365</v>
      </c>
      <c r="I9" s="322">
        <v>1</v>
      </c>
      <c r="J9" s="322">
        <v>808365</v>
      </c>
      <c r="K9" s="322">
        <v>0</v>
      </c>
      <c r="L9" s="322">
        <v>0</v>
      </c>
      <c r="M9" s="322">
        <v>0</v>
      </c>
      <c r="N9" s="322">
        <v>0</v>
      </c>
      <c r="O9" s="322">
        <v>0</v>
      </c>
      <c r="P9" s="322">
        <v>0</v>
      </c>
      <c r="Q9" s="322">
        <v>0</v>
      </c>
      <c r="R9" s="322">
        <v>0</v>
      </c>
      <c r="S9" s="322">
        <v>0</v>
      </c>
      <c r="T9" s="322">
        <v>0</v>
      </c>
    </row>
    <row r="10" spans="1:20">
      <c r="A10" s="202" t="s">
        <v>0</v>
      </c>
      <c r="B10" s="203" t="s">
        <v>28</v>
      </c>
      <c r="C10" s="322">
        <v>0</v>
      </c>
      <c r="D10" s="248">
        <v>0</v>
      </c>
      <c r="E10" s="248">
        <v>0</v>
      </c>
      <c r="F10" s="248">
        <v>0</v>
      </c>
      <c r="G10" s="248">
        <v>0</v>
      </c>
      <c r="H10" s="248">
        <v>0</v>
      </c>
      <c r="I10" s="248">
        <v>0</v>
      </c>
      <c r="J10" s="248">
        <v>0</v>
      </c>
      <c r="K10" s="248">
        <v>0</v>
      </c>
      <c r="L10" s="248">
        <v>0</v>
      </c>
      <c r="M10" s="248">
        <v>0</v>
      </c>
      <c r="N10" s="248">
        <v>0</v>
      </c>
      <c r="O10" s="248">
        <v>0</v>
      </c>
      <c r="P10" s="248">
        <v>0</v>
      </c>
      <c r="Q10" s="248">
        <v>0</v>
      </c>
      <c r="R10" s="248">
        <v>0</v>
      </c>
      <c r="S10" s="248">
        <v>0</v>
      </c>
      <c r="T10" s="248">
        <v>0</v>
      </c>
    </row>
    <row r="11" spans="1:20">
      <c r="A11" s="323" t="s">
        <v>1</v>
      </c>
      <c r="B11" s="324" t="s">
        <v>8</v>
      </c>
      <c r="C11" s="322">
        <v>1</v>
      </c>
      <c r="D11" s="322">
        <v>1</v>
      </c>
      <c r="E11" s="322">
        <v>0</v>
      </c>
      <c r="F11" s="322">
        <v>0</v>
      </c>
      <c r="G11" s="322">
        <v>1</v>
      </c>
      <c r="H11" s="322">
        <v>808365</v>
      </c>
      <c r="I11" s="322">
        <v>1</v>
      </c>
      <c r="J11" s="322">
        <v>808365</v>
      </c>
      <c r="K11" s="322">
        <v>0</v>
      </c>
      <c r="L11" s="322">
        <v>0</v>
      </c>
      <c r="M11" s="322">
        <v>0</v>
      </c>
      <c r="N11" s="322">
        <v>0</v>
      </c>
      <c r="O11" s="322">
        <v>0</v>
      </c>
      <c r="P11" s="322">
        <v>0</v>
      </c>
      <c r="Q11" s="322">
        <v>0</v>
      </c>
      <c r="R11" s="322">
        <v>0</v>
      </c>
      <c r="S11" s="322">
        <v>0</v>
      </c>
      <c r="T11" s="322">
        <v>0</v>
      </c>
    </row>
    <row r="12" spans="1:20">
      <c r="A12" s="204">
        <v>1</v>
      </c>
      <c r="B12" s="182" t="s">
        <v>383</v>
      </c>
      <c r="C12" s="322">
        <v>0</v>
      </c>
      <c r="D12" s="248">
        <v>0</v>
      </c>
      <c r="E12" s="248">
        <v>0</v>
      </c>
      <c r="F12" s="248">
        <v>0</v>
      </c>
      <c r="G12" s="248">
        <v>0</v>
      </c>
      <c r="H12" s="248">
        <v>0</v>
      </c>
      <c r="I12" s="248">
        <v>0</v>
      </c>
      <c r="J12" s="248">
        <v>0</v>
      </c>
      <c r="K12" s="248">
        <v>0</v>
      </c>
      <c r="L12" s="248">
        <v>0</v>
      </c>
      <c r="M12" s="248">
        <v>0</v>
      </c>
      <c r="N12" s="248">
        <v>0</v>
      </c>
      <c r="O12" s="248">
        <v>0</v>
      </c>
      <c r="P12" s="248">
        <v>0</v>
      </c>
      <c r="Q12" s="248">
        <v>0</v>
      </c>
      <c r="R12" s="248">
        <v>0</v>
      </c>
      <c r="S12" s="248">
        <v>0</v>
      </c>
      <c r="T12" s="248">
        <v>0</v>
      </c>
    </row>
    <row r="13" spans="1:20">
      <c r="A13" s="204">
        <v>2</v>
      </c>
      <c r="B13" s="182" t="s">
        <v>384</v>
      </c>
      <c r="C13" s="322">
        <v>0</v>
      </c>
      <c r="D13" s="248">
        <v>0</v>
      </c>
      <c r="E13" s="248">
        <v>0</v>
      </c>
      <c r="F13" s="248">
        <v>0</v>
      </c>
      <c r="G13" s="248">
        <v>0</v>
      </c>
      <c r="H13" s="248">
        <v>0</v>
      </c>
      <c r="I13" s="248">
        <v>0</v>
      </c>
      <c r="J13" s="248">
        <v>0</v>
      </c>
      <c r="K13" s="248">
        <v>0</v>
      </c>
      <c r="L13" s="248">
        <v>0</v>
      </c>
      <c r="M13" s="248">
        <v>0</v>
      </c>
      <c r="N13" s="248">
        <v>0</v>
      </c>
      <c r="O13" s="248">
        <v>0</v>
      </c>
      <c r="P13" s="248">
        <v>0</v>
      </c>
      <c r="Q13" s="248">
        <v>0</v>
      </c>
      <c r="R13" s="248">
        <v>0</v>
      </c>
      <c r="S13" s="248">
        <v>0</v>
      </c>
      <c r="T13" s="248">
        <v>0</v>
      </c>
    </row>
    <row r="14" spans="1:20">
      <c r="A14" s="204">
        <v>3</v>
      </c>
      <c r="B14" s="182" t="s">
        <v>385</v>
      </c>
      <c r="C14" s="322">
        <v>0</v>
      </c>
      <c r="D14" s="248">
        <v>0</v>
      </c>
      <c r="E14" s="248">
        <v>0</v>
      </c>
      <c r="F14" s="248">
        <v>0</v>
      </c>
      <c r="G14" s="248">
        <v>0</v>
      </c>
      <c r="H14" s="248">
        <v>0</v>
      </c>
      <c r="I14" s="248">
        <v>0</v>
      </c>
      <c r="J14" s="248">
        <v>0</v>
      </c>
      <c r="K14" s="248">
        <v>0</v>
      </c>
      <c r="L14" s="248">
        <v>0</v>
      </c>
      <c r="M14" s="248">
        <v>0</v>
      </c>
      <c r="N14" s="248">
        <v>0</v>
      </c>
      <c r="O14" s="248">
        <v>0</v>
      </c>
      <c r="P14" s="248">
        <v>0</v>
      </c>
      <c r="Q14" s="248">
        <v>0</v>
      </c>
      <c r="R14" s="248">
        <v>0</v>
      </c>
      <c r="S14" s="248">
        <v>0</v>
      </c>
      <c r="T14" s="248">
        <v>0</v>
      </c>
    </row>
    <row r="15" spans="1:20">
      <c r="A15" s="204">
        <v>4</v>
      </c>
      <c r="B15" s="182" t="s">
        <v>386</v>
      </c>
      <c r="C15" s="322">
        <v>1</v>
      </c>
      <c r="D15" s="248">
        <v>1</v>
      </c>
      <c r="E15" s="248">
        <v>0</v>
      </c>
      <c r="F15" s="248">
        <v>0</v>
      </c>
      <c r="G15" s="248">
        <v>1</v>
      </c>
      <c r="H15" s="248">
        <v>808365</v>
      </c>
      <c r="I15" s="248">
        <v>1</v>
      </c>
      <c r="J15" s="248">
        <v>808365</v>
      </c>
      <c r="K15" s="248">
        <v>0</v>
      </c>
      <c r="L15" s="248">
        <v>0</v>
      </c>
      <c r="M15" s="248">
        <v>0</v>
      </c>
      <c r="N15" s="248">
        <v>0</v>
      </c>
      <c r="O15" s="248">
        <v>0</v>
      </c>
      <c r="P15" s="248">
        <v>0</v>
      </c>
      <c r="Q15" s="248">
        <v>0</v>
      </c>
      <c r="R15" s="248">
        <v>0</v>
      </c>
      <c r="S15" s="248">
        <v>0</v>
      </c>
      <c r="T15" s="248">
        <v>0</v>
      </c>
    </row>
    <row r="16" spans="1:20">
      <c r="A16" s="204">
        <v>5</v>
      </c>
      <c r="B16" s="182" t="s">
        <v>387</v>
      </c>
      <c r="C16" s="322">
        <v>0</v>
      </c>
      <c r="D16" s="248">
        <v>0</v>
      </c>
      <c r="E16" s="248">
        <v>0</v>
      </c>
      <c r="F16" s="248">
        <v>0</v>
      </c>
      <c r="G16" s="248">
        <v>0</v>
      </c>
      <c r="H16" s="248">
        <v>0</v>
      </c>
      <c r="I16" s="248">
        <v>0</v>
      </c>
      <c r="J16" s="248">
        <v>0</v>
      </c>
      <c r="K16" s="248">
        <v>0</v>
      </c>
      <c r="L16" s="248">
        <v>0</v>
      </c>
      <c r="M16" s="248">
        <v>0</v>
      </c>
      <c r="N16" s="248">
        <v>0</v>
      </c>
      <c r="O16" s="248">
        <v>0</v>
      </c>
      <c r="P16" s="248">
        <v>0</v>
      </c>
      <c r="Q16" s="248">
        <v>0</v>
      </c>
      <c r="R16" s="248">
        <v>0</v>
      </c>
      <c r="S16" s="248">
        <v>0</v>
      </c>
      <c r="T16" s="248">
        <v>0</v>
      </c>
    </row>
    <row r="17" spans="1:20">
      <c r="A17" s="204">
        <v>6</v>
      </c>
      <c r="B17" s="182" t="s">
        <v>388</v>
      </c>
      <c r="C17" s="322">
        <v>0</v>
      </c>
      <c r="D17" s="248">
        <v>0</v>
      </c>
      <c r="E17" s="248">
        <v>0</v>
      </c>
      <c r="F17" s="248">
        <v>0</v>
      </c>
      <c r="G17" s="248">
        <v>0</v>
      </c>
      <c r="H17" s="248">
        <v>0</v>
      </c>
      <c r="I17" s="248">
        <v>0</v>
      </c>
      <c r="J17" s="248">
        <v>0</v>
      </c>
      <c r="K17" s="248">
        <v>0</v>
      </c>
      <c r="L17" s="248">
        <v>0</v>
      </c>
      <c r="M17" s="248">
        <v>0</v>
      </c>
      <c r="N17" s="248">
        <v>0</v>
      </c>
      <c r="O17" s="248">
        <v>0</v>
      </c>
      <c r="P17" s="248">
        <v>0</v>
      </c>
      <c r="Q17" s="248">
        <v>0</v>
      </c>
      <c r="R17" s="248">
        <v>0</v>
      </c>
      <c r="S17" s="248">
        <v>0</v>
      </c>
      <c r="T17" s="248">
        <v>0</v>
      </c>
    </row>
    <row r="18" spans="1:20">
      <c r="A18" s="204">
        <v>7</v>
      </c>
      <c r="B18" s="182" t="s">
        <v>389</v>
      </c>
      <c r="C18" s="322">
        <v>0</v>
      </c>
      <c r="D18" s="248">
        <v>0</v>
      </c>
      <c r="E18" s="248">
        <v>0</v>
      </c>
      <c r="F18" s="248">
        <v>0</v>
      </c>
      <c r="G18" s="248">
        <v>0</v>
      </c>
      <c r="H18" s="248">
        <v>0</v>
      </c>
      <c r="I18" s="248">
        <v>0</v>
      </c>
      <c r="J18" s="248">
        <v>0</v>
      </c>
      <c r="K18" s="248">
        <v>0</v>
      </c>
      <c r="L18" s="248">
        <v>0</v>
      </c>
      <c r="M18" s="248">
        <v>0</v>
      </c>
      <c r="N18" s="248">
        <v>0</v>
      </c>
      <c r="O18" s="248">
        <v>0</v>
      </c>
      <c r="P18" s="248">
        <v>0</v>
      </c>
      <c r="Q18" s="248">
        <v>0</v>
      </c>
      <c r="R18" s="248">
        <v>0</v>
      </c>
      <c r="S18" s="248">
        <v>0</v>
      </c>
      <c r="T18" s="248">
        <v>0</v>
      </c>
    </row>
    <row r="19" spans="1:20">
      <c r="A19" s="204">
        <v>8</v>
      </c>
      <c r="B19" s="182" t="s">
        <v>390</v>
      </c>
      <c r="C19" s="322">
        <v>0</v>
      </c>
      <c r="D19" s="248">
        <v>0</v>
      </c>
      <c r="E19" s="248">
        <v>0</v>
      </c>
      <c r="F19" s="248">
        <v>0</v>
      </c>
      <c r="G19" s="248">
        <v>0</v>
      </c>
      <c r="H19" s="248">
        <v>0</v>
      </c>
      <c r="I19" s="248">
        <v>0</v>
      </c>
      <c r="J19" s="248">
        <v>0</v>
      </c>
      <c r="K19" s="248">
        <v>0</v>
      </c>
      <c r="L19" s="248">
        <v>0</v>
      </c>
      <c r="M19" s="248">
        <v>0</v>
      </c>
      <c r="N19" s="248">
        <v>0</v>
      </c>
      <c r="O19" s="248">
        <v>0</v>
      </c>
      <c r="P19" s="248">
        <v>0</v>
      </c>
      <c r="Q19" s="248">
        <v>0</v>
      </c>
      <c r="R19" s="248">
        <v>0</v>
      </c>
      <c r="S19" s="248">
        <v>0</v>
      </c>
      <c r="T19" s="248">
        <v>0</v>
      </c>
    </row>
    <row r="20" spans="1:20">
      <c r="A20" s="204">
        <v>9</v>
      </c>
      <c r="B20" s="182" t="s">
        <v>391</v>
      </c>
      <c r="C20" s="322">
        <v>0</v>
      </c>
      <c r="D20" s="248">
        <v>0</v>
      </c>
      <c r="E20" s="248">
        <v>0</v>
      </c>
      <c r="F20" s="248">
        <v>0</v>
      </c>
      <c r="G20" s="248">
        <v>0</v>
      </c>
      <c r="H20" s="248">
        <v>0</v>
      </c>
      <c r="I20" s="248">
        <v>0</v>
      </c>
      <c r="J20" s="248">
        <v>0</v>
      </c>
      <c r="K20" s="248">
        <v>0</v>
      </c>
      <c r="L20" s="248">
        <v>0</v>
      </c>
      <c r="M20" s="248">
        <v>0</v>
      </c>
      <c r="N20" s="248">
        <v>0</v>
      </c>
      <c r="O20" s="248">
        <v>0</v>
      </c>
      <c r="P20" s="248">
        <v>0</v>
      </c>
      <c r="Q20" s="248">
        <v>0</v>
      </c>
      <c r="R20" s="248">
        <v>0</v>
      </c>
      <c r="S20" s="248">
        <v>0</v>
      </c>
      <c r="T20" s="248">
        <v>0</v>
      </c>
    </row>
    <row r="21" spans="1:20">
      <c r="A21" s="204">
        <v>10</v>
      </c>
      <c r="B21" s="182" t="s">
        <v>392</v>
      </c>
      <c r="C21" s="322">
        <v>0</v>
      </c>
      <c r="D21" s="248">
        <v>0</v>
      </c>
      <c r="E21" s="248">
        <v>0</v>
      </c>
      <c r="F21" s="248">
        <v>0</v>
      </c>
      <c r="G21" s="248">
        <v>0</v>
      </c>
      <c r="H21" s="248">
        <v>0</v>
      </c>
      <c r="I21" s="248">
        <v>0</v>
      </c>
      <c r="J21" s="248">
        <v>0</v>
      </c>
      <c r="K21" s="248">
        <v>0</v>
      </c>
      <c r="L21" s="248">
        <v>0</v>
      </c>
      <c r="M21" s="248">
        <v>0</v>
      </c>
      <c r="N21" s="248">
        <v>0</v>
      </c>
      <c r="O21" s="248">
        <v>0</v>
      </c>
      <c r="P21" s="248">
        <v>0</v>
      </c>
      <c r="Q21" s="248">
        <v>0</v>
      </c>
      <c r="R21" s="248">
        <v>0</v>
      </c>
      <c r="S21" s="248">
        <v>0</v>
      </c>
      <c r="T21" s="248">
        <v>0</v>
      </c>
    </row>
    <row r="22" spans="1:20" ht="16.5">
      <c r="A22" s="143"/>
      <c r="B22" s="568" t="str">
        <f>TT!C7</f>
        <v>Kon Tum, ngày     tháng 11 năm 2023</v>
      </c>
      <c r="C22" s="568"/>
      <c r="D22" s="568"/>
      <c r="E22" s="568"/>
      <c r="F22" s="568"/>
      <c r="G22" s="568"/>
      <c r="H22" s="186"/>
      <c r="I22" s="186"/>
      <c r="J22" s="186"/>
      <c r="K22" s="191"/>
      <c r="L22" s="192"/>
      <c r="M22" s="569" t="str">
        <f>B22</f>
        <v>Kon Tum, ngày     tháng 11 năm 2023</v>
      </c>
      <c r="N22" s="569"/>
      <c r="O22" s="569"/>
      <c r="P22" s="569"/>
      <c r="Q22" s="569"/>
      <c r="R22" s="569"/>
      <c r="S22" s="569"/>
      <c r="T22" s="197"/>
    </row>
    <row r="23" spans="1:20" ht="16.5">
      <c r="A23" s="103"/>
      <c r="B23" s="532" t="str">
        <f>TT!A6</f>
        <v>NGƯỜI LẬP BIỂU</v>
      </c>
      <c r="C23" s="532"/>
      <c r="D23" s="532"/>
      <c r="E23" s="532"/>
      <c r="F23" s="532"/>
      <c r="G23" s="532"/>
      <c r="H23" s="187"/>
      <c r="I23" s="187"/>
      <c r="J23" s="187"/>
      <c r="K23" s="166"/>
      <c r="L23" s="166"/>
      <c r="M23" s="533" t="str">
        <f>TT!C5</f>
        <v>CỤC TRƯỞNG</v>
      </c>
      <c r="N23" s="533"/>
      <c r="O23" s="533"/>
      <c r="P23" s="533"/>
      <c r="Q23" s="533"/>
      <c r="R23" s="533"/>
      <c r="S23" s="533"/>
      <c r="T23" s="188"/>
    </row>
    <row r="24" spans="1:20" ht="16.5">
      <c r="A24" s="1"/>
      <c r="B24" s="178"/>
      <c r="C24" s="178"/>
      <c r="D24" s="166"/>
      <c r="E24" s="166"/>
      <c r="F24" s="166"/>
      <c r="G24" s="178"/>
      <c r="H24" s="178"/>
      <c r="I24" s="178"/>
      <c r="J24" s="178"/>
      <c r="K24" s="166"/>
      <c r="L24" s="166"/>
      <c r="M24" s="166"/>
      <c r="N24" s="166"/>
      <c r="O24" s="113"/>
      <c r="P24" s="188"/>
      <c r="Q24" s="188"/>
      <c r="R24" s="188"/>
      <c r="S24" s="166"/>
      <c r="T24" s="166"/>
    </row>
    <row r="25" spans="1:20" ht="16.5">
      <c r="A25" s="1"/>
      <c r="B25" s="178"/>
      <c r="C25" s="178"/>
      <c r="D25" s="166"/>
      <c r="E25" s="166"/>
      <c r="F25" s="166"/>
      <c r="G25" s="178"/>
      <c r="H25" s="178"/>
      <c r="I25" s="178"/>
      <c r="J25" s="178"/>
      <c r="K25" s="166"/>
      <c r="L25" s="166"/>
      <c r="M25" s="166"/>
      <c r="N25" s="166"/>
      <c r="O25" s="113"/>
      <c r="P25"/>
      <c r="Q25"/>
      <c r="R25"/>
      <c r="S25"/>
      <c r="T25"/>
    </row>
    <row r="26" spans="1:20" ht="16.5">
      <c r="A26" s="1"/>
      <c r="B26" s="178"/>
      <c r="C26" s="178"/>
      <c r="D26" s="166"/>
      <c r="E26" s="166"/>
      <c r="F26" s="166"/>
      <c r="G26" s="178"/>
      <c r="H26" s="178"/>
      <c r="I26" s="178"/>
      <c r="J26" s="178"/>
      <c r="K26" s="166"/>
      <c r="L26" s="166"/>
      <c r="M26" s="166"/>
      <c r="N26" s="166"/>
      <c r="O26" s="113"/>
      <c r="P26"/>
      <c r="Q26"/>
      <c r="R26"/>
      <c r="S26"/>
      <c r="T26"/>
    </row>
    <row r="27" spans="1:20" ht="16.5">
      <c r="A27" s="1"/>
      <c r="B27" s="533" t="str">
        <f>TT!C6</f>
        <v>PHẠM ANH VŨ</v>
      </c>
      <c r="C27" s="533"/>
      <c r="D27" s="533"/>
      <c r="E27" s="533"/>
      <c r="F27" s="533"/>
      <c r="G27" s="533"/>
      <c r="H27" s="188"/>
      <c r="I27" s="188"/>
      <c r="J27" s="188"/>
      <c r="K27" s="166"/>
      <c r="L27" s="166"/>
      <c r="M27" s="533" t="str">
        <f>TT!C3</f>
        <v>CAO MINH HOÀNG TÙNG</v>
      </c>
      <c r="N27" s="533"/>
      <c r="O27" s="533"/>
      <c r="P27" s="533"/>
      <c r="Q27" s="533"/>
      <c r="R27" s="533"/>
      <c r="S27" s="533"/>
      <c r="T27" s="188"/>
    </row>
  </sheetData>
  <sheetProtection selectLockedCells="1"/>
  <mergeCells count="32">
    <mergeCell ref="B27:G27"/>
    <mergeCell ref="M27:S27"/>
    <mergeCell ref="Q3:T3"/>
    <mergeCell ref="Q4:R6"/>
    <mergeCell ref="S4:T6"/>
    <mergeCell ref="G5:H6"/>
    <mergeCell ref="I5:L5"/>
    <mergeCell ref="I6:J6"/>
    <mergeCell ref="K6:L6"/>
    <mergeCell ref="A8:B8"/>
    <mergeCell ref="A9:B9"/>
    <mergeCell ref="B22:G22"/>
    <mergeCell ref="M22:S22"/>
    <mergeCell ref="B23:G23"/>
    <mergeCell ref="M23:S23"/>
    <mergeCell ref="A3:A7"/>
    <mergeCell ref="E1:O1"/>
    <mergeCell ref="P2:T2"/>
    <mergeCell ref="A1:D1"/>
    <mergeCell ref="P1:T1"/>
    <mergeCell ref="B3:B7"/>
    <mergeCell ref="C3:E3"/>
    <mergeCell ref="F3:L3"/>
    <mergeCell ref="M3:P3"/>
    <mergeCell ref="C4:C7"/>
    <mergeCell ref="D4:E4"/>
    <mergeCell ref="F4:F7"/>
    <mergeCell ref="G4:L4"/>
    <mergeCell ref="M4:N6"/>
    <mergeCell ref="O4:P6"/>
    <mergeCell ref="D5:D7"/>
    <mergeCell ref="E5:E7"/>
  </mergeCells>
  <pageMargins left="0.38" right="0.39" top="0.38" bottom="0.37" header="0.31496062992126" footer="0.31496062992126"/>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V27"/>
  <sheetViews>
    <sheetView view="pageBreakPreview" zoomScale="85" zoomScaleNormal="80" zoomScaleSheetLayoutView="85" workbookViewId="0">
      <selection activeCell="R1" sqref="R1:V1"/>
    </sheetView>
  </sheetViews>
  <sheetFormatPr defaultColWidth="9" defaultRowHeight="15.75"/>
  <cols>
    <col min="1" max="1" width="4.125" style="113" customWidth="1"/>
    <col min="2" max="2" width="25.5" style="113" customWidth="1"/>
    <col min="3" max="3" width="8.25" style="113" customWidth="1"/>
    <col min="4" max="4" width="6.75" style="113" customWidth="1"/>
    <col min="5" max="5" width="7.875" style="113" customWidth="1"/>
    <col min="6" max="6" width="8" style="113" customWidth="1"/>
    <col min="7" max="7" width="7" style="113" customWidth="1"/>
    <col min="8" max="8" width="8.5" style="113" customWidth="1"/>
    <col min="9" max="10" width="9" style="113"/>
    <col min="11" max="11" width="8.5" style="113" customWidth="1"/>
    <col min="12" max="12" width="7.875" style="113" customWidth="1"/>
    <col min="13" max="13" width="7.125" style="113" customWidth="1"/>
    <col min="14" max="14" width="8.125" style="113" customWidth="1"/>
    <col min="15" max="18" width="9" style="113" customWidth="1"/>
    <col min="19" max="19" width="8.125" style="113" customWidth="1"/>
    <col min="20" max="20" width="7.375" style="113" customWidth="1"/>
    <col min="21" max="21" width="7.5" style="113" customWidth="1"/>
    <col min="22" max="22" width="9.625" style="113" customWidth="1"/>
    <col min="23" max="16384" width="9" style="113"/>
  </cols>
  <sheetData>
    <row r="1" spans="1:22" ht="67.5" customHeight="1">
      <c r="A1" s="425" t="s">
        <v>328</v>
      </c>
      <c r="B1" s="425"/>
      <c r="C1" s="425"/>
      <c r="D1" s="425"/>
      <c r="E1" s="425"/>
      <c r="F1" s="610" t="s">
        <v>410</v>
      </c>
      <c r="G1" s="610"/>
      <c r="H1" s="610"/>
      <c r="I1" s="610"/>
      <c r="J1" s="610"/>
      <c r="K1" s="610"/>
      <c r="L1" s="610"/>
      <c r="M1" s="610"/>
      <c r="N1" s="610"/>
      <c r="O1" s="610"/>
      <c r="P1" s="610"/>
      <c r="Q1" s="610"/>
      <c r="R1" s="572" t="str">
        <f>TT!C2</f>
        <v>Đơn vị  báo cáo: CỤC THADS TỈNH KON TUM
Đơn vị nhận báo cáo: BAN PHÁP CHẾ HĐND TỈNH KON TUM</v>
      </c>
      <c r="S1" s="572"/>
      <c r="T1" s="572"/>
      <c r="U1" s="572"/>
      <c r="V1" s="572"/>
    </row>
    <row r="2" spans="1:22">
      <c r="A2" s="1"/>
      <c r="B2" s="114"/>
      <c r="C2" s="115"/>
      <c r="D2" s="115"/>
      <c r="E2" s="115"/>
      <c r="F2" s="115"/>
      <c r="G2" s="115"/>
      <c r="H2" s="115"/>
      <c r="I2" s="116"/>
      <c r="J2" s="32">
        <f>COUNTBLANK(D12:V12)</f>
        <v>0</v>
      </c>
      <c r="K2" s="32">
        <f>COUNTA(D12:V12)</f>
        <v>19</v>
      </c>
      <c r="L2" s="32">
        <f>J2+K2</f>
        <v>19</v>
      </c>
      <c r="M2" s="117"/>
      <c r="R2" s="611" t="s">
        <v>270</v>
      </c>
      <c r="S2" s="611"/>
      <c r="T2" s="611"/>
      <c r="U2" s="611"/>
      <c r="V2" s="611"/>
    </row>
    <row r="3" spans="1:22" ht="16.5" customHeight="1">
      <c r="A3" s="606" t="s">
        <v>238</v>
      </c>
      <c r="B3" s="606" t="s">
        <v>157</v>
      </c>
      <c r="C3" s="606" t="s">
        <v>271</v>
      </c>
      <c r="D3" s="606" t="s">
        <v>4</v>
      </c>
      <c r="E3" s="606"/>
      <c r="F3" s="606"/>
      <c r="G3" s="606"/>
      <c r="H3" s="606" t="s">
        <v>272</v>
      </c>
      <c r="I3" s="606" t="s">
        <v>4</v>
      </c>
      <c r="J3" s="606"/>
      <c r="K3" s="606"/>
      <c r="L3" s="606"/>
      <c r="M3" s="606" t="s">
        <v>273</v>
      </c>
      <c r="N3" s="606"/>
      <c r="O3" s="606"/>
      <c r="P3" s="606"/>
      <c r="Q3" s="606"/>
      <c r="R3" s="606"/>
      <c r="S3" s="606"/>
      <c r="T3" s="606"/>
      <c r="U3" s="606"/>
      <c r="V3" s="606"/>
    </row>
    <row r="4" spans="1:22" s="121" customFormat="1" ht="21" customHeight="1">
      <c r="A4" s="606"/>
      <c r="B4" s="606"/>
      <c r="C4" s="606"/>
      <c r="D4" s="606" t="s">
        <v>274</v>
      </c>
      <c r="E4" s="606" t="s">
        <v>4</v>
      </c>
      <c r="F4" s="606"/>
      <c r="G4" s="606" t="s">
        <v>275</v>
      </c>
      <c r="H4" s="606"/>
      <c r="I4" s="606" t="s">
        <v>276</v>
      </c>
      <c r="J4" s="606" t="s">
        <v>277</v>
      </c>
      <c r="K4" s="606" t="s">
        <v>278</v>
      </c>
      <c r="L4" s="606" t="s">
        <v>279</v>
      </c>
      <c r="M4" s="606" t="s">
        <v>12</v>
      </c>
      <c r="N4" s="606" t="s">
        <v>4</v>
      </c>
      <c r="O4" s="606"/>
      <c r="P4" s="606"/>
      <c r="Q4" s="606"/>
      <c r="R4" s="606"/>
      <c r="S4" s="606"/>
      <c r="T4" s="606"/>
      <c r="U4" s="606"/>
      <c r="V4" s="606" t="s">
        <v>280</v>
      </c>
    </row>
    <row r="5" spans="1:22" s="121" customFormat="1" ht="24" customHeight="1">
      <c r="A5" s="606"/>
      <c r="B5" s="606"/>
      <c r="C5" s="606"/>
      <c r="D5" s="606"/>
      <c r="E5" s="606" t="s">
        <v>268</v>
      </c>
      <c r="F5" s="606" t="s">
        <v>62</v>
      </c>
      <c r="G5" s="606"/>
      <c r="H5" s="606"/>
      <c r="I5" s="606"/>
      <c r="J5" s="606"/>
      <c r="K5" s="606"/>
      <c r="L5" s="606"/>
      <c r="M5" s="606"/>
      <c r="N5" s="606" t="s">
        <v>281</v>
      </c>
      <c r="O5" s="606" t="s">
        <v>4</v>
      </c>
      <c r="P5" s="606"/>
      <c r="Q5" s="606"/>
      <c r="R5" s="606"/>
      <c r="S5" s="606" t="s">
        <v>282</v>
      </c>
      <c r="T5" s="606" t="s">
        <v>4</v>
      </c>
      <c r="U5" s="606"/>
      <c r="V5" s="606"/>
    </row>
    <row r="6" spans="1:22" s="121" customFormat="1" ht="25.5" customHeight="1">
      <c r="A6" s="606"/>
      <c r="B6" s="606"/>
      <c r="C6" s="606"/>
      <c r="D6" s="606"/>
      <c r="E6" s="606"/>
      <c r="F6" s="606"/>
      <c r="G6" s="606"/>
      <c r="H6" s="606"/>
      <c r="I6" s="606"/>
      <c r="J6" s="606"/>
      <c r="K6" s="606"/>
      <c r="L6" s="606"/>
      <c r="M6" s="606"/>
      <c r="N6" s="606"/>
      <c r="O6" s="606" t="s">
        <v>283</v>
      </c>
      <c r="P6" s="606"/>
      <c r="Q6" s="606" t="s">
        <v>62</v>
      </c>
      <c r="R6" s="606"/>
      <c r="S6" s="606"/>
      <c r="T6" s="606"/>
      <c r="U6" s="606"/>
      <c r="V6" s="606"/>
    </row>
    <row r="7" spans="1:22" ht="75" customHeight="1">
      <c r="A7" s="606"/>
      <c r="B7" s="606"/>
      <c r="C7" s="606"/>
      <c r="D7" s="606"/>
      <c r="E7" s="606"/>
      <c r="F7" s="606"/>
      <c r="G7" s="606"/>
      <c r="H7" s="606"/>
      <c r="I7" s="606"/>
      <c r="J7" s="606"/>
      <c r="K7" s="606"/>
      <c r="L7" s="606"/>
      <c r="M7" s="606"/>
      <c r="N7" s="606"/>
      <c r="O7" s="318" t="s">
        <v>284</v>
      </c>
      <c r="P7" s="318" t="s">
        <v>285</v>
      </c>
      <c r="Q7" s="318" t="s">
        <v>284</v>
      </c>
      <c r="R7" s="318" t="s">
        <v>285</v>
      </c>
      <c r="S7" s="606"/>
      <c r="T7" s="318" t="s">
        <v>268</v>
      </c>
      <c r="U7" s="318" t="s">
        <v>62</v>
      </c>
      <c r="V7" s="606"/>
    </row>
    <row r="8" spans="1:22">
      <c r="A8" s="607" t="s">
        <v>3</v>
      </c>
      <c r="B8" s="607"/>
      <c r="C8" s="234">
        <v>1</v>
      </c>
      <c r="D8" s="234">
        <v>2</v>
      </c>
      <c r="E8" s="234">
        <v>3</v>
      </c>
      <c r="F8" s="234">
        <v>4</v>
      </c>
      <c r="G8" s="234">
        <v>5</v>
      </c>
      <c r="H8" s="234">
        <v>6</v>
      </c>
      <c r="I8" s="234">
        <v>7</v>
      </c>
      <c r="J8" s="234">
        <v>8</v>
      </c>
      <c r="K8" s="234">
        <v>9</v>
      </c>
      <c r="L8" s="234">
        <v>10</v>
      </c>
      <c r="M8" s="234">
        <v>11</v>
      </c>
      <c r="N8" s="234">
        <v>12</v>
      </c>
      <c r="O8" s="234">
        <v>13</v>
      </c>
      <c r="P8" s="234">
        <v>14</v>
      </c>
      <c r="Q8" s="234">
        <v>15</v>
      </c>
      <c r="R8" s="234">
        <v>16</v>
      </c>
      <c r="S8" s="234">
        <v>17</v>
      </c>
      <c r="T8" s="234">
        <v>18</v>
      </c>
      <c r="U8" s="234">
        <v>19</v>
      </c>
      <c r="V8" s="234">
        <v>20</v>
      </c>
    </row>
    <row r="9" spans="1:22">
      <c r="A9" s="608" t="s">
        <v>12</v>
      </c>
      <c r="B9" s="609"/>
      <c r="C9" s="325">
        <v>9</v>
      </c>
      <c r="D9" s="325">
        <v>3</v>
      </c>
      <c r="E9" s="325">
        <v>0</v>
      </c>
      <c r="F9" s="325">
        <v>2</v>
      </c>
      <c r="G9" s="325">
        <v>7</v>
      </c>
      <c r="H9" s="325">
        <v>1</v>
      </c>
      <c r="I9" s="325">
        <v>0</v>
      </c>
      <c r="J9" s="325">
        <v>1</v>
      </c>
      <c r="K9" s="325">
        <v>0</v>
      </c>
      <c r="L9" s="325">
        <v>0</v>
      </c>
      <c r="M9" s="325">
        <v>3</v>
      </c>
      <c r="N9" s="325">
        <v>1</v>
      </c>
      <c r="O9" s="325">
        <v>0</v>
      </c>
      <c r="P9" s="325">
        <v>0</v>
      </c>
      <c r="Q9" s="325">
        <v>0</v>
      </c>
      <c r="R9" s="325">
        <v>1</v>
      </c>
      <c r="S9" s="325">
        <v>2</v>
      </c>
      <c r="T9" s="325">
        <v>1</v>
      </c>
      <c r="U9" s="325">
        <v>1</v>
      </c>
      <c r="V9" s="325">
        <v>0</v>
      </c>
    </row>
    <row r="10" spans="1:22">
      <c r="A10" s="205" t="s">
        <v>0</v>
      </c>
      <c r="B10" s="206" t="s">
        <v>237</v>
      </c>
      <c r="C10" s="249">
        <v>9</v>
      </c>
      <c r="D10" s="249">
        <v>3</v>
      </c>
      <c r="E10" s="249">
        <v>0</v>
      </c>
      <c r="F10" s="249">
        <v>2</v>
      </c>
      <c r="G10" s="249">
        <v>7</v>
      </c>
      <c r="H10" s="249">
        <v>1</v>
      </c>
      <c r="I10" s="249">
        <v>0</v>
      </c>
      <c r="J10" s="249">
        <v>1</v>
      </c>
      <c r="K10" s="249">
        <v>0</v>
      </c>
      <c r="L10" s="249">
        <v>0</v>
      </c>
      <c r="M10" s="249">
        <v>3</v>
      </c>
      <c r="N10" s="249">
        <v>1</v>
      </c>
      <c r="O10" s="249">
        <v>0</v>
      </c>
      <c r="P10" s="249">
        <v>0</v>
      </c>
      <c r="Q10" s="249">
        <v>0</v>
      </c>
      <c r="R10" s="249">
        <v>1</v>
      </c>
      <c r="S10" s="249">
        <v>2</v>
      </c>
      <c r="T10" s="249">
        <v>1</v>
      </c>
      <c r="U10" s="249">
        <v>1</v>
      </c>
      <c r="V10" s="249">
        <v>0</v>
      </c>
    </row>
    <row r="11" spans="1:22">
      <c r="A11" s="326" t="s">
        <v>1</v>
      </c>
      <c r="B11" s="327" t="s">
        <v>8</v>
      </c>
      <c r="C11" s="325">
        <v>0</v>
      </c>
      <c r="D11" s="325">
        <v>0</v>
      </c>
      <c r="E11" s="325">
        <v>0</v>
      </c>
      <c r="F11" s="325">
        <v>0</v>
      </c>
      <c r="G11" s="325">
        <v>0</v>
      </c>
      <c r="H11" s="325">
        <v>0</v>
      </c>
      <c r="I11" s="325">
        <v>0</v>
      </c>
      <c r="J11" s="325">
        <v>0</v>
      </c>
      <c r="K11" s="325">
        <v>0</v>
      </c>
      <c r="L11" s="325">
        <v>0</v>
      </c>
      <c r="M11" s="325">
        <v>0</v>
      </c>
      <c r="N11" s="325">
        <v>0</v>
      </c>
      <c r="O11" s="325">
        <v>0</v>
      </c>
      <c r="P11" s="325">
        <v>0</v>
      </c>
      <c r="Q11" s="325">
        <v>0</v>
      </c>
      <c r="R11" s="325">
        <v>0</v>
      </c>
      <c r="S11" s="325">
        <v>0</v>
      </c>
      <c r="T11" s="325">
        <v>0</v>
      </c>
      <c r="U11" s="325">
        <v>0</v>
      </c>
      <c r="V11" s="325">
        <v>0</v>
      </c>
    </row>
    <row r="12" spans="1:22">
      <c r="A12" s="205">
        <v>1</v>
      </c>
      <c r="B12" s="182" t="s">
        <v>383</v>
      </c>
      <c r="C12" s="249">
        <v>0</v>
      </c>
      <c r="D12" s="249">
        <v>0</v>
      </c>
      <c r="E12" s="249">
        <v>0</v>
      </c>
      <c r="F12" s="249">
        <v>0</v>
      </c>
      <c r="G12" s="249">
        <v>0</v>
      </c>
      <c r="H12" s="249">
        <v>0</v>
      </c>
      <c r="I12" s="249">
        <v>0</v>
      </c>
      <c r="J12" s="249">
        <v>0</v>
      </c>
      <c r="K12" s="249">
        <v>0</v>
      </c>
      <c r="L12" s="249">
        <v>0</v>
      </c>
      <c r="M12" s="249">
        <v>0</v>
      </c>
      <c r="N12" s="249">
        <v>0</v>
      </c>
      <c r="O12" s="249">
        <v>0</v>
      </c>
      <c r="P12" s="249">
        <v>0</v>
      </c>
      <c r="Q12" s="249">
        <v>0</v>
      </c>
      <c r="R12" s="249">
        <v>0</v>
      </c>
      <c r="S12" s="249">
        <v>0</v>
      </c>
      <c r="T12" s="249">
        <v>0</v>
      </c>
      <c r="U12" s="249">
        <v>0</v>
      </c>
      <c r="V12" s="249">
        <v>0</v>
      </c>
    </row>
    <row r="13" spans="1:22">
      <c r="A13" s="205">
        <v>2</v>
      </c>
      <c r="B13" s="182" t="s">
        <v>384</v>
      </c>
      <c r="C13" s="249">
        <v>0</v>
      </c>
      <c r="D13" s="249">
        <v>0</v>
      </c>
      <c r="E13" s="249">
        <v>0</v>
      </c>
      <c r="F13" s="249">
        <v>0</v>
      </c>
      <c r="G13" s="249">
        <v>0</v>
      </c>
      <c r="H13" s="249">
        <v>0</v>
      </c>
      <c r="I13" s="249">
        <v>0</v>
      </c>
      <c r="J13" s="249">
        <v>0</v>
      </c>
      <c r="K13" s="249">
        <v>0</v>
      </c>
      <c r="L13" s="249">
        <v>0</v>
      </c>
      <c r="M13" s="249">
        <v>0</v>
      </c>
      <c r="N13" s="249">
        <v>0</v>
      </c>
      <c r="O13" s="249">
        <v>0</v>
      </c>
      <c r="P13" s="249">
        <v>0</v>
      </c>
      <c r="Q13" s="249">
        <v>0</v>
      </c>
      <c r="R13" s="249">
        <v>0</v>
      </c>
      <c r="S13" s="249">
        <v>0</v>
      </c>
      <c r="T13" s="249">
        <v>0</v>
      </c>
      <c r="U13" s="249">
        <v>0</v>
      </c>
      <c r="V13" s="249">
        <v>0</v>
      </c>
    </row>
    <row r="14" spans="1:22">
      <c r="A14" s="205">
        <v>3</v>
      </c>
      <c r="B14" s="182" t="s">
        <v>385</v>
      </c>
      <c r="C14" s="249">
        <v>0</v>
      </c>
      <c r="D14" s="249">
        <v>0</v>
      </c>
      <c r="E14" s="249">
        <v>0</v>
      </c>
      <c r="F14" s="249">
        <v>0</v>
      </c>
      <c r="G14" s="249">
        <v>0</v>
      </c>
      <c r="H14" s="249">
        <v>0</v>
      </c>
      <c r="I14" s="249">
        <v>0</v>
      </c>
      <c r="J14" s="249">
        <v>0</v>
      </c>
      <c r="K14" s="249">
        <v>0</v>
      </c>
      <c r="L14" s="249">
        <v>0</v>
      </c>
      <c r="M14" s="249">
        <v>0</v>
      </c>
      <c r="N14" s="249">
        <v>0</v>
      </c>
      <c r="O14" s="249">
        <v>0</v>
      </c>
      <c r="P14" s="249">
        <v>0</v>
      </c>
      <c r="Q14" s="249">
        <v>0</v>
      </c>
      <c r="R14" s="249">
        <v>0</v>
      </c>
      <c r="S14" s="249">
        <v>0</v>
      </c>
      <c r="T14" s="249">
        <v>0</v>
      </c>
      <c r="U14" s="249">
        <v>0</v>
      </c>
      <c r="V14" s="249">
        <v>0</v>
      </c>
    </row>
    <row r="15" spans="1:22">
      <c r="A15" s="205">
        <v>4</v>
      </c>
      <c r="B15" s="182" t="s">
        <v>386</v>
      </c>
      <c r="C15" s="249">
        <v>0</v>
      </c>
      <c r="D15" s="249">
        <v>0</v>
      </c>
      <c r="E15" s="249">
        <v>0</v>
      </c>
      <c r="F15" s="249">
        <v>0</v>
      </c>
      <c r="G15" s="249">
        <v>0</v>
      </c>
      <c r="H15" s="249">
        <v>0</v>
      </c>
      <c r="I15" s="249">
        <v>0</v>
      </c>
      <c r="J15" s="249">
        <v>0</v>
      </c>
      <c r="K15" s="249">
        <v>0</v>
      </c>
      <c r="L15" s="249">
        <v>0</v>
      </c>
      <c r="M15" s="249">
        <v>0</v>
      </c>
      <c r="N15" s="249">
        <v>0</v>
      </c>
      <c r="O15" s="249">
        <v>0</v>
      </c>
      <c r="P15" s="249">
        <v>0</v>
      </c>
      <c r="Q15" s="249">
        <v>0</v>
      </c>
      <c r="R15" s="249">
        <v>0</v>
      </c>
      <c r="S15" s="249">
        <v>0</v>
      </c>
      <c r="T15" s="249">
        <v>0</v>
      </c>
      <c r="U15" s="249">
        <v>0</v>
      </c>
      <c r="V15" s="249">
        <v>0</v>
      </c>
    </row>
    <row r="16" spans="1:22">
      <c r="A16" s="205">
        <v>5</v>
      </c>
      <c r="B16" s="182" t="s">
        <v>387</v>
      </c>
      <c r="C16" s="249">
        <v>0</v>
      </c>
      <c r="D16" s="249">
        <v>0</v>
      </c>
      <c r="E16" s="249">
        <v>0</v>
      </c>
      <c r="F16" s="249">
        <v>0</v>
      </c>
      <c r="G16" s="249">
        <v>0</v>
      </c>
      <c r="H16" s="249">
        <v>0</v>
      </c>
      <c r="I16" s="249">
        <v>0</v>
      </c>
      <c r="J16" s="249">
        <v>0</v>
      </c>
      <c r="K16" s="249">
        <v>0</v>
      </c>
      <c r="L16" s="249">
        <v>0</v>
      </c>
      <c r="M16" s="249">
        <v>0</v>
      </c>
      <c r="N16" s="249">
        <v>0</v>
      </c>
      <c r="O16" s="249">
        <v>0</v>
      </c>
      <c r="P16" s="249">
        <v>0</v>
      </c>
      <c r="Q16" s="249">
        <v>0</v>
      </c>
      <c r="R16" s="249">
        <v>0</v>
      </c>
      <c r="S16" s="249">
        <v>0</v>
      </c>
      <c r="T16" s="249">
        <v>0</v>
      </c>
      <c r="U16" s="249">
        <v>0</v>
      </c>
      <c r="V16" s="249">
        <v>0</v>
      </c>
    </row>
    <row r="17" spans="1:22">
      <c r="A17" s="205">
        <v>6</v>
      </c>
      <c r="B17" s="182" t="s">
        <v>388</v>
      </c>
      <c r="C17" s="249">
        <v>0</v>
      </c>
      <c r="D17" s="249">
        <v>0</v>
      </c>
      <c r="E17" s="249">
        <v>0</v>
      </c>
      <c r="F17" s="249">
        <v>0</v>
      </c>
      <c r="G17" s="249">
        <v>0</v>
      </c>
      <c r="H17" s="249">
        <v>0</v>
      </c>
      <c r="I17" s="249">
        <v>0</v>
      </c>
      <c r="J17" s="249">
        <v>0</v>
      </c>
      <c r="K17" s="249">
        <v>0</v>
      </c>
      <c r="L17" s="249">
        <v>0</v>
      </c>
      <c r="M17" s="249">
        <v>0</v>
      </c>
      <c r="N17" s="249">
        <v>0</v>
      </c>
      <c r="O17" s="249">
        <v>0</v>
      </c>
      <c r="P17" s="249">
        <v>0</v>
      </c>
      <c r="Q17" s="249">
        <v>0</v>
      </c>
      <c r="R17" s="249">
        <v>0</v>
      </c>
      <c r="S17" s="249">
        <v>0</v>
      </c>
      <c r="T17" s="249">
        <v>0</v>
      </c>
      <c r="U17" s="249">
        <v>0</v>
      </c>
      <c r="V17" s="249">
        <v>0</v>
      </c>
    </row>
    <row r="18" spans="1:22">
      <c r="A18" s="205">
        <v>7</v>
      </c>
      <c r="B18" s="182" t="s">
        <v>389</v>
      </c>
      <c r="C18" s="249">
        <v>0</v>
      </c>
      <c r="D18" s="249">
        <v>0</v>
      </c>
      <c r="E18" s="249">
        <v>0</v>
      </c>
      <c r="F18" s="249">
        <v>0</v>
      </c>
      <c r="G18" s="249">
        <v>0</v>
      </c>
      <c r="H18" s="249">
        <v>0</v>
      </c>
      <c r="I18" s="249">
        <v>0</v>
      </c>
      <c r="J18" s="249">
        <v>0</v>
      </c>
      <c r="K18" s="249">
        <v>0</v>
      </c>
      <c r="L18" s="249">
        <v>0</v>
      </c>
      <c r="M18" s="249">
        <v>0</v>
      </c>
      <c r="N18" s="249">
        <v>0</v>
      </c>
      <c r="O18" s="249">
        <v>0</v>
      </c>
      <c r="P18" s="249">
        <v>0</v>
      </c>
      <c r="Q18" s="249">
        <v>0</v>
      </c>
      <c r="R18" s="249">
        <v>0</v>
      </c>
      <c r="S18" s="249">
        <v>0</v>
      </c>
      <c r="T18" s="249">
        <v>0</v>
      </c>
      <c r="U18" s="249">
        <v>0</v>
      </c>
      <c r="V18" s="249">
        <v>0</v>
      </c>
    </row>
    <row r="19" spans="1:22">
      <c r="A19" s="205">
        <v>8</v>
      </c>
      <c r="B19" s="182" t="s">
        <v>390</v>
      </c>
      <c r="C19" s="249">
        <v>0</v>
      </c>
      <c r="D19" s="249">
        <v>0</v>
      </c>
      <c r="E19" s="249">
        <v>0</v>
      </c>
      <c r="F19" s="249">
        <v>0</v>
      </c>
      <c r="G19" s="249">
        <v>0</v>
      </c>
      <c r="H19" s="249">
        <v>0</v>
      </c>
      <c r="I19" s="249">
        <v>0</v>
      </c>
      <c r="J19" s="249">
        <v>0</v>
      </c>
      <c r="K19" s="249">
        <v>0</v>
      </c>
      <c r="L19" s="249">
        <v>0</v>
      </c>
      <c r="M19" s="249">
        <v>0</v>
      </c>
      <c r="N19" s="249">
        <v>0</v>
      </c>
      <c r="O19" s="249">
        <v>0</v>
      </c>
      <c r="P19" s="249">
        <v>0</v>
      </c>
      <c r="Q19" s="249">
        <v>0</v>
      </c>
      <c r="R19" s="249">
        <v>0</v>
      </c>
      <c r="S19" s="249">
        <v>0</v>
      </c>
      <c r="T19" s="249">
        <v>0</v>
      </c>
      <c r="U19" s="249">
        <v>0</v>
      </c>
      <c r="V19" s="249">
        <v>0</v>
      </c>
    </row>
    <row r="20" spans="1:22">
      <c r="A20" s="205">
        <v>9</v>
      </c>
      <c r="B20" s="182" t="s">
        <v>391</v>
      </c>
      <c r="C20" s="249">
        <v>0</v>
      </c>
      <c r="D20" s="249">
        <v>0</v>
      </c>
      <c r="E20" s="249">
        <v>0</v>
      </c>
      <c r="F20" s="249">
        <v>0</v>
      </c>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row>
    <row r="21" spans="1:22">
      <c r="A21" s="205">
        <v>10</v>
      </c>
      <c r="B21" s="182" t="s">
        <v>392</v>
      </c>
      <c r="C21" s="249">
        <v>0</v>
      </c>
      <c r="D21" s="249">
        <v>0</v>
      </c>
      <c r="E21" s="249">
        <v>0</v>
      </c>
      <c r="F21" s="249">
        <v>0</v>
      </c>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row>
    <row r="22" spans="1:22" ht="16.5">
      <c r="A22" s="143"/>
      <c r="B22" s="568" t="str">
        <f>TT!C7</f>
        <v>Kon Tum, ngày     tháng 11 năm 2023</v>
      </c>
      <c r="C22" s="568"/>
      <c r="D22" s="568"/>
      <c r="E22" s="568"/>
      <c r="F22" s="568"/>
      <c r="G22" s="568"/>
      <c r="H22" s="186"/>
      <c r="I22" s="186"/>
      <c r="J22" s="186"/>
      <c r="K22" s="191"/>
      <c r="L22" s="192"/>
      <c r="M22" s="569" t="str">
        <f>B22</f>
        <v>Kon Tum, ngày     tháng 11 năm 2023</v>
      </c>
      <c r="N22" s="569"/>
      <c r="O22" s="569"/>
      <c r="P22" s="569"/>
      <c r="Q22" s="569"/>
      <c r="R22" s="569"/>
      <c r="S22" s="569"/>
      <c r="T22" s="197"/>
      <c r="U22" s="207"/>
      <c r="V22" s="207"/>
    </row>
    <row r="23" spans="1:22" ht="16.5">
      <c r="A23" s="103"/>
      <c r="B23" s="532" t="str">
        <f>TT!A6</f>
        <v>NGƯỜI LẬP BIỂU</v>
      </c>
      <c r="C23" s="532"/>
      <c r="D23" s="532"/>
      <c r="E23" s="532"/>
      <c r="F23" s="532"/>
      <c r="G23" s="532"/>
      <c r="H23" s="187"/>
      <c r="I23" s="187"/>
      <c r="J23" s="187"/>
      <c r="K23" s="166"/>
      <c r="L23" s="166"/>
      <c r="M23" s="533" t="str">
        <f>TT!C5</f>
        <v>CỤC TRƯỞNG</v>
      </c>
      <c r="N23" s="533"/>
      <c r="O23" s="533"/>
      <c r="P23" s="533"/>
      <c r="Q23" s="533"/>
      <c r="R23" s="533"/>
      <c r="S23" s="533"/>
      <c r="T23" s="188"/>
      <c r="U23" s="118"/>
      <c r="V23" s="118"/>
    </row>
    <row r="24" spans="1:22" ht="16.5">
      <c r="A24" s="1"/>
      <c r="B24" s="178"/>
      <c r="C24" s="178"/>
      <c r="D24" s="166"/>
      <c r="E24" s="166"/>
      <c r="F24" s="166"/>
      <c r="G24" s="178"/>
      <c r="H24" s="178"/>
      <c r="I24" s="178"/>
      <c r="J24" s="178"/>
      <c r="K24" s="166"/>
      <c r="L24" s="166"/>
      <c r="M24" s="166"/>
      <c r="N24" s="166"/>
      <c r="P24" s="188"/>
      <c r="Q24" s="188"/>
      <c r="R24" s="188"/>
      <c r="S24" s="166"/>
      <c r="T24" s="166"/>
      <c r="U24" s="119"/>
      <c r="V24" s="119"/>
    </row>
    <row r="25" spans="1:22" ht="16.5">
      <c r="A25" s="1"/>
      <c r="B25" s="178"/>
      <c r="C25" s="178"/>
      <c r="D25" s="166"/>
      <c r="E25" s="166"/>
      <c r="F25" s="166"/>
      <c r="G25" s="178"/>
      <c r="H25" s="178"/>
      <c r="I25" s="178"/>
      <c r="J25" s="178"/>
      <c r="K25" s="166"/>
      <c r="L25" s="166"/>
      <c r="M25" s="166"/>
      <c r="N25" s="166"/>
      <c r="P25"/>
      <c r="Q25"/>
      <c r="R25"/>
      <c r="S25"/>
      <c r="T25"/>
      <c r="U25" s="120"/>
      <c r="V25" s="120"/>
    </row>
    <row r="26" spans="1:22" ht="16.5">
      <c r="A26" s="1"/>
      <c r="B26" s="178"/>
      <c r="C26" s="178"/>
      <c r="D26" s="166"/>
      <c r="E26" s="166"/>
      <c r="F26" s="166"/>
      <c r="G26" s="178"/>
      <c r="H26" s="178"/>
      <c r="I26" s="178"/>
      <c r="J26" s="178"/>
      <c r="K26" s="166"/>
      <c r="L26" s="166"/>
      <c r="M26" s="166"/>
      <c r="N26" s="166"/>
      <c r="P26"/>
      <c r="Q26"/>
      <c r="R26"/>
      <c r="S26"/>
      <c r="T26"/>
      <c r="U26" s="208"/>
      <c r="V26" s="208"/>
    </row>
    <row r="27" spans="1:22" ht="16.5">
      <c r="A27" s="1"/>
      <c r="B27" s="533" t="str">
        <f>TT!C6</f>
        <v>PHẠM ANH VŨ</v>
      </c>
      <c r="C27" s="533"/>
      <c r="D27" s="533"/>
      <c r="E27" s="533"/>
      <c r="F27" s="533"/>
      <c r="G27" s="533"/>
      <c r="H27" s="188"/>
      <c r="I27" s="188"/>
      <c r="J27" s="188"/>
      <c r="K27" s="166"/>
      <c r="L27" s="166"/>
      <c r="M27" s="533" t="str">
        <f>TT!C3</f>
        <v>CAO MINH HOÀNG TÙNG</v>
      </c>
      <c r="N27" s="533"/>
      <c r="O27" s="533"/>
      <c r="P27" s="533"/>
      <c r="Q27" s="533"/>
      <c r="R27" s="533"/>
      <c r="S27" s="533"/>
      <c r="T27" s="188"/>
      <c r="U27" s="209"/>
      <c r="V27" s="209"/>
    </row>
  </sheetData>
  <sheetProtection selectLockedCells="1"/>
  <mergeCells count="37">
    <mergeCell ref="A1:E1"/>
    <mergeCell ref="R1:V1"/>
    <mergeCell ref="F1:Q1"/>
    <mergeCell ref="M3:V3"/>
    <mergeCell ref="E4:F4"/>
    <mergeCell ref="G4:G7"/>
    <mergeCell ref="I4:I7"/>
    <mergeCell ref="R2:V2"/>
    <mergeCell ref="N4:U4"/>
    <mergeCell ref="V4:V7"/>
    <mergeCell ref="E5:E7"/>
    <mergeCell ref="H3:H7"/>
    <mergeCell ref="I3:L3"/>
    <mergeCell ref="J4:J7"/>
    <mergeCell ref="A3:A7"/>
    <mergeCell ref="F5:F7"/>
    <mergeCell ref="T5:U6"/>
    <mergeCell ref="O6:P6"/>
    <mergeCell ref="Q6:R6"/>
    <mergeCell ref="B27:G27"/>
    <mergeCell ref="D4:D7"/>
    <mergeCell ref="A8:B8"/>
    <mergeCell ref="A9:B9"/>
    <mergeCell ref="B22:G22"/>
    <mergeCell ref="B23:G23"/>
    <mergeCell ref="B3:B7"/>
    <mergeCell ref="C3:C7"/>
    <mergeCell ref="D3:G3"/>
    <mergeCell ref="M27:S27"/>
    <mergeCell ref="K4:K7"/>
    <mergeCell ref="L4:L7"/>
    <mergeCell ref="M23:S23"/>
    <mergeCell ref="N5:N7"/>
    <mergeCell ref="O5:R5"/>
    <mergeCell ref="S5:S7"/>
    <mergeCell ref="M4:M7"/>
    <mergeCell ref="M22:S22"/>
  </mergeCells>
  <pageMargins left="0.32" right="0.31" top="0.36" bottom="0.37" header="0.31496062992126" footer="0.31496062992126"/>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U42"/>
  <sheetViews>
    <sheetView view="pageBreakPreview" zoomScaleSheetLayoutView="100" workbookViewId="0">
      <selection activeCell="K5" sqref="K5:K7"/>
    </sheetView>
  </sheetViews>
  <sheetFormatPr defaultColWidth="9" defaultRowHeight="15.75"/>
  <cols>
    <col min="1" max="1" width="4.25" style="124" customWidth="1"/>
    <col min="2" max="2" width="25.5" style="124" customWidth="1"/>
    <col min="3" max="3" width="6.625" style="124" customWidth="1"/>
    <col min="4" max="4" width="7.625" style="124" customWidth="1"/>
    <col min="5" max="5" width="8" style="138" customWidth="1"/>
    <col min="6" max="6" width="6.5" style="124" customWidth="1"/>
    <col min="7" max="7" width="5.75" style="124" customWidth="1"/>
    <col min="8" max="8" width="5.375" style="124" customWidth="1"/>
    <col min="9" max="9" width="7.75" style="124" customWidth="1"/>
    <col min="10" max="10" width="6.75" style="124" customWidth="1"/>
    <col min="11" max="11" width="6.625" style="124" customWidth="1"/>
    <col min="12" max="12" width="7.125" style="124" customWidth="1"/>
    <col min="13" max="13" width="6.375" style="124" customWidth="1"/>
    <col min="14" max="14" width="6.75" style="139" customWidth="1"/>
    <col min="15" max="15" width="6.125" style="139" customWidth="1"/>
    <col min="16" max="16" width="5.625" style="139" customWidth="1"/>
    <col min="17" max="17" width="7" style="140" customWidth="1"/>
    <col min="18" max="18" width="7" style="139" customWidth="1"/>
    <col min="19" max="19" width="5.75" style="139" customWidth="1"/>
    <col min="20" max="20" width="8.125" style="139" customWidth="1"/>
    <col min="21" max="21" width="6.25" style="139" customWidth="1"/>
    <col min="22" max="16384" width="9" style="124"/>
  </cols>
  <sheetData>
    <row r="1" spans="1:21" ht="65.25" customHeight="1">
      <c r="A1" s="382" t="s">
        <v>317</v>
      </c>
      <c r="B1" s="382"/>
      <c r="C1" s="382"/>
      <c r="D1" s="382"/>
      <c r="E1" s="387" t="str">
        <f>"KẾT QUẢ THI HÀNH ÁN DÂN SỰ TÍNH BẰNG VIỆC"&amp;CHAR(10)&amp;TT!C8</f>
        <v>KẾT QUẢ THI HÀNH ÁN DÂN SỰ TÍNH BẰNG VIỆC
(Từ ngày 01/01/2023 đến ngày 24/10/2023)</v>
      </c>
      <c r="F1" s="387"/>
      <c r="G1" s="387"/>
      <c r="H1" s="387"/>
      <c r="I1" s="387"/>
      <c r="J1" s="387"/>
      <c r="K1" s="387"/>
      <c r="L1" s="387"/>
      <c r="M1" s="387"/>
      <c r="N1" s="387"/>
      <c r="O1" s="387"/>
      <c r="P1" s="375" t="str">
        <f>TT!C2</f>
        <v>Đơn vị  báo cáo: CỤC THADS TỈNH KON TUM
Đơn vị nhận báo cáo: BAN PHÁP CHẾ HĐND TỈNH KON TUM</v>
      </c>
      <c r="Q1" s="375"/>
      <c r="R1" s="375"/>
      <c r="S1" s="375"/>
      <c r="T1" s="375"/>
      <c r="U1" s="375"/>
    </row>
    <row r="2" spans="1:21" ht="17.25" customHeight="1">
      <c r="A2" s="125"/>
      <c r="B2" s="126"/>
      <c r="C2" s="126"/>
      <c r="D2" s="126"/>
      <c r="E2" s="127"/>
      <c r="F2" s="125"/>
      <c r="G2" s="125"/>
      <c r="H2" s="125"/>
      <c r="I2" s="128"/>
      <c r="J2" s="129"/>
      <c r="K2" s="130"/>
      <c r="L2" s="130"/>
      <c r="M2" s="130"/>
      <c r="N2" s="131"/>
      <c r="O2" s="131"/>
      <c r="P2" s="376" t="s">
        <v>164</v>
      </c>
      <c r="Q2" s="376"/>
      <c r="R2" s="376"/>
      <c r="S2" s="376"/>
      <c r="T2" s="376"/>
      <c r="U2" s="376"/>
    </row>
    <row r="3" spans="1:21" s="132" customFormat="1" ht="15.75" customHeight="1">
      <c r="A3" s="383" t="s">
        <v>136</v>
      </c>
      <c r="B3" s="383" t="s">
        <v>157</v>
      </c>
      <c r="C3" s="383" t="s">
        <v>163</v>
      </c>
      <c r="D3" s="369" t="s">
        <v>134</v>
      </c>
      <c r="E3" s="374" t="s">
        <v>4</v>
      </c>
      <c r="F3" s="374"/>
      <c r="G3" s="374" t="s">
        <v>36</v>
      </c>
      <c r="H3" s="380" t="s">
        <v>162</v>
      </c>
      <c r="I3" s="374" t="s">
        <v>37</v>
      </c>
      <c r="J3" s="377" t="s">
        <v>4</v>
      </c>
      <c r="K3" s="378"/>
      <c r="L3" s="378"/>
      <c r="M3" s="378"/>
      <c r="N3" s="378"/>
      <c r="O3" s="378"/>
      <c r="P3" s="378"/>
      <c r="Q3" s="378"/>
      <c r="R3" s="378"/>
      <c r="S3" s="379"/>
      <c r="T3" s="371" t="s">
        <v>103</v>
      </c>
      <c r="U3" s="369" t="s">
        <v>160</v>
      </c>
    </row>
    <row r="4" spans="1:21" s="132" customFormat="1" ht="15.75" customHeight="1">
      <c r="A4" s="384"/>
      <c r="B4" s="384"/>
      <c r="C4" s="384"/>
      <c r="D4" s="370"/>
      <c r="E4" s="374" t="s">
        <v>361</v>
      </c>
      <c r="F4" s="374" t="s">
        <v>62</v>
      </c>
      <c r="G4" s="374"/>
      <c r="H4" s="380"/>
      <c r="I4" s="374"/>
      <c r="J4" s="374" t="s">
        <v>61</v>
      </c>
      <c r="K4" s="374" t="s">
        <v>4</v>
      </c>
      <c r="L4" s="374"/>
      <c r="M4" s="374"/>
      <c r="N4" s="374"/>
      <c r="O4" s="374"/>
      <c r="P4" s="374"/>
      <c r="Q4" s="380" t="s">
        <v>375</v>
      </c>
      <c r="R4" s="374" t="s">
        <v>362</v>
      </c>
      <c r="S4" s="380" t="s">
        <v>81</v>
      </c>
      <c r="T4" s="372"/>
      <c r="U4" s="370"/>
    </row>
    <row r="5" spans="1:21" s="132" customFormat="1" ht="15.75" customHeight="1">
      <c r="A5" s="384"/>
      <c r="B5" s="384"/>
      <c r="C5" s="384"/>
      <c r="D5" s="370"/>
      <c r="E5" s="374"/>
      <c r="F5" s="374"/>
      <c r="G5" s="374"/>
      <c r="H5" s="380"/>
      <c r="I5" s="374"/>
      <c r="J5" s="374"/>
      <c r="K5" s="374" t="s">
        <v>96</v>
      </c>
      <c r="L5" s="374" t="s">
        <v>4</v>
      </c>
      <c r="M5" s="374"/>
      <c r="N5" s="374" t="s">
        <v>42</v>
      </c>
      <c r="O5" s="381" t="s">
        <v>147</v>
      </c>
      <c r="P5" s="374" t="s">
        <v>46</v>
      </c>
      <c r="Q5" s="380"/>
      <c r="R5" s="374"/>
      <c r="S5" s="380"/>
      <c r="T5" s="372"/>
      <c r="U5" s="370"/>
    </row>
    <row r="6" spans="1:21" s="132" customFormat="1" ht="15.75" customHeight="1">
      <c r="A6" s="384"/>
      <c r="B6" s="384"/>
      <c r="C6" s="384"/>
      <c r="D6" s="370"/>
      <c r="E6" s="374"/>
      <c r="F6" s="374"/>
      <c r="G6" s="374"/>
      <c r="H6" s="380"/>
      <c r="I6" s="374"/>
      <c r="J6" s="374"/>
      <c r="K6" s="374"/>
      <c r="L6" s="374"/>
      <c r="M6" s="374"/>
      <c r="N6" s="374"/>
      <c r="O6" s="381"/>
      <c r="P6" s="374"/>
      <c r="Q6" s="380"/>
      <c r="R6" s="374"/>
      <c r="S6" s="380"/>
      <c r="T6" s="372"/>
      <c r="U6" s="370"/>
    </row>
    <row r="7" spans="1:21" s="132" customFormat="1" ht="44.25" customHeight="1">
      <c r="A7" s="385"/>
      <c r="B7" s="385"/>
      <c r="C7" s="385"/>
      <c r="D7" s="386"/>
      <c r="E7" s="374"/>
      <c r="F7" s="374"/>
      <c r="G7" s="374"/>
      <c r="H7" s="380"/>
      <c r="I7" s="374"/>
      <c r="J7" s="374"/>
      <c r="K7" s="374"/>
      <c r="L7" s="133" t="s">
        <v>39</v>
      </c>
      <c r="M7" s="133" t="s">
        <v>138</v>
      </c>
      <c r="N7" s="374"/>
      <c r="O7" s="381"/>
      <c r="P7" s="374"/>
      <c r="Q7" s="380"/>
      <c r="R7" s="374"/>
      <c r="S7" s="380"/>
      <c r="T7" s="373"/>
      <c r="U7" s="370"/>
    </row>
    <row r="8" spans="1:21" ht="14.25" customHeight="1">
      <c r="A8" s="395" t="s">
        <v>3</v>
      </c>
      <c r="B8" s="396"/>
      <c r="C8" s="237">
        <v>1</v>
      </c>
      <c r="D8" s="237">
        <v>2</v>
      </c>
      <c r="E8" s="237">
        <v>3</v>
      </c>
      <c r="F8" s="237">
        <v>4</v>
      </c>
      <c r="G8" s="237">
        <v>5</v>
      </c>
      <c r="H8" s="237">
        <v>6</v>
      </c>
      <c r="I8" s="237">
        <v>7</v>
      </c>
      <c r="J8" s="237">
        <v>8</v>
      </c>
      <c r="K8" s="237">
        <v>9</v>
      </c>
      <c r="L8" s="237">
        <v>10</v>
      </c>
      <c r="M8" s="237">
        <v>11</v>
      </c>
      <c r="N8" s="237">
        <v>12</v>
      </c>
      <c r="O8" s="237">
        <v>13</v>
      </c>
      <c r="P8" s="237">
        <v>14</v>
      </c>
      <c r="Q8" s="237">
        <v>15</v>
      </c>
      <c r="R8" s="237">
        <v>16</v>
      </c>
      <c r="S8" s="237">
        <v>17</v>
      </c>
      <c r="T8" s="237">
        <v>18</v>
      </c>
      <c r="U8" s="237">
        <v>19</v>
      </c>
    </row>
    <row r="9" spans="1:21" ht="13.5" customHeight="1">
      <c r="A9" s="399" t="s">
        <v>10</v>
      </c>
      <c r="B9" s="400"/>
      <c r="C9" s="334">
        <v>1496</v>
      </c>
      <c r="D9" s="334">
        <v>4129</v>
      </c>
      <c r="E9" s="334">
        <v>994</v>
      </c>
      <c r="F9" s="334">
        <v>3135</v>
      </c>
      <c r="G9" s="334">
        <v>100</v>
      </c>
      <c r="H9" s="334">
        <v>0</v>
      </c>
      <c r="I9" s="334">
        <v>4029</v>
      </c>
      <c r="J9" s="334">
        <v>3252</v>
      </c>
      <c r="K9" s="334">
        <v>2840</v>
      </c>
      <c r="L9" s="334">
        <v>2764</v>
      </c>
      <c r="M9" s="334">
        <v>76</v>
      </c>
      <c r="N9" s="334">
        <v>403</v>
      </c>
      <c r="O9" s="334">
        <v>8</v>
      </c>
      <c r="P9" s="334">
        <v>1</v>
      </c>
      <c r="Q9" s="334">
        <v>742</v>
      </c>
      <c r="R9" s="334">
        <v>29</v>
      </c>
      <c r="S9" s="334">
        <v>6</v>
      </c>
      <c r="T9" s="334">
        <v>1189</v>
      </c>
      <c r="U9" s="304">
        <f>IF(J9&lt;&gt;0,K9/J9,"")</f>
        <v>0.87330873308733092</v>
      </c>
    </row>
    <row r="10" spans="1:21" ht="13.5" customHeight="1">
      <c r="A10" s="335" t="s">
        <v>0</v>
      </c>
      <c r="B10" s="336" t="s">
        <v>89</v>
      </c>
      <c r="C10" s="334">
        <v>1496</v>
      </c>
      <c r="D10" s="334">
        <v>2836</v>
      </c>
      <c r="E10" s="334">
        <v>370</v>
      </c>
      <c r="F10" s="334">
        <v>2466</v>
      </c>
      <c r="G10" s="334">
        <v>55</v>
      </c>
      <c r="H10" s="334">
        <v>0</v>
      </c>
      <c r="I10" s="334">
        <v>2781</v>
      </c>
      <c r="J10" s="334">
        <v>2436</v>
      </c>
      <c r="K10" s="334">
        <v>2300</v>
      </c>
      <c r="L10" s="334">
        <v>2297</v>
      </c>
      <c r="M10" s="334">
        <v>3</v>
      </c>
      <c r="N10" s="334">
        <v>136</v>
      </c>
      <c r="O10" s="334"/>
      <c r="P10" s="334">
        <v>0</v>
      </c>
      <c r="Q10" s="334">
        <v>334</v>
      </c>
      <c r="R10" s="334">
        <v>9</v>
      </c>
      <c r="S10" s="334">
        <v>2</v>
      </c>
      <c r="T10" s="334">
        <v>481</v>
      </c>
      <c r="U10" s="304">
        <f>IF(J10&lt;&gt;0,K10/J10,"")</f>
        <v>0.94417077175697861</v>
      </c>
    </row>
    <row r="11" spans="1:21" ht="13.5" customHeight="1">
      <c r="A11" s="238">
        <v>1</v>
      </c>
      <c r="B11" s="156" t="s">
        <v>31</v>
      </c>
      <c r="C11" s="157">
        <v>406</v>
      </c>
      <c r="D11" s="334">
        <v>761</v>
      </c>
      <c r="E11" s="158">
        <v>185</v>
      </c>
      <c r="F11" s="158">
        <v>576</v>
      </c>
      <c r="G11" s="158">
        <v>6</v>
      </c>
      <c r="H11" s="158">
        <v>0</v>
      </c>
      <c r="I11" s="334">
        <v>755</v>
      </c>
      <c r="J11" s="334">
        <v>611</v>
      </c>
      <c r="K11" s="334">
        <v>549</v>
      </c>
      <c r="L11" s="157">
        <v>548</v>
      </c>
      <c r="M11" s="157">
        <v>1</v>
      </c>
      <c r="N11" s="157">
        <v>62</v>
      </c>
      <c r="O11" s="337"/>
      <c r="P11" s="157">
        <v>0</v>
      </c>
      <c r="Q11" s="157">
        <v>135</v>
      </c>
      <c r="R11" s="157">
        <v>7</v>
      </c>
      <c r="S11" s="157">
        <v>2</v>
      </c>
      <c r="T11" s="334">
        <v>206</v>
      </c>
      <c r="U11" s="304">
        <f t="shared" ref="U11:U36" si="0">IF(J11&lt;&gt;0,K11/J11,"")</f>
        <v>0.89852700490998361</v>
      </c>
    </row>
    <row r="12" spans="1:21" ht="13.5" customHeight="1">
      <c r="A12" s="238">
        <v>2</v>
      </c>
      <c r="B12" s="159" t="s">
        <v>33</v>
      </c>
      <c r="C12" s="157">
        <v>38</v>
      </c>
      <c r="D12" s="334">
        <v>104</v>
      </c>
      <c r="E12" s="158">
        <v>34</v>
      </c>
      <c r="F12" s="158">
        <v>70</v>
      </c>
      <c r="G12" s="158">
        <v>8</v>
      </c>
      <c r="H12" s="158">
        <v>0</v>
      </c>
      <c r="I12" s="334">
        <v>96</v>
      </c>
      <c r="J12" s="334">
        <v>75</v>
      </c>
      <c r="K12" s="334">
        <v>63</v>
      </c>
      <c r="L12" s="157">
        <v>63</v>
      </c>
      <c r="M12" s="157">
        <v>0</v>
      </c>
      <c r="N12" s="157">
        <v>12</v>
      </c>
      <c r="O12" s="337"/>
      <c r="P12" s="157">
        <v>0</v>
      </c>
      <c r="Q12" s="157">
        <v>20</v>
      </c>
      <c r="R12" s="157">
        <v>1</v>
      </c>
      <c r="S12" s="157">
        <v>0</v>
      </c>
      <c r="T12" s="334">
        <v>33</v>
      </c>
      <c r="U12" s="304">
        <f t="shared" si="0"/>
        <v>0.84</v>
      </c>
    </row>
    <row r="13" spans="1:21" ht="13.5" customHeight="1">
      <c r="A13" s="238">
        <v>3</v>
      </c>
      <c r="B13" s="160" t="s">
        <v>141</v>
      </c>
      <c r="C13" s="157">
        <v>43</v>
      </c>
      <c r="D13" s="334">
        <v>76</v>
      </c>
      <c r="E13" s="158">
        <v>16</v>
      </c>
      <c r="F13" s="158">
        <v>60</v>
      </c>
      <c r="G13" s="158">
        <v>1</v>
      </c>
      <c r="H13" s="158">
        <v>0</v>
      </c>
      <c r="I13" s="334">
        <v>75</v>
      </c>
      <c r="J13" s="334">
        <v>69</v>
      </c>
      <c r="K13" s="334">
        <v>69</v>
      </c>
      <c r="L13" s="157">
        <v>69</v>
      </c>
      <c r="M13" s="157">
        <v>0</v>
      </c>
      <c r="N13" s="157">
        <v>0</v>
      </c>
      <c r="O13" s="337"/>
      <c r="P13" s="157">
        <v>0</v>
      </c>
      <c r="Q13" s="157">
        <v>5</v>
      </c>
      <c r="R13" s="157">
        <v>1</v>
      </c>
      <c r="S13" s="157">
        <v>0</v>
      </c>
      <c r="T13" s="334">
        <v>6</v>
      </c>
      <c r="U13" s="304">
        <f t="shared" si="0"/>
        <v>1</v>
      </c>
    </row>
    <row r="14" spans="1:21">
      <c r="A14" s="238">
        <v>4</v>
      </c>
      <c r="B14" s="156" t="s">
        <v>376</v>
      </c>
      <c r="C14" s="157">
        <v>4</v>
      </c>
      <c r="D14" s="334">
        <v>9</v>
      </c>
      <c r="E14" s="158">
        <v>1</v>
      </c>
      <c r="F14" s="158">
        <v>8</v>
      </c>
      <c r="G14" s="158">
        <v>0</v>
      </c>
      <c r="H14" s="158">
        <v>0</v>
      </c>
      <c r="I14" s="334">
        <v>9</v>
      </c>
      <c r="J14" s="334">
        <v>7</v>
      </c>
      <c r="K14" s="334">
        <v>7</v>
      </c>
      <c r="L14" s="157">
        <v>7</v>
      </c>
      <c r="M14" s="157">
        <v>0</v>
      </c>
      <c r="N14" s="157">
        <v>0</v>
      </c>
      <c r="O14" s="337"/>
      <c r="P14" s="157">
        <v>0</v>
      </c>
      <c r="Q14" s="157">
        <v>2</v>
      </c>
      <c r="R14" s="157">
        <v>0</v>
      </c>
      <c r="S14" s="157">
        <v>0</v>
      </c>
      <c r="T14" s="334">
        <v>2</v>
      </c>
      <c r="U14" s="304">
        <f t="shared" si="0"/>
        <v>1</v>
      </c>
    </row>
    <row r="15" spans="1:21" ht="17.25" customHeight="1">
      <c r="A15" s="238">
        <v>5</v>
      </c>
      <c r="B15" s="161" t="s">
        <v>377</v>
      </c>
      <c r="C15" s="157">
        <v>6</v>
      </c>
      <c r="D15" s="334">
        <v>34</v>
      </c>
      <c r="E15" s="158">
        <v>16</v>
      </c>
      <c r="F15" s="158">
        <v>18</v>
      </c>
      <c r="G15" s="158">
        <v>0</v>
      </c>
      <c r="H15" s="158">
        <v>0</v>
      </c>
      <c r="I15" s="334">
        <v>34</v>
      </c>
      <c r="J15" s="334">
        <v>21</v>
      </c>
      <c r="K15" s="334">
        <v>17</v>
      </c>
      <c r="L15" s="157">
        <v>17</v>
      </c>
      <c r="M15" s="157">
        <v>0</v>
      </c>
      <c r="N15" s="157">
        <v>4</v>
      </c>
      <c r="O15" s="337"/>
      <c r="P15" s="157">
        <v>0</v>
      </c>
      <c r="Q15" s="157">
        <v>13</v>
      </c>
      <c r="R15" s="157">
        <v>0</v>
      </c>
      <c r="S15" s="157">
        <v>0</v>
      </c>
      <c r="T15" s="334">
        <v>17</v>
      </c>
      <c r="U15" s="304">
        <f t="shared" si="0"/>
        <v>0.80952380952380953</v>
      </c>
    </row>
    <row r="16" spans="1:21" ht="13.5" customHeight="1">
      <c r="A16" s="238">
        <v>6</v>
      </c>
      <c r="B16" s="156" t="s">
        <v>378</v>
      </c>
      <c r="C16" s="157">
        <v>420</v>
      </c>
      <c r="D16" s="334">
        <v>1093</v>
      </c>
      <c r="E16" s="158">
        <v>112</v>
      </c>
      <c r="F16" s="158">
        <v>981</v>
      </c>
      <c r="G16" s="158">
        <v>40</v>
      </c>
      <c r="H16" s="158">
        <v>0</v>
      </c>
      <c r="I16" s="334">
        <v>1053</v>
      </c>
      <c r="J16" s="334">
        <v>896</v>
      </c>
      <c r="K16" s="334">
        <v>842</v>
      </c>
      <c r="L16" s="157">
        <v>840</v>
      </c>
      <c r="M16" s="157">
        <v>2</v>
      </c>
      <c r="N16" s="157">
        <v>54</v>
      </c>
      <c r="O16" s="337"/>
      <c r="P16" s="157">
        <v>0</v>
      </c>
      <c r="Q16" s="157">
        <v>157</v>
      </c>
      <c r="R16" s="157">
        <v>0</v>
      </c>
      <c r="S16" s="157">
        <v>0</v>
      </c>
      <c r="T16" s="334">
        <v>211</v>
      </c>
      <c r="U16" s="304">
        <f t="shared" si="0"/>
        <v>0.9397321428571429</v>
      </c>
    </row>
    <row r="17" spans="1:21" ht="13.5" customHeight="1">
      <c r="A17" s="238">
        <v>7</v>
      </c>
      <c r="B17" s="156" t="s">
        <v>129</v>
      </c>
      <c r="C17" s="157">
        <v>8</v>
      </c>
      <c r="D17" s="334">
        <v>12</v>
      </c>
      <c r="E17" s="158">
        <v>0</v>
      </c>
      <c r="F17" s="158">
        <v>12</v>
      </c>
      <c r="G17" s="158">
        <v>0</v>
      </c>
      <c r="H17" s="158">
        <v>0</v>
      </c>
      <c r="I17" s="334">
        <v>12</v>
      </c>
      <c r="J17" s="334">
        <v>12</v>
      </c>
      <c r="K17" s="334">
        <v>12</v>
      </c>
      <c r="L17" s="157">
        <v>12</v>
      </c>
      <c r="M17" s="157">
        <v>0</v>
      </c>
      <c r="N17" s="157">
        <v>0</v>
      </c>
      <c r="O17" s="337"/>
      <c r="P17" s="157">
        <v>0</v>
      </c>
      <c r="Q17" s="157">
        <v>0</v>
      </c>
      <c r="R17" s="157">
        <v>0</v>
      </c>
      <c r="S17" s="157">
        <v>0</v>
      </c>
      <c r="T17" s="334">
        <v>0</v>
      </c>
      <c r="U17" s="304">
        <f t="shared" si="0"/>
        <v>1</v>
      </c>
    </row>
    <row r="18" spans="1:21" ht="13.5" customHeight="1">
      <c r="A18" s="238">
        <v>8</v>
      </c>
      <c r="B18" s="156" t="s">
        <v>32</v>
      </c>
      <c r="C18" s="157">
        <v>571</v>
      </c>
      <c r="D18" s="334">
        <v>746</v>
      </c>
      <c r="E18" s="158">
        <v>5</v>
      </c>
      <c r="F18" s="158">
        <v>741</v>
      </c>
      <c r="G18" s="158">
        <v>0</v>
      </c>
      <c r="H18" s="158">
        <v>0</v>
      </c>
      <c r="I18" s="334">
        <v>746</v>
      </c>
      <c r="J18" s="334">
        <v>745</v>
      </c>
      <c r="K18" s="334">
        <v>741</v>
      </c>
      <c r="L18" s="157">
        <v>741</v>
      </c>
      <c r="M18" s="157">
        <v>0</v>
      </c>
      <c r="N18" s="157">
        <v>4</v>
      </c>
      <c r="O18" s="337"/>
      <c r="P18" s="157">
        <v>0</v>
      </c>
      <c r="Q18" s="157">
        <v>1</v>
      </c>
      <c r="R18" s="157">
        <v>0</v>
      </c>
      <c r="S18" s="157">
        <v>0</v>
      </c>
      <c r="T18" s="334">
        <v>5</v>
      </c>
      <c r="U18" s="304">
        <f t="shared" si="0"/>
        <v>0.99463087248322146</v>
      </c>
    </row>
    <row r="19" spans="1:21" ht="13.5" customHeight="1">
      <c r="A19" s="238">
        <v>9</v>
      </c>
      <c r="B19" s="156" t="s">
        <v>34</v>
      </c>
      <c r="C19" s="157">
        <v>0</v>
      </c>
      <c r="D19" s="334">
        <v>0</v>
      </c>
      <c r="E19" s="158">
        <v>0</v>
      </c>
      <c r="F19" s="158">
        <v>0</v>
      </c>
      <c r="G19" s="158">
        <v>0</v>
      </c>
      <c r="H19" s="158">
        <v>0</v>
      </c>
      <c r="I19" s="334">
        <v>0</v>
      </c>
      <c r="J19" s="334">
        <v>0</v>
      </c>
      <c r="K19" s="334">
        <v>0</v>
      </c>
      <c r="L19" s="157">
        <v>0</v>
      </c>
      <c r="M19" s="157">
        <v>0</v>
      </c>
      <c r="N19" s="157">
        <v>0</v>
      </c>
      <c r="O19" s="337"/>
      <c r="P19" s="157">
        <v>0</v>
      </c>
      <c r="Q19" s="157">
        <v>0</v>
      </c>
      <c r="R19" s="157">
        <v>0</v>
      </c>
      <c r="S19" s="157">
        <v>0</v>
      </c>
      <c r="T19" s="334">
        <v>0</v>
      </c>
      <c r="U19" s="304" t="str">
        <f t="shared" si="0"/>
        <v/>
      </c>
    </row>
    <row r="20" spans="1:21" ht="13.5" customHeight="1">
      <c r="A20" s="238">
        <v>10</v>
      </c>
      <c r="B20" s="156" t="s">
        <v>35</v>
      </c>
      <c r="C20" s="157">
        <v>0</v>
      </c>
      <c r="D20" s="334">
        <v>1</v>
      </c>
      <c r="E20" s="158">
        <v>1</v>
      </c>
      <c r="F20" s="158">
        <v>0</v>
      </c>
      <c r="G20" s="158">
        <v>0</v>
      </c>
      <c r="H20" s="158">
        <v>0</v>
      </c>
      <c r="I20" s="334">
        <v>1</v>
      </c>
      <c r="J20" s="334">
        <v>0</v>
      </c>
      <c r="K20" s="334">
        <v>0</v>
      </c>
      <c r="L20" s="157">
        <v>0</v>
      </c>
      <c r="M20" s="157">
        <v>0</v>
      </c>
      <c r="N20" s="157">
        <v>0</v>
      </c>
      <c r="O20" s="337"/>
      <c r="P20" s="157">
        <v>0</v>
      </c>
      <c r="Q20" s="157">
        <v>1</v>
      </c>
      <c r="R20" s="157">
        <v>0</v>
      </c>
      <c r="S20" s="157">
        <v>0</v>
      </c>
      <c r="T20" s="334">
        <v>1</v>
      </c>
      <c r="U20" s="304" t="str">
        <f t="shared" si="0"/>
        <v/>
      </c>
    </row>
    <row r="21" spans="1:21" ht="13.5" customHeight="1">
      <c r="A21" s="238">
        <v>11</v>
      </c>
      <c r="B21" s="156" t="s">
        <v>143</v>
      </c>
      <c r="C21" s="157">
        <v>0</v>
      </c>
      <c r="D21" s="334">
        <v>0</v>
      </c>
      <c r="E21" s="158">
        <v>0</v>
      </c>
      <c r="F21" s="158">
        <v>0</v>
      </c>
      <c r="G21" s="158">
        <v>0</v>
      </c>
      <c r="H21" s="158">
        <v>0</v>
      </c>
      <c r="I21" s="334">
        <v>0</v>
      </c>
      <c r="J21" s="334">
        <v>0</v>
      </c>
      <c r="K21" s="334">
        <v>0</v>
      </c>
      <c r="L21" s="157">
        <v>0</v>
      </c>
      <c r="M21" s="157">
        <v>0</v>
      </c>
      <c r="N21" s="157">
        <v>0</v>
      </c>
      <c r="O21" s="337"/>
      <c r="P21" s="157">
        <v>0</v>
      </c>
      <c r="Q21" s="157">
        <v>0</v>
      </c>
      <c r="R21" s="157">
        <v>0</v>
      </c>
      <c r="S21" s="157">
        <v>0</v>
      </c>
      <c r="T21" s="334">
        <v>0</v>
      </c>
      <c r="U21" s="304" t="str">
        <f t="shared" si="0"/>
        <v/>
      </c>
    </row>
    <row r="22" spans="1:21" ht="13.5" customHeight="1">
      <c r="A22" s="238">
        <v>12</v>
      </c>
      <c r="B22" s="156" t="s">
        <v>142</v>
      </c>
      <c r="C22" s="157">
        <v>0</v>
      </c>
      <c r="D22" s="334">
        <v>0</v>
      </c>
      <c r="E22" s="158">
        <v>0</v>
      </c>
      <c r="F22" s="158">
        <v>0</v>
      </c>
      <c r="G22" s="158">
        <v>0</v>
      </c>
      <c r="H22" s="158">
        <v>0</v>
      </c>
      <c r="I22" s="334">
        <v>0</v>
      </c>
      <c r="J22" s="334">
        <v>0</v>
      </c>
      <c r="K22" s="334">
        <v>0</v>
      </c>
      <c r="L22" s="157">
        <v>0</v>
      </c>
      <c r="M22" s="157">
        <v>0</v>
      </c>
      <c r="N22" s="157">
        <v>0</v>
      </c>
      <c r="O22" s="337"/>
      <c r="P22" s="157">
        <v>0</v>
      </c>
      <c r="Q22" s="157">
        <v>0</v>
      </c>
      <c r="R22" s="157">
        <v>0</v>
      </c>
      <c r="S22" s="157">
        <v>0</v>
      </c>
      <c r="T22" s="334">
        <v>0</v>
      </c>
      <c r="U22" s="304" t="str">
        <f t="shared" si="0"/>
        <v/>
      </c>
    </row>
    <row r="23" spans="1:21" ht="13.5" customHeight="1">
      <c r="A23" s="238">
        <v>13</v>
      </c>
      <c r="B23" s="156" t="s">
        <v>102</v>
      </c>
      <c r="C23" s="157">
        <v>0</v>
      </c>
      <c r="D23" s="334">
        <v>0</v>
      </c>
      <c r="E23" s="158">
        <v>0</v>
      </c>
      <c r="F23" s="158">
        <v>0</v>
      </c>
      <c r="G23" s="158">
        <v>0</v>
      </c>
      <c r="H23" s="158">
        <v>0</v>
      </c>
      <c r="I23" s="334">
        <v>0</v>
      </c>
      <c r="J23" s="334">
        <v>0</v>
      </c>
      <c r="K23" s="334">
        <v>0</v>
      </c>
      <c r="L23" s="157">
        <v>0</v>
      </c>
      <c r="M23" s="157">
        <v>0</v>
      </c>
      <c r="N23" s="157">
        <v>0</v>
      </c>
      <c r="O23" s="337"/>
      <c r="P23" s="157">
        <v>0</v>
      </c>
      <c r="Q23" s="157">
        <v>0</v>
      </c>
      <c r="R23" s="157">
        <v>0</v>
      </c>
      <c r="S23" s="157">
        <v>0</v>
      </c>
      <c r="T23" s="334">
        <v>0</v>
      </c>
      <c r="U23" s="304" t="str">
        <f t="shared" si="0"/>
        <v/>
      </c>
    </row>
    <row r="24" spans="1:21" ht="14.25" customHeight="1">
      <c r="A24" s="335" t="s">
        <v>1</v>
      </c>
      <c r="B24" s="336" t="s">
        <v>90</v>
      </c>
      <c r="C24" s="334">
        <v>0</v>
      </c>
      <c r="D24" s="334">
        <v>1293</v>
      </c>
      <c r="E24" s="334">
        <v>624</v>
      </c>
      <c r="F24" s="334">
        <v>669</v>
      </c>
      <c r="G24" s="334">
        <v>45</v>
      </c>
      <c r="H24" s="334">
        <v>0</v>
      </c>
      <c r="I24" s="334">
        <v>1248</v>
      </c>
      <c r="J24" s="334">
        <v>816</v>
      </c>
      <c r="K24" s="334">
        <v>540</v>
      </c>
      <c r="L24" s="334">
        <v>467</v>
      </c>
      <c r="M24" s="334">
        <v>73</v>
      </c>
      <c r="N24" s="334">
        <v>267</v>
      </c>
      <c r="O24" s="334">
        <v>8</v>
      </c>
      <c r="P24" s="334">
        <v>1</v>
      </c>
      <c r="Q24" s="334">
        <v>408</v>
      </c>
      <c r="R24" s="334">
        <v>20</v>
      </c>
      <c r="S24" s="334">
        <v>4</v>
      </c>
      <c r="T24" s="334">
        <v>708</v>
      </c>
      <c r="U24" s="304">
        <f t="shared" si="0"/>
        <v>0.66176470588235292</v>
      </c>
    </row>
    <row r="25" spans="1:21" ht="14.25" customHeight="1">
      <c r="A25" s="238">
        <v>1</v>
      </c>
      <c r="B25" s="156" t="s">
        <v>31</v>
      </c>
      <c r="C25" s="157"/>
      <c r="D25" s="334">
        <v>607</v>
      </c>
      <c r="E25" s="158">
        <v>341</v>
      </c>
      <c r="F25" s="158">
        <v>266</v>
      </c>
      <c r="G25" s="158">
        <v>18</v>
      </c>
      <c r="H25" s="158">
        <v>0</v>
      </c>
      <c r="I25" s="334">
        <v>589</v>
      </c>
      <c r="J25" s="334">
        <v>369</v>
      </c>
      <c r="K25" s="334">
        <v>197</v>
      </c>
      <c r="L25" s="157">
        <v>146</v>
      </c>
      <c r="M25" s="157">
        <v>51</v>
      </c>
      <c r="N25" s="157">
        <v>165</v>
      </c>
      <c r="O25" s="157">
        <v>7</v>
      </c>
      <c r="P25" s="157">
        <v>0</v>
      </c>
      <c r="Q25" s="157">
        <v>202</v>
      </c>
      <c r="R25" s="157">
        <v>14</v>
      </c>
      <c r="S25" s="157">
        <v>4</v>
      </c>
      <c r="T25" s="334">
        <v>392</v>
      </c>
      <c r="U25" s="304">
        <f t="shared" si="0"/>
        <v>0.53387533875338755</v>
      </c>
    </row>
    <row r="26" spans="1:21" ht="14.25" customHeight="1">
      <c r="A26" s="238">
        <v>2</v>
      </c>
      <c r="B26" s="159" t="s">
        <v>33</v>
      </c>
      <c r="C26" s="157"/>
      <c r="D26" s="334">
        <v>66</v>
      </c>
      <c r="E26" s="158">
        <v>40</v>
      </c>
      <c r="F26" s="158">
        <v>26</v>
      </c>
      <c r="G26" s="158">
        <v>3</v>
      </c>
      <c r="H26" s="158">
        <v>0</v>
      </c>
      <c r="I26" s="334">
        <v>63</v>
      </c>
      <c r="J26" s="334">
        <v>36</v>
      </c>
      <c r="K26" s="334">
        <v>16</v>
      </c>
      <c r="L26" s="157">
        <v>13</v>
      </c>
      <c r="M26" s="157">
        <v>3</v>
      </c>
      <c r="N26" s="157">
        <v>19</v>
      </c>
      <c r="O26" s="157">
        <v>0</v>
      </c>
      <c r="P26" s="157">
        <v>1</v>
      </c>
      <c r="Q26" s="157">
        <v>25</v>
      </c>
      <c r="R26" s="157">
        <v>2</v>
      </c>
      <c r="S26" s="157">
        <v>0</v>
      </c>
      <c r="T26" s="334">
        <v>47</v>
      </c>
      <c r="U26" s="304">
        <f t="shared" si="0"/>
        <v>0.44444444444444442</v>
      </c>
    </row>
    <row r="27" spans="1:21" ht="14.25" customHeight="1">
      <c r="A27" s="238">
        <v>3</v>
      </c>
      <c r="B27" s="160" t="s">
        <v>141</v>
      </c>
      <c r="C27" s="157"/>
      <c r="D27" s="334">
        <v>218</v>
      </c>
      <c r="E27" s="158">
        <v>140</v>
      </c>
      <c r="F27" s="158">
        <v>78</v>
      </c>
      <c r="G27" s="158">
        <v>5</v>
      </c>
      <c r="H27" s="158">
        <v>0</v>
      </c>
      <c r="I27" s="334">
        <v>213</v>
      </c>
      <c r="J27" s="334">
        <v>94</v>
      </c>
      <c r="K27" s="334">
        <v>40</v>
      </c>
      <c r="L27" s="157">
        <v>35</v>
      </c>
      <c r="M27" s="157">
        <v>5</v>
      </c>
      <c r="N27" s="157">
        <v>53</v>
      </c>
      <c r="O27" s="157">
        <v>1</v>
      </c>
      <c r="P27" s="157">
        <v>0</v>
      </c>
      <c r="Q27" s="157">
        <v>116</v>
      </c>
      <c r="R27" s="157">
        <v>3</v>
      </c>
      <c r="S27" s="157">
        <v>0</v>
      </c>
      <c r="T27" s="334">
        <v>173</v>
      </c>
      <c r="U27" s="304">
        <f t="shared" si="0"/>
        <v>0.42553191489361702</v>
      </c>
    </row>
    <row r="28" spans="1:21" ht="14.25" customHeight="1">
      <c r="A28" s="238">
        <v>4</v>
      </c>
      <c r="B28" s="156" t="s">
        <v>376</v>
      </c>
      <c r="C28" s="157"/>
      <c r="D28" s="334">
        <v>2</v>
      </c>
      <c r="E28" s="158">
        <v>0</v>
      </c>
      <c r="F28" s="158">
        <v>2</v>
      </c>
      <c r="G28" s="158">
        <v>0</v>
      </c>
      <c r="H28" s="158">
        <v>0</v>
      </c>
      <c r="I28" s="334">
        <v>2</v>
      </c>
      <c r="J28" s="334">
        <v>1</v>
      </c>
      <c r="K28" s="334">
        <v>1</v>
      </c>
      <c r="L28" s="157">
        <v>1</v>
      </c>
      <c r="M28" s="157">
        <v>0</v>
      </c>
      <c r="N28" s="157">
        <v>0</v>
      </c>
      <c r="O28" s="157">
        <v>0</v>
      </c>
      <c r="P28" s="157">
        <v>0</v>
      </c>
      <c r="Q28" s="157">
        <v>1</v>
      </c>
      <c r="R28" s="157">
        <v>0</v>
      </c>
      <c r="S28" s="157">
        <v>0</v>
      </c>
      <c r="T28" s="334">
        <v>1</v>
      </c>
      <c r="U28" s="304">
        <f t="shared" si="0"/>
        <v>1</v>
      </c>
    </row>
    <row r="29" spans="1:21" ht="16.5" customHeight="1">
      <c r="A29" s="238">
        <v>5</v>
      </c>
      <c r="B29" s="161" t="s">
        <v>377</v>
      </c>
      <c r="C29" s="157"/>
      <c r="D29" s="334">
        <v>1</v>
      </c>
      <c r="E29" s="158">
        <v>1</v>
      </c>
      <c r="F29" s="158">
        <v>0</v>
      </c>
      <c r="G29" s="158">
        <v>0</v>
      </c>
      <c r="H29" s="158">
        <v>0</v>
      </c>
      <c r="I29" s="334">
        <v>1</v>
      </c>
      <c r="J29" s="334">
        <v>1</v>
      </c>
      <c r="K29" s="334">
        <v>1</v>
      </c>
      <c r="L29" s="157">
        <v>1</v>
      </c>
      <c r="M29" s="157">
        <v>0</v>
      </c>
      <c r="N29" s="157">
        <v>0</v>
      </c>
      <c r="O29" s="157">
        <v>0</v>
      </c>
      <c r="P29" s="157">
        <v>0</v>
      </c>
      <c r="Q29" s="157">
        <v>0</v>
      </c>
      <c r="R29" s="157">
        <v>0</v>
      </c>
      <c r="S29" s="157">
        <v>0</v>
      </c>
      <c r="T29" s="334">
        <v>0</v>
      </c>
      <c r="U29" s="304">
        <f t="shared" si="0"/>
        <v>1</v>
      </c>
    </row>
    <row r="30" spans="1:21" ht="14.25" customHeight="1">
      <c r="A30" s="238">
        <v>6</v>
      </c>
      <c r="B30" s="156" t="s">
        <v>379</v>
      </c>
      <c r="C30" s="157"/>
      <c r="D30" s="334">
        <v>157</v>
      </c>
      <c r="E30" s="158">
        <v>54</v>
      </c>
      <c r="F30" s="158">
        <v>103</v>
      </c>
      <c r="G30" s="158">
        <v>10</v>
      </c>
      <c r="H30" s="158">
        <v>0</v>
      </c>
      <c r="I30" s="334">
        <v>147</v>
      </c>
      <c r="J30" s="334">
        <v>104</v>
      </c>
      <c r="K30" s="334">
        <v>92</v>
      </c>
      <c r="L30" s="157">
        <v>90</v>
      </c>
      <c r="M30" s="157">
        <v>2</v>
      </c>
      <c r="N30" s="157">
        <v>12</v>
      </c>
      <c r="O30" s="157">
        <v>0</v>
      </c>
      <c r="P30" s="157">
        <v>0</v>
      </c>
      <c r="Q30" s="157">
        <v>43</v>
      </c>
      <c r="R30" s="157">
        <v>0</v>
      </c>
      <c r="S30" s="157">
        <v>0</v>
      </c>
      <c r="T30" s="334">
        <v>55</v>
      </c>
      <c r="U30" s="304">
        <f t="shared" si="0"/>
        <v>0.88461538461538458</v>
      </c>
    </row>
    <row r="31" spans="1:21" ht="14.25" customHeight="1">
      <c r="A31" s="238">
        <v>7</v>
      </c>
      <c r="B31" s="156" t="s">
        <v>129</v>
      </c>
      <c r="C31" s="157"/>
      <c r="D31" s="334">
        <v>2</v>
      </c>
      <c r="E31" s="158">
        <v>0</v>
      </c>
      <c r="F31" s="158">
        <v>2</v>
      </c>
      <c r="G31" s="158">
        <v>0</v>
      </c>
      <c r="H31" s="158">
        <v>0</v>
      </c>
      <c r="I31" s="334">
        <v>2</v>
      </c>
      <c r="J31" s="334">
        <v>2</v>
      </c>
      <c r="K31" s="334">
        <v>2</v>
      </c>
      <c r="L31" s="157">
        <v>2</v>
      </c>
      <c r="M31" s="157">
        <v>0</v>
      </c>
      <c r="N31" s="157">
        <v>0</v>
      </c>
      <c r="O31" s="157">
        <v>0</v>
      </c>
      <c r="P31" s="157">
        <v>0</v>
      </c>
      <c r="Q31" s="157">
        <v>0</v>
      </c>
      <c r="R31" s="157">
        <v>0</v>
      </c>
      <c r="S31" s="157">
        <v>0</v>
      </c>
      <c r="T31" s="334">
        <v>0</v>
      </c>
      <c r="U31" s="304">
        <f t="shared" si="0"/>
        <v>1</v>
      </c>
    </row>
    <row r="32" spans="1:21" ht="12.75" customHeight="1">
      <c r="A32" s="238">
        <v>8</v>
      </c>
      <c r="B32" s="156" t="s">
        <v>32</v>
      </c>
      <c r="C32" s="157"/>
      <c r="D32" s="334">
        <v>240</v>
      </c>
      <c r="E32" s="158">
        <v>48</v>
      </c>
      <c r="F32" s="158">
        <v>192</v>
      </c>
      <c r="G32" s="158">
        <v>9</v>
      </c>
      <c r="H32" s="158">
        <v>0</v>
      </c>
      <c r="I32" s="334">
        <v>231</v>
      </c>
      <c r="J32" s="334">
        <v>209</v>
      </c>
      <c r="K32" s="334">
        <v>191</v>
      </c>
      <c r="L32" s="157">
        <v>179</v>
      </c>
      <c r="M32" s="157">
        <v>12</v>
      </c>
      <c r="N32" s="157">
        <v>18</v>
      </c>
      <c r="O32" s="157">
        <v>0</v>
      </c>
      <c r="P32" s="157">
        <v>0</v>
      </c>
      <c r="Q32" s="157">
        <v>21</v>
      </c>
      <c r="R32" s="157">
        <v>1</v>
      </c>
      <c r="S32" s="157">
        <v>0</v>
      </c>
      <c r="T32" s="334">
        <v>40</v>
      </c>
      <c r="U32" s="304">
        <f t="shared" si="0"/>
        <v>0.9138755980861244</v>
      </c>
    </row>
    <row r="33" spans="1:21" ht="12.75" customHeight="1">
      <c r="A33" s="238">
        <v>9</v>
      </c>
      <c r="B33" s="156" t="s">
        <v>34</v>
      </c>
      <c r="C33" s="157"/>
      <c r="D33" s="334">
        <v>0</v>
      </c>
      <c r="E33" s="158">
        <v>0</v>
      </c>
      <c r="F33" s="158">
        <v>0</v>
      </c>
      <c r="G33" s="158">
        <v>0</v>
      </c>
      <c r="H33" s="158">
        <v>0</v>
      </c>
      <c r="I33" s="334">
        <v>0</v>
      </c>
      <c r="J33" s="334">
        <v>0</v>
      </c>
      <c r="K33" s="334">
        <v>0</v>
      </c>
      <c r="L33" s="157">
        <v>0</v>
      </c>
      <c r="M33" s="157">
        <v>0</v>
      </c>
      <c r="N33" s="157">
        <v>0</v>
      </c>
      <c r="O33" s="157">
        <v>0</v>
      </c>
      <c r="P33" s="157">
        <v>0</v>
      </c>
      <c r="Q33" s="157">
        <v>0</v>
      </c>
      <c r="R33" s="157">
        <v>0</v>
      </c>
      <c r="S33" s="157">
        <v>0</v>
      </c>
      <c r="T33" s="334">
        <v>0</v>
      </c>
      <c r="U33" s="304" t="str">
        <f t="shared" si="0"/>
        <v/>
      </c>
    </row>
    <row r="34" spans="1:21" ht="12.75" customHeight="1">
      <c r="A34" s="238">
        <v>10</v>
      </c>
      <c r="B34" s="156" t="s">
        <v>35</v>
      </c>
      <c r="C34" s="157"/>
      <c r="D34" s="334">
        <v>0</v>
      </c>
      <c r="E34" s="158">
        <v>0</v>
      </c>
      <c r="F34" s="158">
        <v>0</v>
      </c>
      <c r="G34" s="158">
        <v>0</v>
      </c>
      <c r="H34" s="158">
        <v>0</v>
      </c>
      <c r="I34" s="334">
        <v>0</v>
      </c>
      <c r="J34" s="334">
        <v>0</v>
      </c>
      <c r="K34" s="334">
        <v>0</v>
      </c>
      <c r="L34" s="157">
        <v>0</v>
      </c>
      <c r="M34" s="157">
        <v>0</v>
      </c>
      <c r="N34" s="157">
        <v>0</v>
      </c>
      <c r="O34" s="157">
        <v>0</v>
      </c>
      <c r="P34" s="157">
        <v>0</v>
      </c>
      <c r="Q34" s="157">
        <v>0</v>
      </c>
      <c r="R34" s="157">
        <v>0</v>
      </c>
      <c r="S34" s="157">
        <v>0</v>
      </c>
      <c r="T34" s="334">
        <v>0</v>
      </c>
      <c r="U34" s="304" t="str">
        <f t="shared" si="0"/>
        <v/>
      </c>
    </row>
    <row r="35" spans="1:21" ht="12.75" customHeight="1">
      <c r="A35" s="238">
        <v>11</v>
      </c>
      <c r="B35" s="156" t="s">
        <v>143</v>
      </c>
      <c r="C35" s="157"/>
      <c r="D35" s="334">
        <v>0</v>
      </c>
      <c r="E35" s="158">
        <v>0</v>
      </c>
      <c r="F35" s="158">
        <v>0</v>
      </c>
      <c r="G35" s="158">
        <v>0</v>
      </c>
      <c r="H35" s="158">
        <v>0</v>
      </c>
      <c r="I35" s="334">
        <v>0</v>
      </c>
      <c r="J35" s="334">
        <v>0</v>
      </c>
      <c r="K35" s="334">
        <v>0</v>
      </c>
      <c r="L35" s="157">
        <v>0</v>
      </c>
      <c r="M35" s="157">
        <v>0</v>
      </c>
      <c r="N35" s="157">
        <v>0</v>
      </c>
      <c r="O35" s="157">
        <v>0</v>
      </c>
      <c r="P35" s="157">
        <v>0</v>
      </c>
      <c r="Q35" s="157">
        <v>0</v>
      </c>
      <c r="R35" s="157">
        <v>0</v>
      </c>
      <c r="S35" s="157">
        <v>0</v>
      </c>
      <c r="T35" s="334">
        <v>0</v>
      </c>
      <c r="U35" s="304" t="str">
        <f t="shared" si="0"/>
        <v/>
      </c>
    </row>
    <row r="36" spans="1:21" ht="12.75" customHeight="1">
      <c r="A36" s="238">
        <v>12</v>
      </c>
      <c r="B36" s="156" t="s">
        <v>142</v>
      </c>
      <c r="C36" s="157"/>
      <c r="D36" s="334">
        <v>0</v>
      </c>
      <c r="E36" s="158">
        <v>0</v>
      </c>
      <c r="F36" s="158">
        <v>0</v>
      </c>
      <c r="G36" s="158">
        <v>0</v>
      </c>
      <c r="H36" s="158">
        <v>0</v>
      </c>
      <c r="I36" s="334">
        <v>0</v>
      </c>
      <c r="J36" s="334">
        <v>0</v>
      </c>
      <c r="K36" s="334">
        <v>0</v>
      </c>
      <c r="L36" s="157">
        <v>0</v>
      </c>
      <c r="M36" s="157">
        <v>0</v>
      </c>
      <c r="N36" s="157">
        <v>0</v>
      </c>
      <c r="O36" s="157">
        <v>0</v>
      </c>
      <c r="P36" s="157">
        <v>0</v>
      </c>
      <c r="Q36" s="157">
        <v>0</v>
      </c>
      <c r="R36" s="157">
        <v>0</v>
      </c>
      <c r="S36" s="157">
        <v>0</v>
      </c>
      <c r="T36" s="334">
        <v>0</v>
      </c>
      <c r="U36" s="304" t="str">
        <f t="shared" si="0"/>
        <v/>
      </c>
    </row>
    <row r="37" spans="1:21" ht="12.75" customHeight="1">
      <c r="A37" s="238">
        <v>13</v>
      </c>
      <c r="B37" s="156" t="s">
        <v>102</v>
      </c>
      <c r="C37" s="157"/>
      <c r="D37" s="334">
        <v>0</v>
      </c>
      <c r="E37" s="158">
        <v>0</v>
      </c>
      <c r="F37" s="158">
        <v>0</v>
      </c>
      <c r="G37" s="158">
        <v>0</v>
      </c>
      <c r="H37" s="158">
        <v>0</v>
      </c>
      <c r="I37" s="334">
        <v>0</v>
      </c>
      <c r="J37" s="334">
        <v>0</v>
      </c>
      <c r="K37" s="334">
        <v>0</v>
      </c>
      <c r="L37" s="157">
        <v>0</v>
      </c>
      <c r="M37" s="157">
        <v>0</v>
      </c>
      <c r="N37" s="157">
        <v>0</v>
      </c>
      <c r="O37" s="157">
        <v>0</v>
      </c>
      <c r="P37" s="157">
        <v>0</v>
      </c>
      <c r="Q37" s="157">
        <v>0</v>
      </c>
      <c r="R37" s="157">
        <v>0</v>
      </c>
      <c r="S37" s="157">
        <v>0</v>
      </c>
      <c r="T37" s="334">
        <v>0</v>
      </c>
      <c r="U37" s="304" t="str">
        <f>IF(J37&lt;&gt;0,K37/J37,"")</f>
        <v/>
      </c>
    </row>
    <row r="38" spans="1:21" ht="15.75" customHeight="1">
      <c r="A38" s="397" t="str">
        <f>TT!C7</f>
        <v>Kon Tum, ngày     tháng 11 năm 2023</v>
      </c>
      <c r="B38" s="398"/>
      <c r="C38" s="398"/>
      <c r="D38" s="398"/>
      <c r="E38" s="398"/>
      <c r="F38" s="145"/>
      <c r="G38" s="145"/>
      <c r="H38" s="145"/>
      <c r="I38" s="125"/>
      <c r="J38" s="125"/>
      <c r="K38" s="125"/>
      <c r="L38" s="125"/>
      <c r="M38" s="125"/>
      <c r="N38" s="392" t="str">
        <f>TT!C4</f>
        <v>Kon Tum, ngày     tháng 11 năm 2023</v>
      </c>
      <c r="O38" s="393"/>
      <c r="P38" s="393"/>
      <c r="Q38" s="393"/>
      <c r="R38" s="393"/>
      <c r="S38" s="393"/>
      <c r="T38" s="393"/>
      <c r="U38" s="393"/>
    </row>
    <row r="39" spans="1:21" ht="19.5" customHeight="1">
      <c r="A39" s="390" t="str">
        <f>TT!A6</f>
        <v>NGƯỜI LẬP BIỂU</v>
      </c>
      <c r="B39" s="391"/>
      <c r="C39" s="391"/>
      <c r="D39" s="391"/>
      <c r="E39" s="391"/>
      <c r="F39" s="146"/>
      <c r="G39" s="146"/>
      <c r="H39" s="146"/>
      <c r="I39" s="131"/>
      <c r="J39" s="131"/>
      <c r="K39" s="131"/>
      <c r="L39" s="131"/>
      <c r="M39" s="131"/>
      <c r="N39" s="394" t="str">
        <f>TT!C5</f>
        <v>CỤC TRƯỞNG</v>
      </c>
      <c r="O39" s="394"/>
      <c r="P39" s="394"/>
      <c r="Q39" s="394"/>
      <c r="R39" s="394"/>
      <c r="S39" s="394"/>
      <c r="T39" s="394"/>
      <c r="U39" s="394"/>
    </row>
    <row r="40" spans="1:21" ht="39.75" customHeight="1">
      <c r="A40" s="147"/>
      <c r="B40" s="147"/>
      <c r="C40" s="147"/>
      <c r="D40" s="147"/>
      <c r="E40" s="147"/>
      <c r="F40" s="125"/>
      <c r="G40" s="125"/>
      <c r="H40" s="125"/>
      <c r="I40" s="131"/>
      <c r="J40" s="131"/>
      <c r="K40" s="131"/>
      <c r="L40" s="131"/>
      <c r="M40" s="131"/>
      <c r="N40" s="131"/>
      <c r="O40" s="131"/>
      <c r="P40" s="125"/>
      <c r="Q40" s="127"/>
      <c r="R40" s="125"/>
      <c r="S40" s="131"/>
      <c r="T40" s="125"/>
      <c r="U40" s="125"/>
    </row>
    <row r="41" spans="1:21" ht="15.75" customHeight="1">
      <c r="A41" s="389" t="str">
        <f>TT!C6</f>
        <v>PHẠM ANH VŨ</v>
      </c>
      <c r="B41" s="389"/>
      <c r="C41" s="389"/>
      <c r="D41" s="389"/>
      <c r="E41" s="389"/>
      <c r="F41" s="134" t="s">
        <v>2</v>
      </c>
      <c r="G41" s="134"/>
      <c r="H41" s="134"/>
      <c r="I41" s="134"/>
      <c r="J41" s="134"/>
      <c r="K41" s="134"/>
      <c r="L41" s="134"/>
      <c r="M41" s="134"/>
      <c r="N41" s="388" t="str">
        <f>TT!C3</f>
        <v>CAO MINH HOÀNG TÙNG</v>
      </c>
      <c r="O41" s="388"/>
      <c r="P41" s="388"/>
      <c r="Q41" s="388"/>
      <c r="R41" s="388"/>
      <c r="S41" s="388"/>
      <c r="T41" s="388"/>
      <c r="U41" s="388"/>
    </row>
    <row r="42" spans="1:21">
      <c r="A42" s="134"/>
      <c r="B42" s="134"/>
      <c r="C42" s="134"/>
      <c r="D42" s="134"/>
      <c r="E42" s="135"/>
      <c r="F42" s="134"/>
      <c r="G42" s="134"/>
      <c r="H42" s="134"/>
      <c r="I42" s="134"/>
      <c r="J42" s="134"/>
      <c r="K42" s="134"/>
      <c r="L42" s="134"/>
      <c r="M42" s="134"/>
      <c r="N42" s="136"/>
      <c r="O42" s="136"/>
      <c r="P42" s="136"/>
      <c r="Q42" s="137"/>
      <c r="R42" s="136"/>
      <c r="S42" s="136"/>
      <c r="T42" s="136"/>
      <c r="U42" s="136"/>
    </row>
  </sheetData>
  <sheetProtection selectLockedCells="1"/>
  <dataConsolidate/>
  <mergeCells count="35">
    <mergeCell ref="A8:B8"/>
    <mergeCell ref="A38:E38"/>
    <mergeCell ref="H3:H7"/>
    <mergeCell ref="A9:B9"/>
    <mergeCell ref="B3:B7"/>
    <mergeCell ref="N41:U41"/>
    <mergeCell ref="A41:E41"/>
    <mergeCell ref="A39:E39"/>
    <mergeCell ref="N38:U38"/>
    <mergeCell ref="N39:U39"/>
    <mergeCell ref="K4:P4"/>
    <mergeCell ref="A1:D1"/>
    <mergeCell ref="J4:J7"/>
    <mergeCell ref="F4:F7"/>
    <mergeCell ref="G3:G7"/>
    <mergeCell ref="C3:C7"/>
    <mergeCell ref="A3:A7"/>
    <mergeCell ref="D3:D7"/>
    <mergeCell ref="E1:O1"/>
    <mergeCell ref="U3:U7"/>
    <mergeCell ref="T3:T7"/>
    <mergeCell ref="E3:F3"/>
    <mergeCell ref="R4:R7"/>
    <mergeCell ref="P1:U1"/>
    <mergeCell ref="E4:E7"/>
    <mergeCell ref="P2:U2"/>
    <mergeCell ref="P5:P7"/>
    <mergeCell ref="I3:I7"/>
    <mergeCell ref="J3:S3"/>
    <mergeCell ref="K5:K7"/>
    <mergeCell ref="S4:S7"/>
    <mergeCell ref="L5:M6"/>
    <mergeCell ref="Q4:Q7"/>
    <mergeCell ref="N5:N7"/>
    <mergeCell ref="O5:O7"/>
  </mergeCells>
  <phoneticPr fontId="8" type="noConversion"/>
  <pageMargins left="0.43307086614173229" right="0.19685039370078741" top="0.19685039370078741" bottom="0" header="0.19685039370078741" footer="0.19685039370078741"/>
  <pageSetup paperSize="9" scale="84" orientation="landscape" r:id="rId1"/>
  <headerFooter alignWithMargins="0"/>
  <ignoredErrors>
    <ignoredError sqref="U9:U15 U25:U36 U37 U17:U23 U16" unlockedFormula="1"/>
    <ignoredError sqref="U24" formula="1" unlocked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H33"/>
  <sheetViews>
    <sheetView tabSelected="1" view="pageBreakPreview" zoomScale="115" zoomScaleSheetLayoutView="115" workbookViewId="0">
      <selection activeCell="F8" sqref="F8"/>
    </sheetView>
  </sheetViews>
  <sheetFormatPr defaultRowHeight="15.75"/>
  <cols>
    <col min="1" max="1" width="4.75" customWidth="1"/>
    <col min="2" max="2" width="26.5" customWidth="1"/>
    <col min="3" max="4" width="7.625" customWidth="1"/>
    <col min="5" max="5" width="6.5" customWidth="1"/>
    <col min="6" max="7" width="12.875" customWidth="1"/>
    <col min="8" max="8" width="11" customWidth="1"/>
  </cols>
  <sheetData>
    <row r="1" spans="1:8" s="76" customFormat="1" ht="21.75" customHeight="1">
      <c r="A1" s="616" t="s">
        <v>173</v>
      </c>
      <c r="B1" s="616"/>
      <c r="C1" s="616"/>
      <c r="D1" s="616"/>
      <c r="E1" s="616"/>
      <c r="F1" s="616"/>
      <c r="G1" s="616"/>
      <c r="H1" s="616"/>
    </row>
    <row r="2" spans="1:8" s="76" customFormat="1" ht="21.75" customHeight="1">
      <c r="A2" s="617" t="str">
        <f>TT!C8</f>
        <v>(Từ ngày 01/01/2023 đến ngày 24/10/2023)</v>
      </c>
      <c r="B2" s="617"/>
      <c r="C2" s="617"/>
      <c r="D2" s="617"/>
      <c r="E2" s="617"/>
      <c r="F2" s="617"/>
      <c r="G2" s="617"/>
      <c r="H2" s="617"/>
    </row>
    <row r="3" spans="1:8" ht="21" customHeight="1">
      <c r="F3" s="618" t="s">
        <v>288</v>
      </c>
      <c r="G3" s="618"/>
      <c r="H3" s="618"/>
    </row>
    <row r="4" spans="1:8">
      <c r="A4" s="614" t="s">
        <v>172</v>
      </c>
      <c r="B4" s="614" t="s">
        <v>171</v>
      </c>
      <c r="C4" s="612" t="s">
        <v>168</v>
      </c>
      <c r="D4" s="612"/>
      <c r="E4" s="612"/>
      <c r="F4" s="613" t="s">
        <v>169</v>
      </c>
      <c r="G4" s="613"/>
      <c r="H4" s="613"/>
    </row>
    <row r="5" spans="1:8" ht="95.25" customHeight="1">
      <c r="A5" s="615"/>
      <c r="B5" s="615"/>
      <c r="C5" s="77" t="s">
        <v>166</v>
      </c>
      <c r="D5" s="86" t="s">
        <v>170</v>
      </c>
      <c r="E5" s="85" t="s">
        <v>167</v>
      </c>
      <c r="F5" s="77" t="s">
        <v>166</v>
      </c>
      <c r="G5" s="86" t="s">
        <v>170</v>
      </c>
      <c r="H5" s="85" t="s">
        <v>167</v>
      </c>
    </row>
    <row r="6" spans="1:8">
      <c r="A6" s="78" t="s">
        <v>0</v>
      </c>
      <c r="B6" s="83" t="s">
        <v>89</v>
      </c>
      <c r="C6" s="123">
        <v>924</v>
      </c>
      <c r="D6" s="123">
        <v>888</v>
      </c>
      <c r="E6" s="123">
        <v>554</v>
      </c>
      <c r="F6" s="123">
        <v>15162161.721000001</v>
      </c>
      <c r="G6" s="123">
        <v>12435107.305999998</v>
      </c>
      <c r="H6" s="123">
        <v>8292230.5460000001</v>
      </c>
    </row>
    <row r="7" spans="1:8">
      <c r="A7" s="79" t="s">
        <v>13</v>
      </c>
      <c r="B7" s="80" t="s">
        <v>31</v>
      </c>
      <c r="C7" s="141">
        <v>461</v>
      </c>
      <c r="D7" s="142">
        <v>411</v>
      </c>
      <c r="E7" s="210">
        <v>276</v>
      </c>
      <c r="F7" s="141">
        <v>5570722.8329999987</v>
      </c>
      <c r="G7" s="141">
        <v>4530261.2639999995</v>
      </c>
      <c r="H7" s="210">
        <v>3116734.0519999997</v>
      </c>
    </row>
    <row r="8" spans="1:8">
      <c r="A8" s="79" t="s">
        <v>14</v>
      </c>
      <c r="B8" s="81" t="s">
        <v>33</v>
      </c>
      <c r="C8" s="141">
        <v>121</v>
      </c>
      <c r="D8" s="142">
        <v>107</v>
      </c>
      <c r="E8" s="210">
        <v>87</v>
      </c>
      <c r="F8" s="141">
        <v>2644243.3670000001</v>
      </c>
      <c r="G8" s="141">
        <v>2080909.3669999999</v>
      </c>
      <c r="H8" s="210">
        <v>1879606.4939999999</v>
      </c>
    </row>
    <row r="9" spans="1:8">
      <c r="A9" s="79" t="s">
        <v>19</v>
      </c>
      <c r="B9" s="81" t="s">
        <v>141</v>
      </c>
      <c r="C9" s="141">
        <v>25</v>
      </c>
      <c r="D9" s="142">
        <v>14</v>
      </c>
      <c r="E9" s="210">
        <v>9</v>
      </c>
      <c r="F9" s="141">
        <v>965151.08299999998</v>
      </c>
      <c r="G9" s="141">
        <v>308151.23699999996</v>
      </c>
      <c r="H9" s="210">
        <v>222516</v>
      </c>
    </row>
    <row r="10" spans="1:8">
      <c r="A10" s="79" t="s">
        <v>22</v>
      </c>
      <c r="B10" s="80" t="s">
        <v>145</v>
      </c>
      <c r="C10" s="141">
        <v>3</v>
      </c>
      <c r="D10" s="142">
        <v>4</v>
      </c>
      <c r="E10" s="210">
        <v>2</v>
      </c>
      <c r="F10" s="141">
        <v>56421</v>
      </c>
      <c r="G10" s="141">
        <v>150626</v>
      </c>
      <c r="H10" s="210">
        <v>32625</v>
      </c>
    </row>
    <row r="11" spans="1:8" ht="25.5">
      <c r="A11" s="79" t="s">
        <v>23</v>
      </c>
      <c r="B11" s="82" t="s">
        <v>144</v>
      </c>
      <c r="C11" s="141">
        <v>25</v>
      </c>
      <c r="D11" s="142">
        <v>22</v>
      </c>
      <c r="E11" s="210">
        <v>9</v>
      </c>
      <c r="F11" s="141">
        <v>1732390</v>
      </c>
      <c r="G11" s="141">
        <v>787549</v>
      </c>
      <c r="H11" s="210">
        <v>465913</v>
      </c>
    </row>
    <row r="12" spans="1:8">
      <c r="A12" s="79" t="s">
        <v>24</v>
      </c>
      <c r="B12" s="80" t="s">
        <v>128</v>
      </c>
      <c r="C12" s="141">
        <v>276</v>
      </c>
      <c r="D12" s="142">
        <v>321</v>
      </c>
      <c r="E12" s="210">
        <v>164</v>
      </c>
      <c r="F12" s="141">
        <v>3770034.4380000001</v>
      </c>
      <c r="G12" s="141">
        <v>4201824.4380000001</v>
      </c>
      <c r="H12" s="210">
        <v>2204168</v>
      </c>
    </row>
    <row r="13" spans="1:8">
      <c r="A13" s="79" t="s">
        <v>25</v>
      </c>
      <c r="B13" s="80" t="s">
        <v>129</v>
      </c>
      <c r="C13" s="141">
        <v>0</v>
      </c>
      <c r="D13" s="142">
        <v>0</v>
      </c>
      <c r="E13" s="210">
        <v>0</v>
      </c>
      <c r="F13" s="141">
        <v>0</v>
      </c>
      <c r="G13" s="141">
        <v>0</v>
      </c>
      <c r="H13" s="210">
        <v>0</v>
      </c>
    </row>
    <row r="14" spans="1:8">
      <c r="A14" s="79" t="s">
        <v>26</v>
      </c>
      <c r="B14" s="80" t="s">
        <v>32</v>
      </c>
      <c r="C14" s="141">
        <v>10</v>
      </c>
      <c r="D14" s="142">
        <v>6</v>
      </c>
      <c r="E14" s="210">
        <v>5</v>
      </c>
      <c r="F14" s="141">
        <v>73290</v>
      </c>
      <c r="G14" s="141">
        <v>42018</v>
      </c>
      <c r="H14" s="210">
        <v>40676</v>
      </c>
    </row>
    <row r="15" spans="1:8">
      <c r="A15" s="79" t="s">
        <v>27</v>
      </c>
      <c r="B15" s="80" t="s">
        <v>34</v>
      </c>
      <c r="C15" s="141">
        <v>1</v>
      </c>
      <c r="D15" s="142">
        <v>1</v>
      </c>
      <c r="E15" s="210">
        <v>1</v>
      </c>
      <c r="F15" s="141">
        <v>14216</v>
      </c>
      <c r="G15" s="141">
        <v>14216</v>
      </c>
      <c r="H15" s="210">
        <v>14216</v>
      </c>
    </row>
    <row r="16" spans="1:8">
      <c r="A16" s="79" t="s">
        <v>29</v>
      </c>
      <c r="B16" s="80" t="s">
        <v>35</v>
      </c>
      <c r="C16" s="141">
        <v>2</v>
      </c>
      <c r="D16" s="142">
        <v>2</v>
      </c>
      <c r="E16" s="210">
        <v>1</v>
      </c>
      <c r="F16" s="141">
        <v>335693</v>
      </c>
      <c r="G16" s="141">
        <v>319552</v>
      </c>
      <c r="H16" s="210">
        <v>315776</v>
      </c>
    </row>
    <row r="17" spans="1:8">
      <c r="A17" s="79" t="s">
        <v>30</v>
      </c>
      <c r="B17" s="80" t="s">
        <v>143</v>
      </c>
      <c r="C17" s="141">
        <v>0</v>
      </c>
      <c r="D17" s="142">
        <v>0</v>
      </c>
      <c r="E17" s="210">
        <v>0</v>
      </c>
      <c r="F17" s="141">
        <v>0</v>
      </c>
      <c r="G17" s="141">
        <v>0</v>
      </c>
      <c r="H17" s="210">
        <v>0</v>
      </c>
    </row>
    <row r="18" spans="1:8">
      <c r="A18" s="79" t="s">
        <v>104</v>
      </c>
      <c r="B18" s="80" t="s">
        <v>142</v>
      </c>
      <c r="C18" s="141">
        <v>0</v>
      </c>
      <c r="D18" s="142">
        <v>0</v>
      </c>
      <c r="E18" s="210">
        <v>0</v>
      </c>
      <c r="F18" s="141">
        <v>0</v>
      </c>
      <c r="G18" s="141">
        <v>0</v>
      </c>
      <c r="H18" s="210">
        <v>0</v>
      </c>
    </row>
    <row r="19" spans="1:8">
      <c r="A19" s="79" t="s">
        <v>101</v>
      </c>
      <c r="B19" s="80" t="s">
        <v>102</v>
      </c>
      <c r="C19" s="141">
        <v>0</v>
      </c>
      <c r="D19" s="142">
        <v>0</v>
      </c>
      <c r="E19" s="210">
        <v>0</v>
      </c>
      <c r="F19" s="141">
        <v>0</v>
      </c>
      <c r="G19" s="141">
        <v>0</v>
      </c>
      <c r="H19" s="210">
        <v>0</v>
      </c>
    </row>
    <row r="20" spans="1:8">
      <c r="A20" s="78" t="s">
        <v>1</v>
      </c>
      <c r="B20" s="84" t="s">
        <v>90</v>
      </c>
      <c r="C20" s="123">
        <v>1408</v>
      </c>
      <c r="D20" s="123">
        <v>1192</v>
      </c>
      <c r="E20" s="123">
        <v>784</v>
      </c>
      <c r="F20" s="123">
        <v>1057343456.339</v>
      </c>
      <c r="G20" s="123">
        <v>961860779.94200003</v>
      </c>
      <c r="H20" s="123">
        <v>706555829.75200009</v>
      </c>
    </row>
    <row r="21" spans="1:8">
      <c r="A21" s="79" t="s">
        <v>13</v>
      </c>
      <c r="B21" s="80" t="s">
        <v>31</v>
      </c>
      <c r="C21" s="141">
        <v>726</v>
      </c>
      <c r="D21" s="142">
        <v>587</v>
      </c>
      <c r="E21" s="210">
        <v>385</v>
      </c>
      <c r="F21" s="141">
        <v>253360189.48400003</v>
      </c>
      <c r="G21" s="141">
        <v>250657323.664</v>
      </c>
      <c r="H21" s="210">
        <v>147128577.794</v>
      </c>
    </row>
    <row r="22" spans="1:8">
      <c r="A22" s="79" t="s">
        <v>14</v>
      </c>
      <c r="B22" s="81" t="s">
        <v>33</v>
      </c>
      <c r="C22" s="141">
        <v>141</v>
      </c>
      <c r="D22" s="142">
        <v>126</v>
      </c>
      <c r="E22" s="210">
        <v>101</v>
      </c>
      <c r="F22" s="141">
        <v>472583592</v>
      </c>
      <c r="G22" s="141">
        <v>449942921</v>
      </c>
      <c r="H22" s="210">
        <v>428876464</v>
      </c>
    </row>
    <row r="23" spans="1:8">
      <c r="A23" s="79" t="s">
        <v>19</v>
      </c>
      <c r="B23" s="81" t="s">
        <v>141</v>
      </c>
      <c r="C23" s="141">
        <v>227</v>
      </c>
      <c r="D23" s="142">
        <v>203</v>
      </c>
      <c r="E23" s="210">
        <v>87</v>
      </c>
      <c r="F23" s="141">
        <v>289669598.167</v>
      </c>
      <c r="G23" s="141">
        <v>212463180.74400002</v>
      </c>
      <c r="H23" s="210">
        <v>102341667.958</v>
      </c>
    </row>
    <row r="24" spans="1:8">
      <c r="A24" s="79" t="s">
        <v>22</v>
      </c>
      <c r="B24" s="80" t="s">
        <v>145</v>
      </c>
      <c r="C24" s="141">
        <v>1</v>
      </c>
      <c r="D24" s="142">
        <v>2</v>
      </c>
      <c r="E24" s="210">
        <v>1</v>
      </c>
      <c r="F24" s="141">
        <v>1374978</v>
      </c>
      <c r="G24" s="141">
        <v>4485228</v>
      </c>
      <c r="H24" s="210">
        <v>1374978</v>
      </c>
    </row>
    <row r="25" spans="1:8" ht="25.5">
      <c r="A25" s="79" t="s">
        <v>23</v>
      </c>
      <c r="B25" s="82" t="s">
        <v>144</v>
      </c>
      <c r="C25" s="141">
        <v>2</v>
      </c>
      <c r="D25" s="142">
        <v>1</v>
      </c>
      <c r="E25" s="210">
        <v>1</v>
      </c>
      <c r="F25" s="141">
        <v>388806</v>
      </c>
      <c r="G25" s="141">
        <v>376409</v>
      </c>
      <c r="H25" s="210">
        <v>376409</v>
      </c>
    </row>
    <row r="26" spans="1:8">
      <c r="A26" s="79" t="s">
        <v>24</v>
      </c>
      <c r="B26" s="80" t="s">
        <v>128</v>
      </c>
      <c r="C26" s="141">
        <v>216</v>
      </c>
      <c r="D26" s="142">
        <v>205</v>
      </c>
      <c r="E26" s="210">
        <v>162</v>
      </c>
      <c r="F26" s="141">
        <v>37935586.688000001</v>
      </c>
      <c r="G26" s="141">
        <v>42045516.533999994</v>
      </c>
      <c r="H26" s="210">
        <v>25097332</v>
      </c>
    </row>
    <row r="27" spans="1:8">
      <c r="A27" s="79" t="s">
        <v>25</v>
      </c>
      <c r="B27" s="80" t="s">
        <v>129</v>
      </c>
      <c r="C27" s="141">
        <v>0</v>
      </c>
      <c r="D27" s="142">
        <v>0</v>
      </c>
      <c r="E27" s="210">
        <v>0</v>
      </c>
      <c r="F27" s="141">
        <v>0</v>
      </c>
      <c r="G27" s="141">
        <v>0</v>
      </c>
      <c r="H27" s="210">
        <v>0</v>
      </c>
    </row>
    <row r="28" spans="1:8">
      <c r="A28" s="79" t="s">
        <v>26</v>
      </c>
      <c r="B28" s="80" t="s">
        <v>32</v>
      </c>
      <c r="C28" s="141">
        <v>95</v>
      </c>
      <c r="D28" s="142">
        <v>68</v>
      </c>
      <c r="E28" s="210">
        <v>47</v>
      </c>
      <c r="F28" s="141">
        <v>2030706</v>
      </c>
      <c r="G28" s="141">
        <v>1890201</v>
      </c>
      <c r="H28" s="210">
        <v>1360401</v>
      </c>
    </row>
    <row r="29" spans="1:8">
      <c r="A29" s="79" t="s">
        <v>27</v>
      </c>
      <c r="B29" s="80" t="s">
        <v>34</v>
      </c>
      <c r="C29" s="141">
        <v>0</v>
      </c>
      <c r="D29" s="142">
        <v>0</v>
      </c>
      <c r="E29" s="210">
        <v>0</v>
      </c>
      <c r="F29" s="141">
        <v>0</v>
      </c>
      <c r="G29" s="141">
        <v>0</v>
      </c>
      <c r="H29" s="210">
        <v>0</v>
      </c>
    </row>
    <row r="30" spans="1:8">
      <c r="A30" s="79" t="s">
        <v>29</v>
      </c>
      <c r="B30" s="80" t="s">
        <v>35</v>
      </c>
      <c r="C30" s="141">
        <v>0</v>
      </c>
      <c r="D30" s="142">
        <v>0</v>
      </c>
      <c r="E30" s="210">
        <v>0</v>
      </c>
      <c r="F30" s="141">
        <v>0</v>
      </c>
      <c r="G30" s="141">
        <v>0</v>
      </c>
      <c r="H30" s="210">
        <v>0</v>
      </c>
    </row>
    <row r="31" spans="1:8">
      <c r="A31" s="79" t="s">
        <v>30</v>
      </c>
      <c r="B31" s="80" t="s">
        <v>143</v>
      </c>
      <c r="C31" s="141">
        <v>0</v>
      </c>
      <c r="D31" s="142">
        <v>0</v>
      </c>
      <c r="E31" s="210">
        <v>0</v>
      </c>
      <c r="F31" s="141">
        <v>0</v>
      </c>
      <c r="G31" s="141">
        <v>0</v>
      </c>
      <c r="H31" s="210">
        <v>0</v>
      </c>
    </row>
    <row r="32" spans="1:8">
      <c r="A32" s="79" t="s">
        <v>104</v>
      </c>
      <c r="B32" s="80" t="s">
        <v>142</v>
      </c>
      <c r="C32" s="141">
        <v>0</v>
      </c>
      <c r="D32" s="142">
        <v>0</v>
      </c>
      <c r="E32" s="210">
        <v>0</v>
      </c>
      <c r="F32" s="141">
        <v>0</v>
      </c>
      <c r="G32" s="141">
        <v>0</v>
      </c>
      <c r="H32" s="210">
        <v>0</v>
      </c>
    </row>
    <row r="33" spans="1:8">
      <c r="A33" s="79" t="s">
        <v>101</v>
      </c>
      <c r="B33" s="80" t="s">
        <v>102</v>
      </c>
      <c r="C33" s="141">
        <v>0</v>
      </c>
      <c r="D33" s="142">
        <v>0</v>
      </c>
      <c r="E33" s="210">
        <v>0</v>
      </c>
      <c r="F33" s="141">
        <v>0</v>
      </c>
      <c r="G33" s="141">
        <v>0</v>
      </c>
      <c r="H33" s="210">
        <v>0</v>
      </c>
    </row>
  </sheetData>
  <sheetProtection selectLockedCells="1"/>
  <mergeCells count="7">
    <mergeCell ref="C4:E4"/>
    <mergeCell ref="F4:H4"/>
    <mergeCell ref="A4:A5"/>
    <mergeCell ref="B4:B5"/>
    <mergeCell ref="A1:H1"/>
    <mergeCell ref="A2:H2"/>
    <mergeCell ref="F3:H3"/>
  </mergeCells>
  <pageMargins left="0.4" right="0.36" top="0.45" bottom="0.49"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D36"/>
  <sheetViews>
    <sheetView view="pageBreakPreview" topLeftCell="A28" zoomScale="130" zoomScaleNormal="90" zoomScaleSheetLayoutView="130" workbookViewId="0">
      <selection activeCell="B9" sqref="B9"/>
    </sheetView>
  </sheetViews>
  <sheetFormatPr defaultColWidth="9" defaultRowHeight="15.75"/>
  <cols>
    <col min="1" max="1" width="7.25" style="1" customWidth="1"/>
    <col min="2" max="2" width="46.25" style="1" customWidth="1"/>
    <col min="3" max="3" width="16.875" style="1" customWidth="1"/>
    <col min="4" max="4" width="18.875" style="1" customWidth="1"/>
    <col min="5" max="5" width="16" style="1" customWidth="1"/>
    <col min="6" max="16384" width="9" style="1"/>
  </cols>
  <sheetData>
    <row r="1" spans="1:4" s="5" customFormat="1" ht="60" customHeight="1">
      <c r="A1" s="401" t="s">
        <v>99</v>
      </c>
      <c r="B1" s="402"/>
      <c r="C1" s="402"/>
      <c r="D1" s="402"/>
    </row>
    <row r="2" spans="1:4" s="6" customFormat="1" ht="18.75" customHeight="1">
      <c r="A2" s="403" t="s">
        <v>20</v>
      </c>
      <c r="B2" s="404"/>
      <c r="C2" s="14" t="s">
        <v>88</v>
      </c>
      <c r="D2" s="14" t="s">
        <v>91</v>
      </c>
    </row>
    <row r="3" spans="1:4" s="2" customFormat="1" ht="18" customHeight="1">
      <c r="A3" s="352" t="s">
        <v>13</v>
      </c>
      <c r="B3" s="353" t="s">
        <v>87</v>
      </c>
      <c r="C3" s="354">
        <v>3</v>
      </c>
      <c r="D3" s="354">
        <v>73</v>
      </c>
    </row>
    <row r="4" spans="1:4" s="2" customFormat="1" ht="18" customHeight="1">
      <c r="A4" s="15" t="s">
        <v>15</v>
      </c>
      <c r="B4" s="16" t="s">
        <v>309</v>
      </c>
      <c r="C4" s="163">
        <v>0</v>
      </c>
      <c r="D4" s="163">
        <v>2</v>
      </c>
    </row>
    <row r="5" spans="1:4" s="2" customFormat="1" ht="18" customHeight="1">
      <c r="A5" s="15" t="s">
        <v>16</v>
      </c>
      <c r="B5" s="16" t="s">
        <v>310</v>
      </c>
      <c r="C5" s="163">
        <v>0</v>
      </c>
      <c r="D5" s="163">
        <v>0</v>
      </c>
    </row>
    <row r="6" spans="1:4" s="2" customFormat="1" ht="18" customHeight="1">
      <c r="A6" s="15" t="s">
        <v>41</v>
      </c>
      <c r="B6" s="16" t="s">
        <v>311</v>
      </c>
      <c r="C6" s="239"/>
      <c r="D6" s="163">
        <v>63</v>
      </c>
    </row>
    <row r="7" spans="1:4" s="2" customFormat="1" ht="18" customHeight="1">
      <c r="A7" s="15" t="s">
        <v>43</v>
      </c>
      <c r="B7" s="16" t="s">
        <v>312</v>
      </c>
      <c r="C7" s="163">
        <v>1</v>
      </c>
      <c r="D7" s="163">
        <v>8</v>
      </c>
    </row>
    <row r="8" spans="1:4" s="2" customFormat="1" ht="18" customHeight="1">
      <c r="A8" s="15" t="s">
        <v>44</v>
      </c>
      <c r="B8" s="16" t="s">
        <v>313</v>
      </c>
      <c r="C8" s="163">
        <v>0</v>
      </c>
      <c r="D8" s="163">
        <v>0</v>
      </c>
    </row>
    <row r="9" spans="1:4" s="2" customFormat="1" ht="18" customHeight="1">
      <c r="A9" s="15" t="s">
        <v>77</v>
      </c>
      <c r="B9" s="16" t="s">
        <v>314</v>
      </c>
      <c r="C9" s="163">
        <v>2</v>
      </c>
      <c r="D9" s="239"/>
    </row>
    <row r="10" spans="1:4" s="2" customFormat="1" ht="18" customHeight="1">
      <c r="A10" s="15" t="s">
        <v>80</v>
      </c>
      <c r="B10" s="16" t="s">
        <v>315</v>
      </c>
      <c r="C10" s="239"/>
      <c r="D10" s="163">
        <v>0</v>
      </c>
    </row>
    <row r="11" spans="1:4" s="2" customFormat="1" ht="18" customHeight="1">
      <c r="A11" s="15" t="s">
        <v>83</v>
      </c>
      <c r="B11" s="16" t="s">
        <v>316</v>
      </c>
      <c r="C11" s="163">
        <v>0</v>
      </c>
      <c r="D11" s="163">
        <v>0</v>
      </c>
    </row>
    <row r="12" spans="1:4" ht="18" customHeight="1">
      <c r="A12" s="352" t="s">
        <v>14</v>
      </c>
      <c r="B12" s="353" t="s">
        <v>46</v>
      </c>
      <c r="C12" s="354">
        <v>0</v>
      </c>
      <c r="D12" s="354">
        <v>1</v>
      </c>
    </row>
    <row r="13" spans="1:4" ht="18" customHeight="1">
      <c r="A13" s="15" t="s">
        <v>17</v>
      </c>
      <c r="B13" s="17" t="s">
        <v>45</v>
      </c>
      <c r="C13" s="165">
        <v>0</v>
      </c>
      <c r="D13" s="163">
        <v>0</v>
      </c>
    </row>
    <row r="14" spans="1:4" ht="18" customHeight="1">
      <c r="A14" s="15" t="s">
        <v>18</v>
      </c>
      <c r="B14" s="17" t="s">
        <v>86</v>
      </c>
      <c r="C14" s="165">
        <v>0</v>
      </c>
      <c r="D14" s="163">
        <v>0</v>
      </c>
    </row>
    <row r="15" spans="1:4" s="2" customFormat="1" ht="18" customHeight="1">
      <c r="A15" s="15" t="s">
        <v>111</v>
      </c>
      <c r="B15" s="16" t="s">
        <v>109</v>
      </c>
      <c r="C15" s="165">
        <v>0</v>
      </c>
      <c r="D15" s="163">
        <v>1</v>
      </c>
    </row>
    <row r="16" spans="1:4" ht="18" customHeight="1">
      <c r="A16" s="352" t="s">
        <v>19</v>
      </c>
      <c r="B16" s="353" t="s">
        <v>84</v>
      </c>
      <c r="C16" s="354">
        <v>9</v>
      </c>
      <c r="D16" s="354">
        <v>28</v>
      </c>
    </row>
    <row r="17" spans="1:4" s="2" customFormat="1" ht="18" customHeight="1">
      <c r="A17" s="15" t="s">
        <v>47</v>
      </c>
      <c r="B17" s="16" t="s">
        <v>66</v>
      </c>
      <c r="C17" s="163">
        <v>0</v>
      </c>
      <c r="D17" s="163">
        <v>0</v>
      </c>
    </row>
    <row r="18" spans="1:4" s="2" customFormat="1" ht="18" customHeight="1">
      <c r="A18" s="15" t="s">
        <v>48</v>
      </c>
      <c r="B18" s="16" t="s">
        <v>67</v>
      </c>
      <c r="C18" s="163">
        <v>0</v>
      </c>
      <c r="D18" s="163">
        <v>0</v>
      </c>
    </row>
    <row r="19" spans="1:4" s="2" customFormat="1" ht="18" customHeight="1">
      <c r="A19" s="15" t="s">
        <v>92</v>
      </c>
      <c r="B19" s="16" t="s">
        <v>79</v>
      </c>
      <c r="C19" s="239"/>
      <c r="D19" s="163">
        <v>8</v>
      </c>
    </row>
    <row r="20" spans="1:4" s="11" customFormat="1" ht="18" customHeight="1">
      <c r="A20" s="15" t="s">
        <v>93</v>
      </c>
      <c r="B20" s="16" t="s">
        <v>68</v>
      </c>
      <c r="C20" s="163">
        <v>8</v>
      </c>
      <c r="D20" s="163">
        <v>15</v>
      </c>
    </row>
    <row r="21" spans="1:4" s="2" customFormat="1" ht="18" customHeight="1">
      <c r="A21" s="15" t="s">
        <v>112</v>
      </c>
      <c r="B21" s="16" t="s">
        <v>69</v>
      </c>
      <c r="C21" s="163">
        <v>1</v>
      </c>
      <c r="D21" s="163">
        <v>4</v>
      </c>
    </row>
    <row r="22" spans="1:4" s="2" customFormat="1" ht="18" customHeight="1">
      <c r="A22" s="15" t="s">
        <v>113</v>
      </c>
      <c r="B22" s="16" t="s">
        <v>70</v>
      </c>
      <c r="C22" s="163">
        <v>0</v>
      </c>
      <c r="D22" s="163">
        <v>0</v>
      </c>
    </row>
    <row r="23" spans="1:4" s="2" customFormat="1" ht="18" customHeight="1">
      <c r="A23" s="15" t="s">
        <v>114</v>
      </c>
      <c r="B23" s="16" t="s">
        <v>71</v>
      </c>
      <c r="C23" s="163">
        <v>0</v>
      </c>
      <c r="D23" s="163">
        <v>0</v>
      </c>
    </row>
    <row r="24" spans="1:4" s="2" customFormat="1" ht="18" customHeight="1">
      <c r="A24" s="15" t="s">
        <v>115</v>
      </c>
      <c r="B24" s="16" t="s">
        <v>78</v>
      </c>
      <c r="C24" s="239"/>
      <c r="D24" s="163">
        <v>0</v>
      </c>
    </row>
    <row r="25" spans="1:4" s="11" customFormat="1" ht="18" customHeight="1">
      <c r="A25" s="15" t="s">
        <v>116</v>
      </c>
      <c r="B25" s="16" t="s">
        <v>72</v>
      </c>
      <c r="C25" s="163">
        <v>0</v>
      </c>
      <c r="D25" s="163">
        <v>1</v>
      </c>
    </row>
    <row r="26" spans="1:4" s="8" customFormat="1" ht="18" customHeight="1">
      <c r="A26" s="352" t="s">
        <v>22</v>
      </c>
      <c r="B26" s="353" t="s">
        <v>85</v>
      </c>
      <c r="C26" s="354">
        <v>2</v>
      </c>
      <c r="D26" s="354">
        <v>4</v>
      </c>
    </row>
    <row r="27" spans="1:4" s="9" customFormat="1" ht="18" customHeight="1">
      <c r="A27" s="15" t="s">
        <v>49</v>
      </c>
      <c r="B27" s="16" t="s">
        <v>73</v>
      </c>
      <c r="C27" s="163">
        <v>2</v>
      </c>
      <c r="D27" s="163">
        <v>4</v>
      </c>
    </row>
    <row r="28" spans="1:4" s="10" customFormat="1" ht="18" customHeight="1">
      <c r="A28" s="15" t="s">
        <v>50</v>
      </c>
      <c r="B28" s="16" t="s">
        <v>74</v>
      </c>
      <c r="C28" s="163">
        <v>0</v>
      </c>
      <c r="D28" s="163">
        <v>0</v>
      </c>
    </row>
    <row r="29" spans="1:4" s="2" customFormat="1" ht="18" customHeight="1">
      <c r="A29" s="355" t="s">
        <v>23</v>
      </c>
      <c r="B29" s="356" t="s">
        <v>110</v>
      </c>
      <c r="C29" s="354">
        <v>334</v>
      </c>
      <c r="D29" s="354">
        <v>408</v>
      </c>
    </row>
    <row r="30" spans="1:4" s="2" customFormat="1" ht="18" customHeight="1">
      <c r="A30" s="22" t="s">
        <v>76</v>
      </c>
      <c r="B30" s="23" t="s">
        <v>63</v>
      </c>
      <c r="C30" s="164">
        <v>332</v>
      </c>
      <c r="D30" s="163">
        <v>407</v>
      </c>
    </row>
    <row r="31" spans="1:4" s="12" customFormat="1" ht="18" customHeight="1">
      <c r="A31" s="22" t="s">
        <v>51</v>
      </c>
      <c r="B31" s="23" t="s">
        <v>64</v>
      </c>
      <c r="C31" s="164">
        <v>0</v>
      </c>
      <c r="D31" s="163">
        <v>0</v>
      </c>
    </row>
    <row r="32" spans="1:4" s="12" customFormat="1" ht="18" customHeight="1">
      <c r="A32" s="22" t="s">
        <v>52</v>
      </c>
      <c r="B32" s="23" t="s">
        <v>65</v>
      </c>
      <c r="C32" s="164">
        <v>2</v>
      </c>
      <c r="D32" s="163">
        <v>1</v>
      </c>
    </row>
    <row r="33" spans="1:4" s="13" customFormat="1" ht="18" customHeight="1">
      <c r="A33" s="22" t="s">
        <v>117</v>
      </c>
      <c r="B33" s="23" t="s">
        <v>130</v>
      </c>
      <c r="C33" s="164">
        <v>0</v>
      </c>
      <c r="D33" s="163">
        <v>0</v>
      </c>
    </row>
    <row r="34" spans="1:4" s="13" customFormat="1" ht="18" customHeight="1">
      <c r="A34" s="355" t="s">
        <v>24</v>
      </c>
      <c r="B34" s="356" t="s">
        <v>135</v>
      </c>
      <c r="C34" s="357">
        <v>554</v>
      </c>
      <c r="D34" s="357">
        <v>784</v>
      </c>
    </row>
    <row r="35" spans="1:4" s="13" customFormat="1" ht="42" customHeight="1">
      <c r="A35" s="405" t="s">
        <v>140</v>
      </c>
      <c r="B35" s="405"/>
      <c r="C35" s="405"/>
      <c r="D35" s="405"/>
    </row>
    <row r="36" spans="1:4">
      <c r="A36" s="252" t="s">
        <v>300</v>
      </c>
      <c r="B36" s="252"/>
      <c r="C36" s="252"/>
      <c r="D36" s="252"/>
    </row>
  </sheetData>
  <sheetProtection selectLockedCells="1"/>
  <mergeCells count="3">
    <mergeCell ref="A1:D1"/>
    <mergeCell ref="A2:B2"/>
    <mergeCell ref="A35:D35"/>
  </mergeCells>
  <phoneticPr fontId="5" type="noConversion"/>
  <pageMargins left="0.43307086614173229" right="0.23622047244094491" top="0.59055118110236227" bottom="0.59055118110236227" header="0.51181102362204722" footer="0.27559055118110237"/>
  <pageSetup paperSize="9" orientation="portrait" verticalDpi="1200" r:id="rId1"/>
  <headerFooter differentFirst="1"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W42"/>
  <sheetViews>
    <sheetView view="pageBreakPreview" zoomScale="85" zoomScaleSheetLayoutView="85" workbookViewId="0">
      <selection activeCell="P1" sqref="P1:U1"/>
    </sheetView>
  </sheetViews>
  <sheetFormatPr defaultColWidth="9" defaultRowHeight="15.75"/>
  <cols>
    <col min="1" max="1" width="3.75" style="3" customWidth="1"/>
    <col min="2" max="2" width="21.625" style="3" customWidth="1"/>
    <col min="3" max="3" width="10.75" style="3" customWidth="1"/>
    <col min="4" max="4" width="10" style="3" customWidth="1"/>
    <col min="5" max="5" width="9" style="3" customWidth="1"/>
    <col min="6" max="6" width="7.875" style="3" customWidth="1"/>
    <col min="7" max="7" width="7" style="3" customWidth="1"/>
    <col min="8" max="10" width="10.625" style="3" customWidth="1"/>
    <col min="11" max="11" width="9.875" style="3" customWidth="1"/>
    <col min="12" max="12" width="9.375" style="3" customWidth="1"/>
    <col min="13" max="13" width="7.625" style="4" customWidth="1"/>
    <col min="14" max="14" width="9" style="4" customWidth="1"/>
    <col min="15" max="15" width="7.75" style="4" customWidth="1"/>
    <col min="16" max="16" width="7.25" style="4" customWidth="1"/>
    <col min="17" max="17" width="8.5" style="4" customWidth="1"/>
    <col min="18" max="18" width="7" style="4" customWidth="1"/>
    <col min="19" max="19" width="8.375" style="4" customWidth="1"/>
    <col min="20" max="20" width="9.375" style="4" customWidth="1"/>
    <col min="21" max="21" width="7.375" style="4" customWidth="1"/>
    <col min="22" max="16384" width="9" style="3"/>
  </cols>
  <sheetData>
    <row r="1" spans="1:23" ht="65.25" customHeight="1">
      <c r="A1" s="425" t="s">
        <v>318</v>
      </c>
      <c r="B1" s="425"/>
      <c r="C1" s="425"/>
      <c r="D1" s="425"/>
      <c r="E1" s="387" t="str">
        <f>"KẾT QUẢ THI HÀNH ÁN DÂN SỰ TÍNH BẰNG TIỀN"&amp;CHAR(10)&amp;TT!C8</f>
        <v>KẾT QUẢ THI HÀNH ÁN DÂN SỰ TÍNH BẰNG TIỀN
(Từ ngày 01/01/2023 đến ngày 24/10/2023)</v>
      </c>
      <c r="F1" s="387"/>
      <c r="G1" s="387"/>
      <c r="H1" s="387"/>
      <c r="I1" s="387"/>
      <c r="J1" s="387"/>
      <c r="K1" s="387"/>
      <c r="L1" s="387"/>
      <c r="M1" s="387"/>
      <c r="N1" s="387"/>
      <c r="O1" s="387"/>
      <c r="P1" s="423" t="str">
        <f>TT!C2</f>
        <v>Đơn vị  báo cáo: CỤC THADS TỈNH KON TUM
Đơn vị nhận báo cáo: BAN PHÁP CHẾ HĐND TỈNH KON TUM</v>
      </c>
      <c r="Q1" s="423"/>
      <c r="R1" s="423"/>
      <c r="S1" s="423"/>
      <c r="T1" s="423"/>
      <c r="U1" s="423"/>
    </row>
    <row r="2" spans="1:23" ht="17.25" customHeight="1">
      <c r="A2" s="1"/>
      <c r="B2" s="19"/>
      <c r="C2" s="19"/>
      <c r="D2" s="1"/>
      <c r="E2" s="1"/>
      <c r="F2" s="1"/>
      <c r="G2" s="1"/>
      <c r="H2" s="27"/>
      <c r="I2" s="28"/>
      <c r="J2" s="29"/>
      <c r="K2" s="29"/>
      <c r="L2" s="29"/>
      <c r="M2" s="30"/>
      <c r="N2" s="18"/>
      <c r="O2" s="18"/>
      <c r="P2" s="426" t="s">
        <v>161</v>
      </c>
      <c r="Q2" s="426"/>
      <c r="R2" s="426"/>
      <c r="S2" s="426"/>
      <c r="T2" s="426"/>
      <c r="U2" s="426"/>
      <c r="V2" s="26"/>
    </row>
    <row r="3" spans="1:23" s="7" customFormat="1" ht="15.75" customHeight="1">
      <c r="A3" s="408" t="s">
        <v>136</v>
      </c>
      <c r="B3" s="408" t="s">
        <v>157</v>
      </c>
      <c r="C3" s="406" t="s">
        <v>134</v>
      </c>
      <c r="D3" s="406" t="s">
        <v>4</v>
      </c>
      <c r="E3" s="406"/>
      <c r="F3" s="406" t="s">
        <v>36</v>
      </c>
      <c r="G3" s="424" t="s">
        <v>158</v>
      </c>
      <c r="H3" s="406" t="s">
        <v>37</v>
      </c>
      <c r="I3" s="432" t="s">
        <v>4</v>
      </c>
      <c r="J3" s="433"/>
      <c r="K3" s="433"/>
      <c r="L3" s="433"/>
      <c r="M3" s="433"/>
      <c r="N3" s="433"/>
      <c r="O3" s="433"/>
      <c r="P3" s="433"/>
      <c r="Q3" s="433"/>
      <c r="R3" s="433"/>
      <c r="S3" s="433"/>
      <c r="T3" s="427" t="s">
        <v>103</v>
      </c>
      <c r="U3" s="430" t="s">
        <v>160</v>
      </c>
    </row>
    <row r="4" spans="1:23" s="7" customFormat="1" ht="15.75" customHeight="1">
      <c r="A4" s="409"/>
      <c r="B4" s="409"/>
      <c r="C4" s="406"/>
      <c r="D4" s="406" t="s">
        <v>380</v>
      </c>
      <c r="E4" s="406" t="s">
        <v>62</v>
      </c>
      <c r="F4" s="406"/>
      <c r="G4" s="424"/>
      <c r="H4" s="406"/>
      <c r="I4" s="406" t="s">
        <v>61</v>
      </c>
      <c r="J4" s="406" t="s">
        <v>4</v>
      </c>
      <c r="K4" s="406"/>
      <c r="L4" s="406"/>
      <c r="M4" s="406"/>
      <c r="N4" s="406"/>
      <c r="O4" s="406"/>
      <c r="P4" s="406"/>
      <c r="Q4" s="424" t="s">
        <v>381</v>
      </c>
      <c r="R4" s="406" t="s">
        <v>382</v>
      </c>
      <c r="S4" s="419" t="s">
        <v>81</v>
      </c>
      <c r="T4" s="428"/>
      <c r="U4" s="431"/>
    </row>
    <row r="5" spans="1:23" s="7" customFormat="1" ht="15.75" customHeight="1">
      <c r="A5" s="409"/>
      <c r="B5" s="409"/>
      <c r="C5" s="406"/>
      <c r="D5" s="406"/>
      <c r="E5" s="406"/>
      <c r="F5" s="406"/>
      <c r="G5" s="424"/>
      <c r="H5" s="406"/>
      <c r="I5" s="406"/>
      <c r="J5" s="406" t="s">
        <v>96</v>
      </c>
      <c r="K5" s="406" t="s">
        <v>4</v>
      </c>
      <c r="L5" s="406"/>
      <c r="M5" s="406"/>
      <c r="N5" s="406" t="s">
        <v>42</v>
      </c>
      <c r="O5" s="422" t="s">
        <v>147</v>
      </c>
      <c r="P5" s="406" t="s">
        <v>46</v>
      </c>
      <c r="Q5" s="424"/>
      <c r="R5" s="406"/>
      <c r="S5" s="419"/>
      <c r="T5" s="428"/>
      <c r="U5" s="431"/>
    </row>
    <row r="6" spans="1:23" s="7" customFormat="1" ht="15.75" customHeight="1">
      <c r="A6" s="409"/>
      <c r="B6" s="409"/>
      <c r="C6" s="406"/>
      <c r="D6" s="406"/>
      <c r="E6" s="406"/>
      <c r="F6" s="406"/>
      <c r="G6" s="424"/>
      <c r="H6" s="406"/>
      <c r="I6" s="406"/>
      <c r="J6" s="406"/>
      <c r="K6" s="406"/>
      <c r="L6" s="406"/>
      <c r="M6" s="406"/>
      <c r="N6" s="406"/>
      <c r="O6" s="422"/>
      <c r="P6" s="406"/>
      <c r="Q6" s="424"/>
      <c r="R6" s="406"/>
      <c r="S6" s="419"/>
      <c r="T6" s="428"/>
      <c r="U6" s="431"/>
    </row>
    <row r="7" spans="1:23" s="7" customFormat="1" ht="68.25" customHeight="1">
      <c r="A7" s="410"/>
      <c r="B7" s="410"/>
      <c r="C7" s="406"/>
      <c r="D7" s="406"/>
      <c r="E7" s="406"/>
      <c r="F7" s="406"/>
      <c r="G7" s="424"/>
      <c r="H7" s="406"/>
      <c r="I7" s="406"/>
      <c r="J7" s="406"/>
      <c r="K7" s="50" t="s">
        <v>39</v>
      </c>
      <c r="L7" s="50" t="s">
        <v>138</v>
      </c>
      <c r="M7" s="50" t="s">
        <v>156</v>
      </c>
      <c r="N7" s="406"/>
      <c r="O7" s="422"/>
      <c r="P7" s="406"/>
      <c r="Q7" s="424"/>
      <c r="R7" s="406"/>
      <c r="S7" s="419"/>
      <c r="T7" s="429"/>
      <c r="U7" s="431"/>
      <c r="W7" s="35"/>
    </row>
    <row r="8" spans="1:23" ht="18" customHeight="1">
      <c r="A8" s="414" t="s">
        <v>3</v>
      </c>
      <c r="B8" s="415"/>
      <c r="C8" s="215">
        <v>1</v>
      </c>
      <c r="D8" s="215">
        <v>2</v>
      </c>
      <c r="E8" s="215">
        <v>3</v>
      </c>
      <c r="F8" s="215">
        <v>4</v>
      </c>
      <c r="G8" s="215">
        <v>5</v>
      </c>
      <c r="H8" s="215">
        <v>6</v>
      </c>
      <c r="I8" s="215">
        <v>7</v>
      </c>
      <c r="J8" s="215">
        <v>8</v>
      </c>
      <c r="K8" s="215">
        <v>9</v>
      </c>
      <c r="L8" s="215">
        <v>10</v>
      </c>
      <c r="M8" s="215">
        <v>11</v>
      </c>
      <c r="N8" s="215">
        <v>12</v>
      </c>
      <c r="O8" s="215">
        <v>13</v>
      </c>
      <c r="P8" s="215">
        <v>14</v>
      </c>
      <c r="Q8" s="215">
        <v>15</v>
      </c>
      <c r="R8" s="215">
        <v>16</v>
      </c>
      <c r="S8" s="215">
        <v>17</v>
      </c>
      <c r="T8" s="215">
        <v>18</v>
      </c>
      <c r="U8" s="215">
        <v>19</v>
      </c>
    </row>
    <row r="9" spans="1:23" ht="15.75" customHeight="1">
      <c r="A9" s="416" t="s">
        <v>10</v>
      </c>
      <c r="B9" s="417"/>
      <c r="C9" s="332">
        <v>644411897.81199992</v>
      </c>
      <c r="D9" s="332">
        <v>357657557.76200002</v>
      </c>
      <c r="E9" s="332">
        <v>286754340.05000001</v>
      </c>
      <c r="F9" s="332">
        <v>44199805.294999994</v>
      </c>
      <c r="G9" s="332">
        <v>0</v>
      </c>
      <c r="H9" s="332">
        <v>600212092.51699996</v>
      </c>
      <c r="I9" s="332">
        <v>258662396.56699997</v>
      </c>
      <c r="J9" s="332">
        <v>137592873.27500001</v>
      </c>
      <c r="K9" s="332">
        <v>115045161.25099999</v>
      </c>
      <c r="L9" s="332">
        <v>22485124.024</v>
      </c>
      <c r="M9" s="332">
        <v>62588</v>
      </c>
      <c r="N9" s="332">
        <v>110232021.292</v>
      </c>
      <c r="O9" s="332">
        <v>10353094</v>
      </c>
      <c r="P9" s="332">
        <v>484408</v>
      </c>
      <c r="Q9" s="332">
        <v>259447826.95000002</v>
      </c>
      <c r="R9" s="332">
        <v>79764066</v>
      </c>
      <c r="S9" s="332">
        <v>2337803</v>
      </c>
      <c r="T9" s="332">
        <v>462619219.24199998</v>
      </c>
      <c r="U9" s="331">
        <f>IF(I9&lt;&gt;0,J9/I9,"")</f>
        <v>0.53193999244246559</v>
      </c>
      <c r="V9" s="3" t="s">
        <v>2</v>
      </c>
    </row>
    <row r="10" spans="1:23" ht="15.75" customHeight="1">
      <c r="A10" s="328" t="s">
        <v>0</v>
      </c>
      <c r="B10" s="329" t="s">
        <v>89</v>
      </c>
      <c r="C10" s="330">
        <v>40036585.105999999</v>
      </c>
      <c r="D10" s="330">
        <v>6869931.1749999998</v>
      </c>
      <c r="E10" s="330">
        <v>33166653.930999998</v>
      </c>
      <c r="F10" s="330">
        <v>2836742.3080000002</v>
      </c>
      <c r="G10" s="330">
        <v>0</v>
      </c>
      <c r="H10" s="330">
        <v>37199842.798</v>
      </c>
      <c r="I10" s="330">
        <v>32755831.037999999</v>
      </c>
      <c r="J10" s="330">
        <v>29743717.232999999</v>
      </c>
      <c r="K10" s="330">
        <v>29644966.232999999</v>
      </c>
      <c r="L10" s="330">
        <v>36163</v>
      </c>
      <c r="M10" s="330">
        <v>62588</v>
      </c>
      <c r="N10" s="330">
        <v>3012113.8049999997</v>
      </c>
      <c r="O10" s="330"/>
      <c r="P10" s="330">
        <v>0</v>
      </c>
      <c r="Q10" s="330">
        <v>4142876.76</v>
      </c>
      <c r="R10" s="330">
        <v>238865</v>
      </c>
      <c r="S10" s="330">
        <v>62270</v>
      </c>
      <c r="T10" s="330">
        <v>7456125.5650000004</v>
      </c>
      <c r="U10" s="331">
        <f t="shared" ref="U10:U37" si="0">IF(I10&lt;&gt;0,J10/I10,"")</f>
        <v>0.90804343197686999</v>
      </c>
    </row>
    <row r="11" spans="1:23" ht="15.75" customHeight="1">
      <c r="A11" s="152" t="s">
        <v>13</v>
      </c>
      <c r="B11" s="153" t="s">
        <v>31</v>
      </c>
      <c r="C11" s="332">
        <v>13639051.344999999</v>
      </c>
      <c r="D11" s="171">
        <v>2453988.7809999995</v>
      </c>
      <c r="E11" s="171">
        <v>11185062.563999999</v>
      </c>
      <c r="F11" s="171">
        <v>53682.303</v>
      </c>
      <c r="G11" s="171">
        <v>0</v>
      </c>
      <c r="H11" s="332">
        <v>13585369.041999999</v>
      </c>
      <c r="I11" s="332">
        <v>12058038.83</v>
      </c>
      <c r="J11" s="332">
        <v>10752116.637</v>
      </c>
      <c r="K11" s="172">
        <v>10710390.637</v>
      </c>
      <c r="L11" s="172">
        <v>24254</v>
      </c>
      <c r="M11" s="172">
        <v>17472</v>
      </c>
      <c r="N11" s="172">
        <v>1305922.193</v>
      </c>
      <c r="O11" s="333"/>
      <c r="P11" s="172">
        <v>0</v>
      </c>
      <c r="Q11" s="172">
        <v>1413527.2120000001</v>
      </c>
      <c r="R11" s="172">
        <v>51533</v>
      </c>
      <c r="S11" s="172">
        <v>62270</v>
      </c>
      <c r="T11" s="332">
        <v>2833252.4050000003</v>
      </c>
      <c r="U11" s="331">
        <f t="shared" si="0"/>
        <v>0.89169696569968671</v>
      </c>
      <c r="V11" s="3" t="s">
        <v>2</v>
      </c>
      <c r="W11" s="3" t="s">
        <v>2</v>
      </c>
    </row>
    <row r="12" spans="1:23" ht="15.75" customHeight="1">
      <c r="A12" s="152" t="s">
        <v>14</v>
      </c>
      <c r="B12" s="168" t="s">
        <v>33</v>
      </c>
      <c r="C12" s="332">
        <v>3486333.9960000003</v>
      </c>
      <c r="D12" s="171">
        <v>764636.87300000002</v>
      </c>
      <c r="E12" s="171">
        <v>2721697.1230000001</v>
      </c>
      <c r="F12" s="171">
        <v>928986.12300000002</v>
      </c>
      <c r="G12" s="171">
        <v>0</v>
      </c>
      <c r="H12" s="332">
        <v>2557347.8730000001</v>
      </c>
      <c r="I12" s="332">
        <v>2299402</v>
      </c>
      <c r="J12" s="332">
        <v>1709960</v>
      </c>
      <c r="K12" s="172">
        <v>1709960</v>
      </c>
      <c r="L12" s="172">
        <v>0</v>
      </c>
      <c r="M12" s="172">
        <v>0</v>
      </c>
      <c r="N12" s="172">
        <v>589442</v>
      </c>
      <c r="O12" s="333"/>
      <c r="P12" s="172">
        <v>0</v>
      </c>
      <c r="Q12" s="172">
        <v>201302.87299999999</v>
      </c>
      <c r="R12" s="172">
        <v>56643</v>
      </c>
      <c r="S12" s="172">
        <v>0</v>
      </c>
      <c r="T12" s="332">
        <v>847387.87300000002</v>
      </c>
      <c r="U12" s="331">
        <f t="shared" si="0"/>
        <v>0.74365421966232959</v>
      </c>
    </row>
    <row r="13" spans="1:23" ht="15.75" customHeight="1">
      <c r="A13" s="152" t="s">
        <v>19</v>
      </c>
      <c r="B13" s="169" t="s">
        <v>141</v>
      </c>
      <c r="C13" s="332">
        <v>1434171.057</v>
      </c>
      <c r="D13" s="171">
        <v>742635.08299999998</v>
      </c>
      <c r="E13" s="171">
        <v>691535.97400000005</v>
      </c>
      <c r="F13" s="171">
        <v>79665.881999999998</v>
      </c>
      <c r="G13" s="171">
        <v>0</v>
      </c>
      <c r="H13" s="332">
        <v>1354505.175</v>
      </c>
      <c r="I13" s="332">
        <v>1138180.9380000001</v>
      </c>
      <c r="J13" s="332">
        <v>1138180.9380000001</v>
      </c>
      <c r="K13" s="172">
        <v>1138180.9380000001</v>
      </c>
      <c r="L13" s="172">
        <v>0</v>
      </c>
      <c r="M13" s="172">
        <v>0</v>
      </c>
      <c r="N13" s="172">
        <v>0</v>
      </c>
      <c r="O13" s="333"/>
      <c r="P13" s="172">
        <v>0</v>
      </c>
      <c r="Q13" s="172">
        <v>85635.236999999994</v>
      </c>
      <c r="R13" s="172">
        <v>130689</v>
      </c>
      <c r="S13" s="172">
        <v>0</v>
      </c>
      <c r="T13" s="332">
        <v>216324.23699999999</v>
      </c>
      <c r="U13" s="331">
        <f t="shared" si="0"/>
        <v>1</v>
      </c>
    </row>
    <row r="14" spans="1:23" ht="25.5" customHeight="1">
      <c r="A14" s="152" t="s">
        <v>22</v>
      </c>
      <c r="B14" s="154" t="s">
        <v>411</v>
      </c>
      <c r="C14" s="332">
        <v>614567</v>
      </c>
      <c r="D14" s="171">
        <v>23796</v>
      </c>
      <c r="E14" s="171">
        <v>590771</v>
      </c>
      <c r="F14" s="171">
        <v>0</v>
      </c>
      <c r="G14" s="171">
        <v>0</v>
      </c>
      <c r="H14" s="332">
        <v>614567</v>
      </c>
      <c r="I14" s="332">
        <v>496566</v>
      </c>
      <c r="J14" s="332">
        <v>496566</v>
      </c>
      <c r="K14" s="172">
        <v>496566</v>
      </c>
      <c r="L14" s="172">
        <v>0</v>
      </c>
      <c r="M14" s="172">
        <v>0</v>
      </c>
      <c r="N14" s="172">
        <v>0</v>
      </c>
      <c r="O14" s="333">
        <v>0</v>
      </c>
      <c r="P14" s="172">
        <v>0</v>
      </c>
      <c r="Q14" s="172">
        <v>118001</v>
      </c>
      <c r="R14" s="172">
        <v>0</v>
      </c>
      <c r="S14" s="172">
        <v>0</v>
      </c>
      <c r="T14" s="332">
        <v>118001</v>
      </c>
      <c r="U14" s="331">
        <f t="shared" si="0"/>
        <v>1</v>
      </c>
    </row>
    <row r="15" spans="1:23" ht="27.75" customHeight="1">
      <c r="A15" s="152" t="s">
        <v>23</v>
      </c>
      <c r="B15" s="154" t="s">
        <v>412</v>
      </c>
      <c r="C15" s="332">
        <v>10430090</v>
      </c>
      <c r="D15" s="171">
        <v>1266477</v>
      </c>
      <c r="E15" s="171">
        <v>9163613</v>
      </c>
      <c r="F15" s="171">
        <v>190</v>
      </c>
      <c r="G15" s="171">
        <v>0</v>
      </c>
      <c r="H15" s="332">
        <v>10429900</v>
      </c>
      <c r="I15" s="332">
        <v>10108264</v>
      </c>
      <c r="J15" s="332">
        <v>9651202</v>
      </c>
      <c r="K15" s="172">
        <v>9629022</v>
      </c>
      <c r="L15" s="172">
        <v>0</v>
      </c>
      <c r="M15" s="172">
        <v>22180</v>
      </c>
      <c r="N15" s="172">
        <v>457062</v>
      </c>
      <c r="O15" s="333">
        <v>0</v>
      </c>
      <c r="P15" s="172">
        <v>0</v>
      </c>
      <c r="Q15" s="172">
        <v>321636</v>
      </c>
      <c r="R15" s="172">
        <v>0</v>
      </c>
      <c r="S15" s="172">
        <v>0</v>
      </c>
      <c r="T15" s="332">
        <v>778698</v>
      </c>
      <c r="U15" s="331">
        <f t="shared" si="0"/>
        <v>0.95478333371585866</v>
      </c>
    </row>
    <row r="16" spans="1:23" ht="15.75" customHeight="1">
      <c r="A16" s="152" t="s">
        <v>24</v>
      </c>
      <c r="B16" s="153" t="s">
        <v>413</v>
      </c>
      <c r="C16" s="332">
        <v>9620080.7080000006</v>
      </c>
      <c r="D16" s="171">
        <v>1565866.4380000001</v>
      </c>
      <c r="E16" s="171">
        <v>8054214.2699999996</v>
      </c>
      <c r="F16" s="171">
        <v>1774218</v>
      </c>
      <c r="G16" s="171">
        <v>0</v>
      </c>
      <c r="H16" s="332">
        <v>7845862.7079999987</v>
      </c>
      <c r="I16" s="332">
        <v>5848206.2699999986</v>
      </c>
      <c r="J16" s="332">
        <v>5219079.6579999989</v>
      </c>
      <c r="K16" s="172">
        <v>5184234.6579999989</v>
      </c>
      <c r="L16" s="172">
        <v>11909</v>
      </c>
      <c r="M16" s="172">
        <v>22936</v>
      </c>
      <c r="N16" s="172">
        <v>629126.61199999996</v>
      </c>
      <c r="O16" s="333"/>
      <c r="P16" s="172">
        <v>0</v>
      </c>
      <c r="Q16" s="172">
        <v>1997656.4380000001</v>
      </c>
      <c r="R16" s="172">
        <v>0</v>
      </c>
      <c r="S16" s="172">
        <v>0</v>
      </c>
      <c r="T16" s="332">
        <v>2626783.0499999998</v>
      </c>
      <c r="U16" s="331">
        <f t="shared" si="0"/>
        <v>0.89242400439476977</v>
      </c>
      <c r="V16" s="3" t="s">
        <v>2</v>
      </c>
      <c r="W16" s="25"/>
    </row>
    <row r="17" spans="1:21" ht="15.75" customHeight="1">
      <c r="A17" s="152" t="s">
        <v>25</v>
      </c>
      <c r="B17" s="153" t="s">
        <v>129</v>
      </c>
      <c r="C17" s="332">
        <v>4200</v>
      </c>
      <c r="D17" s="171">
        <v>0</v>
      </c>
      <c r="E17" s="171">
        <v>4200</v>
      </c>
      <c r="F17" s="171">
        <v>0</v>
      </c>
      <c r="G17" s="171">
        <v>0</v>
      </c>
      <c r="H17" s="332">
        <v>4200</v>
      </c>
      <c r="I17" s="332">
        <v>4200</v>
      </c>
      <c r="J17" s="332">
        <v>4200</v>
      </c>
      <c r="K17" s="172">
        <v>4200</v>
      </c>
      <c r="L17" s="172">
        <v>0</v>
      </c>
      <c r="M17" s="172">
        <v>0</v>
      </c>
      <c r="N17" s="172">
        <v>0</v>
      </c>
      <c r="O17" s="333">
        <v>0</v>
      </c>
      <c r="P17" s="172">
        <v>0</v>
      </c>
      <c r="Q17" s="172">
        <v>0</v>
      </c>
      <c r="R17" s="172">
        <v>0</v>
      </c>
      <c r="S17" s="172">
        <v>0</v>
      </c>
      <c r="T17" s="332">
        <v>0</v>
      </c>
      <c r="U17" s="331">
        <f t="shared" si="0"/>
        <v>1</v>
      </c>
    </row>
    <row r="18" spans="1:21" ht="15.75" customHeight="1">
      <c r="A18" s="152" t="s">
        <v>26</v>
      </c>
      <c r="B18" s="153" t="s">
        <v>32</v>
      </c>
      <c r="C18" s="332">
        <v>788174</v>
      </c>
      <c r="D18" s="171">
        <v>32614</v>
      </c>
      <c r="E18" s="171">
        <v>755560</v>
      </c>
      <c r="F18" s="171">
        <v>0</v>
      </c>
      <c r="G18" s="171">
        <v>0</v>
      </c>
      <c r="H18" s="332">
        <v>788174</v>
      </c>
      <c r="I18" s="332">
        <v>786832</v>
      </c>
      <c r="J18" s="332">
        <v>756271</v>
      </c>
      <c r="K18" s="172">
        <v>756271</v>
      </c>
      <c r="L18" s="172">
        <v>0</v>
      </c>
      <c r="M18" s="172">
        <v>0</v>
      </c>
      <c r="N18" s="172">
        <v>30561</v>
      </c>
      <c r="O18" s="333">
        <v>0</v>
      </c>
      <c r="P18" s="172">
        <v>0</v>
      </c>
      <c r="Q18" s="172">
        <v>1342</v>
      </c>
      <c r="R18" s="172">
        <v>0</v>
      </c>
      <c r="S18" s="172">
        <v>0</v>
      </c>
      <c r="T18" s="332">
        <v>31903</v>
      </c>
      <c r="U18" s="331">
        <f t="shared" si="0"/>
        <v>0.96115943428838679</v>
      </c>
    </row>
    <row r="19" spans="1:21" ht="15.75" customHeight="1">
      <c r="A19" s="152" t="s">
        <v>27</v>
      </c>
      <c r="B19" s="153" t="s">
        <v>34</v>
      </c>
      <c r="C19" s="332">
        <v>0</v>
      </c>
      <c r="D19" s="171">
        <v>0</v>
      </c>
      <c r="E19" s="171">
        <v>0</v>
      </c>
      <c r="F19" s="171">
        <v>0</v>
      </c>
      <c r="G19" s="171">
        <v>0</v>
      </c>
      <c r="H19" s="332">
        <v>0</v>
      </c>
      <c r="I19" s="332">
        <v>0</v>
      </c>
      <c r="J19" s="332">
        <v>0</v>
      </c>
      <c r="K19" s="172">
        <v>0</v>
      </c>
      <c r="L19" s="172">
        <v>0</v>
      </c>
      <c r="M19" s="172">
        <v>0</v>
      </c>
      <c r="N19" s="172">
        <v>0</v>
      </c>
      <c r="O19" s="333">
        <v>0</v>
      </c>
      <c r="P19" s="172">
        <v>0</v>
      </c>
      <c r="Q19" s="172">
        <v>0</v>
      </c>
      <c r="R19" s="172">
        <v>0</v>
      </c>
      <c r="S19" s="172">
        <v>0</v>
      </c>
      <c r="T19" s="332">
        <v>0</v>
      </c>
      <c r="U19" s="331" t="str">
        <f t="shared" si="0"/>
        <v/>
      </c>
    </row>
    <row r="20" spans="1:21" ht="15.75" customHeight="1">
      <c r="A20" s="152" t="s">
        <v>29</v>
      </c>
      <c r="B20" s="153" t="s">
        <v>35</v>
      </c>
      <c r="C20" s="332">
        <v>19917</v>
      </c>
      <c r="D20" s="171">
        <v>19917</v>
      </c>
      <c r="E20" s="171">
        <v>0</v>
      </c>
      <c r="F20" s="171">
        <v>0</v>
      </c>
      <c r="G20" s="171">
        <v>0</v>
      </c>
      <c r="H20" s="332">
        <v>19917</v>
      </c>
      <c r="I20" s="332">
        <v>16141</v>
      </c>
      <c r="J20" s="332">
        <v>16141</v>
      </c>
      <c r="K20" s="172">
        <v>16141</v>
      </c>
      <c r="L20" s="172">
        <v>0</v>
      </c>
      <c r="M20" s="172">
        <v>0</v>
      </c>
      <c r="N20" s="172">
        <v>0</v>
      </c>
      <c r="O20" s="333">
        <v>0</v>
      </c>
      <c r="P20" s="172">
        <v>0</v>
      </c>
      <c r="Q20" s="172">
        <v>3776</v>
      </c>
      <c r="R20" s="172">
        <v>0</v>
      </c>
      <c r="S20" s="172">
        <v>0</v>
      </c>
      <c r="T20" s="332">
        <v>3776</v>
      </c>
      <c r="U20" s="331">
        <f t="shared" si="0"/>
        <v>1</v>
      </c>
    </row>
    <row r="21" spans="1:21" ht="15.75" customHeight="1">
      <c r="A21" s="152" t="s">
        <v>30</v>
      </c>
      <c r="B21" s="153" t="s">
        <v>143</v>
      </c>
      <c r="C21" s="332">
        <v>0</v>
      </c>
      <c r="D21" s="171">
        <v>0</v>
      </c>
      <c r="E21" s="171">
        <v>0</v>
      </c>
      <c r="F21" s="171">
        <v>0</v>
      </c>
      <c r="G21" s="171">
        <v>0</v>
      </c>
      <c r="H21" s="332">
        <v>0</v>
      </c>
      <c r="I21" s="332">
        <v>0</v>
      </c>
      <c r="J21" s="332">
        <v>0</v>
      </c>
      <c r="K21" s="172">
        <v>0</v>
      </c>
      <c r="L21" s="172">
        <v>0</v>
      </c>
      <c r="M21" s="172">
        <v>0</v>
      </c>
      <c r="N21" s="172">
        <v>0</v>
      </c>
      <c r="O21" s="333">
        <v>0</v>
      </c>
      <c r="P21" s="172">
        <v>0</v>
      </c>
      <c r="Q21" s="172">
        <v>0</v>
      </c>
      <c r="R21" s="172">
        <v>0</v>
      </c>
      <c r="S21" s="172">
        <v>0</v>
      </c>
      <c r="T21" s="332">
        <v>0</v>
      </c>
      <c r="U21" s="331" t="str">
        <f t="shared" si="0"/>
        <v/>
      </c>
    </row>
    <row r="22" spans="1:21" ht="15.75" customHeight="1">
      <c r="A22" s="152" t="s">
        <v>104</v>
      </c>
      <c r="B22" s="153" t="s">
        <v>142</v>
      </c>
      <c r="C22" s="332">
        <v>0</v>
      </c>
      <c r="D22" s="171">
        <v>0</v>
      </c>
      <c r="E22" s="171">
        <v>0</v>
      </c>
      <c r="F22" s="171">
        <v>0</v>
      </c>
      <c r="G22" s="171">
        <v>0</v>
      </c>
      <c r="H22" s="332">
        <v>0</v>
      </c>
      <c r="I22" s="332">
        <v>0</v>
      </c>
      <c r="J22" s="332">
        <v>0</v>
      </c>
      <c r="K22" s="172">
        <v>0</v>
      </c>
      <c r="L22" s="172">
        <v>0</v>
      </c>
      <c r="M22" s="172">
        <v>0</v>
      </c>
      <c r="N22" s="172">
        <v>0</v>
      </c>
      <c r="O22" s="333">
        <v>0</v>
      </c>
      <c r="P22" s="172">
        <v>0</v>
      </c>
      <c r="Q22" s="172">
        <v>0</v>
      </c>
      <c r="R22" s="172">
        <v>0</v>
      </c>
      <c r="S22" s="172">
        <v>0</v>
      </c>
      <c r="T22" s="332">
        <v>0</v>
      </c>
      <c r="U22" s="331" t="str">
        <f t="shared" si="0"/>
        <v/>
      </c>
    </row>
    <row r="23" spans="1:21" ht="15.75" customHeight="1">
      <c r="A23" s="152" t="s">
        <v>101</v>
      </c>
      <c r="B23" s="153" t="s">
        <v>102</v>
      </c>
      <c r="C23" s="332">
        <v>0</v>
      </c>
      <c r="D23" s="171">
        <v>0</v>
      </c>
      <c r="E23" s="171">
        <v>0</v>
      </c>
      <c r="F23" s="171">
        <v>0</v>
      </c>
      <c r="G23" s="171">
        <v>0</v>
      </c>
      <c r="H23" s="332">
        <v>0</v>
      </c>
      <c r="I23" s="332">
        <v>0</v>
      </c>
      <c r="J23" s="332">
        <v>0</v>
      </c>
      <c r="K23" s="172">
        <v>0</v>
      </c>
      <c r="L23" s="172">
        <v>0</v>
      </c>
      <c r="M23" s="172">
        <v>0</v>
      </c>
      <c r="N23" s="172">
        <v>0</v>
      </c>
      <c r="O23" s="333">
        <v>0</v>
      </c>
      <c r="P23" s="172">
        <v>0</v>
      </c>
      <c r="Q23" s="172">
        <v>0</v>
      </c>
      <c r="R23" s="172">
        <v>0</v>
      </c>
      <c r="S23" s="172">
        <v>0</v>
      </c>
      <c r="T23" s="332">
        <v>0</v>
      </c>
      <c r="U23" s="331" t="str">
        <f t="shared" si="0"/>
        <v/>
      </c>
    </row>
    <row r="24" spans="1:21" ht="15.75" customHeight="1">
      <c r="A24" s="328" t="s">
        <v>1</v>
      </c>
      <c r="B24" s="329" t="s">
        <v>90</v>
      </c>
      <c r="C24" s="330">
        <v>604375312.70599997</v>
      </c>
      <c r="D24" s="330">
        <v>350787626.58700001</v>
      </c>
      <c r="E24" s="330">
        <v>253587686.11899999</v>
      </c>
      <c r="F24" s="330">
        <v>41363062.986999996</v>
      </c>
      <c r="G24" s="330">
        <v>0</v>
      </c>
      <c r="H24" s="330">
        <v>563012249.71899998</v>
      </c>
      <c r="I24" s="330">
        <v>225906565.52899998</v>
      </c>
      <c r="J24" s="330">
        <v>107849156.04200001</v>
      </c>
      <c r="K24" s="330">
        <v>85400195.017999992</v>
      </c>
      <c r="L24" s="330">
        <v>22448961.024</v>
      </c>
      <c r="M24" s="330">
        <v>0</v>
      </c>
      <c r="N24" s="330">
        <v>107219907.487</v>
      </c>
      <c r="O24" s="330">
        <v>10353094</v>
      </c>
      <c r="P24" s="330">
        <v>484408</v>
      </c>
      <c r="Q24" s="330">
        <v>255304950.19000003</v>
      </c>
      <c r="R24" s="330">
        <v>79525201</v>
      </c>
      <c r="S24" s="330">
        <v>2275533</v>
      </c>
      <c r="T24" s="330">
        <v>455163093.67699999</v>
      </c>
      <c r="U24" s="331">
        <f t="shared" si="0"/>
        <v>0.4774060275293559</v>
      </c>
    </row>
    <row r="25" spans="1:21" ht="15.75" customHeight="1">
      <c r="A25" s="38" t="s">
        <v>13</v>
      </c>
      <c r="B25" s="39" t="s">
        <v>31</v>
      </c>
      <c r="C25" s="332">
        <v>241708895.495</v>
      </c>
      <c r="D25" s="171">
        <v>106231611.69000001</v>
      </c>
      <c r="E25" s="171">
        <v>135477283.80500001</v>
      </c>
      <c r="F25" s="171">
        <v>1928839.4739999999</v>
      </c>
      <c r="G25" s="171">
        <v>0</v>
      </c>
      <c r="H25" s="332">
        <v>239780056.021</v>
      </c>
      <c r="I25" s="332">
        <v>96634787.150999993</v>
      </c>
      <c r="J25" s="332">
        <v>53524682.140000001</v>
      </c>
      <c r="K25" s="172">
        <v>34219776.011</v>
      </c>
      <c r="L25" s="172">
        <v>19304906.129000001</v>
      </c>
      <c r="M25" s="172">
        <v>0</v>
      </c>
      <c r="N25" s="172">
        <v>42874011.011</v>
      </c>
      <c r="O25" s="172">
        <v>236094</v>
      </c>
      <c r="P25" s="172">
        <v>0</v>
      </c>
      <c r="Q25" s="172">
        <v>103528745.87</v>
      </c>
      <c r="R25" s="172">
        <v>37340990</v>
      </c>
      <c r="S25" s="172">
        <v>2275533</v>
      </c>
      <c r="T25" s="332">
        <v>186255373.88100001</v>
      </c>
      <c r="U25" s="331">
        <f t="shared" si="0"/>
        <v>0.55388627344274244</v>
      </c>
    </row>
    <row r="26" spans="1:21" ht="15.75" customHeight="1">
      <c r="A26" s="38" t="s">
        <v>14</v>
      </c>
      <c r="B26" s="40" t="s">
        <v>33</v>
      </c>
      <c r="C26" s="332">
        <v>84614072</v>
      </c>
      <c r="D26" s="171">
        <v>43707128</v>
      </c>
      <c r="E26" s="171">
        <v>40906944</v>
      </c>
      <c r="F26" s="171">
        <v>12836218</v>
      </c>
      <c r="G26" s="171">
        <v>0</v>
      </c>
      <c r="H26" s="332">
        <v>71777854</v>
      </c>
      <c r="I26" s="332">
        <v>41202891</v>
      </c>
      <c r="J26" s="332">
        <v>10216918</v>
      </c>
      <c r="K26" s="172">
        <v>9623923</v>
      </c>
      <c r="L26" s="172">
        <v>592995</v>
      </c>
      <c r="M26" s="172">
        <v>0</v>
      </c>
      <c r="N26" s="172">
        <v>30501565</v>
      </c>
      <c r="O26" s="172">
        <v>0</v>
      </c>
      <c r="P26" s="172">
        <v>484408</v>
      </c>
      <c r="Q26" s="172">
        <v>21066457</v>
      </c>
      <c r="R26" s="172">
        <v>9508506</v>
      </c>
      <c r="S26" s="172">
        <v>0</v>
      </c>
      <c r="T26" s="332">
        <v>61560936</v>
      </c>
      <c r="U26" s="331">
        <f t="shared" si="0"/>
        <v>0.24796604684850876</v>
      </c>
    </row>
    <row r="27" spans="1:21" ht="15.75" customHeight="1">
      <c r="A27" s="38" t="s">
        <v>19</v>
      </c>
      <c r="B27" s="41" t="s">
        <v>141</v>
      </c>
      <c r="C27" s="332">
        <v>227594506.12399998</v>
      </c>
      <c r="D27" s="171">
        <v>187327930.20899999</v>
      </c>
      <c r="E27" s="171">
        <v>40266575.914999999</v>
      </c>
      <c r="F27" s="171">
        <v>13997513.828999998</v>
      </c>
      <c r="G27" s="171">
        <v>0</v>
      </c>
      <c r="H27" s="332">
        <v>213596992.29500002</v>
      </c>
      <c r="I27" s="332">
        <v>79799774.509000003</v>
      </c>
      <c r="J27" s="332">
        <v>36910025.033</v>
      </c>
      <c r="K27" s="172">
        <v>34992573.137999997</v>
      </c>
      <c r="L27" s="172">
        <v>1917451.895</v>
      </c>
      <c r="M27" s="172">
        <v>0</v>
      </c>
      <c r="N27" s="172">
        <v>32772749.476</v>
      </c>
      <c r="O27" s="172">
        <v>10117000</v>
      </c>
      <c r="P27" s="172">
        <v>0</v>
      </c>
      <c r="Q27" s="172">
        <v>110121512.786</v>
      </c>
      <c r="R27" s="172">
        <v>23675705</v>
      </c>
      <c r="S27" s="172">
        <v>0</v>
      </c>
      <c r="T27" s="332">
        <v>176686967.26199999</v>
      </c>
      <c r="U27" s="331">
        <f t="shared" si="0"/>
        <v>0.4625329489977093</v>
      </c>
    </row>
    <row r="28" spans="1:21" ht="23.25" customHeight="1">
      <c r="A28" s="38" t="s">
        <v>22</v>
      </c>
      <c r="B28" s="42" t="s">
        <v>376</v>
      </c>
      <c r="C28" s="332">
        <v>3110250</v>
      </c>
      <c r="D28" s="171">
        <v>0</v>
      </c>
      <c r="E28" s="171">
        <v>3110250</v>
      </c>
      <c r="F28" s="171">
        <v>0</v>
      </c>
      <c r="G28" s="171">
        <v>0</v>
      </c>
      <c r="H28" s="332">
        <v>3110250</v>
      </c>
      <c r="I28" s="332">
        <v>0</v>
      </c>
      <c r="J28" s="332">
        <v>0</v>
      </c>
      <c r="K28" s="172">
        <v>0</v>
      </c>
      <c r="L28" s="172">
        <v>0</v>
      </c>
      <c r="M28" s="172">
        <v>0</v>
      </c>
      <c r="N28" s="172">
        <v>0</v>
      </c>
      <c r="O28" s="172">
        <v>0</v>
      </c>
      <c r="P28" s="172">
        <v>0</v>
      </c>
      <c r="Q28" s="172">
        <v>3110250</v>
      </c>
      <c r="R28" s="172">
        <v>0</v>
      </c>
      <c r="S28" s="172">
        <v>0</v>
      </c>
      <c r="T28" s="332">
        <v>3110250</v>
      </c>
      <c r="U28" s="331" t="str">
        <f t="shared" si="0"/>
        <v/>
      </c>
    </row>
    <row r="29" spans="1:21" ht="26.25" customHeight="1">
      <c r="A29" s="38" t="s">
        <v>23</v>
      </c>
      <c r="B29" s="42" t="s">
        <v>412</v>
      </c>
      <c r="C29" s="332">
        <v>12397</v>
      </c>
      <c r="D29" s="171">
        <v>12397</v>
      </c>
      <c r="E29" s="171">
        <v>0</v>
      </c>
      <c r="F29" s="171">
        <v>0</v>
      </c>
      <c r="G29" s="171">
        <v>0</v>
      </c>
      <c r="H29" s="332">
        <v>12397</v>
      </c>
      <c r="I29" s="332">
        <v>12397</v>
      </c>
      <c r="J29" s="332">
        <v>12397</v>
      </c>
      <c r="K29" s="172">
        <v>12397</v>
      </c>
      <c r="L29" s="172">
        <v>0</v>
      </c>
      <c r="M29" s="172">
        <v>0</v>
      </c>
      <c r="N29" s="172">
        <v>0</v>
      </c>
      <c r="O29" s="172">
        <v>0</v>
      </c>
      <c r="P29" s="172">
        <v>0</v>
      </c>
      <c r="Q29" s="172">
        <v>0</v>
      </c>
      <c r="R29" s="172">
        <v>0</v>
      </c>
      <c r="S29" s="172">
        <v>0</v>
      </c>
      <c r="T29" s="332">
        <v>0</v>
      </c>
      <c r="U29" s="331">
        <f t="shared" si="0"/>
        <v>1</v>
      </c>
    </row>
    <row r="30" spans="1:21" ht="15.75" customHeight="1">
      <c r="A30" s="38" t="s">
        <v>24</v>
      </c>
      <c r="B30" s="39" t="s">
        <v>414</v>
      </c>
      <c r="C30" s="332">
        <v>32184477.087000001</v>
      </c>
      <c r="D30" s="171">
        <v>12838254.688000001</v>
      </c>
      <c r="E30" s="171">
        <v>19346222.399</v>
      </c>
      <c r="F30" s="171">
        <v>11687091.684</v>
      </c>
      <c r="G30" s="171">
        <v>0</v>
      </c>
      <c r="H30" s="332">
        <v>20497385.402999997</v>
      </c>
      <c r="I30" s="332">
        <v>3549200.8689999999</v>
      </c>
      <c r="J30" s="332">
        <v>2753271.8689999999</v>
      </c>
      <c r="K30" s="172">
        <v>2528468.8689999999</v>
      </c>
      <c r="L30" s="172">
        <v>224803</v>
      </c>
      <c r="M30" s="172">
        <v>0</v>
      </c>
      <c r="N30" s="172">
        <v>795929</v>
      </c>
      <c r="O30" s="172">
        <v>0</v>
      </c>
      <c r="P30" s="172">
        <v>0</v>
      </c>
      <c r="Q30" s="172">
        <v>16948184.533999998</v>
      </c>
      <c r="R30" s="172">
        <v>0</v>
      </c>
      <c r="S30" s="172">
        <v>0</v>
      </c>
      <c r="T30" s="332">
        <v>17744113.533999998</v>
      </c>
      <c r="U30" s="331">
        <f t="shared" si="0"/>
        <v>0.77574416625671128</v>
      </c>
    </row>
    <row r="31" spans="1:21" ht="15.75" customHeight="1">
      <c r="A31" s="38" t="s">
        <v>25</v>
      </c>
      <c r="B31" s="39" t="s">
        <v>129</v>
      </c>
      <c r="C31" s="332">
        <v>27300</v>
      </c>
      <c r="D31" s="171">
        <v>0</v>
      </c>
      <c r="E31" s="171">
        <v>27300</v>
      </c>
      <c r="F31" s="171">
        <v>0</v>
      </c>
      <c r="G31" s="171">
        <v>0</v>
      </c>
      <c r="H31" s="332">
        <v>27300</v>
      </c>
      <c r="I31" s="332">
        <v>27300</v>
      </c>
      <c r="J31" s="332">
        <v>27300</v>
      </c>
      <c r="K31" s="172">
        <v>27300</v>
      </c>
      <c r="L31" s="172">
        <v>0</v>
      </c>
      <c r="M31" s="172">
        <v>0</v>
      </c>
      <c r="N31" s="172">
        <v>0</v>
      </c>
      <c r="O31" s="172">
        <v>0</v>
      </c>
      <c r="P31" s="172">
        <v>0</v>
      </c>
      <c r="Q31" s="172">
        <v>0</v>
      </c>
      <c r="R31" s="172">
        <v>0</v>
      </c>
      <c r="S31" s="172">
        <v>0</v>
      </c>
      <c r="T31" s="332">
        <v>0</v>
      </c>
      <c r="U31" s="331">
        <f t="shared" si="0"/>
        <v>1</v>
      </c>
    </row>
    <row r="32" spans="1:21" ht="15.75" customHeight="1">
      <c r="A32" s="38" t="s">
        <v>26</v>
      </c>
      <c r="B32" s="39" t="s">
        <v>32</v>
      </c>
      <c r="C32" s="332">
        <v>15123415</v>
      </c>
      <c r="D32" s="171">
        <v>670305</v>
      </c>
      <c r="E32" s="171">
        <v>14453110</v>
      </c>
      <c r="F32" s="171">
        <v>913400</v>
      </c>
      <c r="G32" s="171">
        <v>0</v>
      </c>
      <c r="H32" s="332">
        <v>14210015</v>
      </c>
      <c r="I32" s="332">
        <v>4680215</v>
      </c>
      <c r="J32" s="332">
        <v>4404562</v>
      </c>
      <c r="K32" s="172">
        <v>3995757</v>
      </c>
      <c r="L32" s="172">
        <v>408805</v>
      </c>
      <c r="M32" s="172">
        <v>0</v>
      </c>
      <c r="N32" s="172">
        <v>275653</v>
      </c>
      <c r="O32" s="172">
        <v>0</v>
      </c>
      <c r="P32" s="172">
        <v>0</v>
      </c>
      <c r="Q32" s="172">
        <v>529800</v>
      </c>
      <c r="R32" s="172">
        <v>9000000</v>
      </c>
      <c r="S32" s="172">
        <v>0</v>
      </c>
      <c r="T32" s="332">
        <v>9805453</v>
      </c>
      <c r="U32" s="331">
        <f t="shared" si="0"/>
        <v>0.94110249208636787</v>
      </c>
    </row>
    <row r="33" spans="1:21" ht="15.75" customHeight="1">
      <c r="A33" s="38" t="s">
        <v>27</v>
      </c>
      <c r="B33" s="39" t="s">
        <v>34</v>
      </c>
      <c r="C33" s="332">
        <v>0</v>
      </c>
      <c r="D33" s="171">
        <v>0</v>
      </c>
      <c r="E33" s="171">
        <v>0</v>
      </c>
      <c r="F33" s="171">
        <v>0</v>
      </c>
      <c r="G33" s="171">
        <v>0</v>
      </c>
      <c r="H33" s="332">
        <v>0</v>
      </c>
      <c r="I33" s="332">
        <v>0</v>
      </c>
      <c r="J33" s="332">
        <v>0</v>
      </c>
      <c r="K33" s="172">
        <v>0</v>
      </c>
      <c r="L33" s="172">
        <v>0</v>
      </c>
      <c r="M33" s="172">
        <v>0</v>
      </c>
      <c r="N33" s="172">
        <v>0</v>
      </c>
      <c r="O33" s="172">
        <v>0</v>
      </c>
      <c r="P33" s="172">
        <v>0</v>
      </c>
      <c r="Q33" s="172">
        <v>0</v>
      </c>
      <c r="R33" s="172">
        <v>0</v>
      </c>
      <c r="S33" s="172">
        <v>0</v>
      </c>
      <c r="T33" s="332">
        <v>0</v>
      </c>
      <c r="U33" s="331" t="str">
        <f t="shared" si="0"/>
        <v/>
      </c>
    </row>
    <row r="34" spans="1:21" ht="15.75" customHeight="1">
      <c r="A34" s="38" t="s">
        <v>29</v>
      </c>
      <c r="B34" s="39" t="s">
        <v>35</v>
      </c>
      <c r="C34" s="332">
        <v>0</v>
      </c>
      <c r="D34" s="171">
        <v>0</v>
      </c>
      <c r="E34" s="171">
        <v>0</v>
      </c>
      <c r="F34" s="171">
        <v>0</v>
      </c>
      <c r="G34" s="171">
        <v>0</v>
      </c>
      <c r="H34" s="332">
        <v>0</v>
      </c>
      <c r="I34" s="332">
        <v>0</v>
      </c>
      <c r="J34" s="332">
        <v>0</v>
      </c>
      <c r="K34" s="172">
        <v>0</v>
      </c>
      <c r="L34" s="172">
        <v>0</v>
      </c>
      <c r="M34" s="172">
        <v>0</v>
      </c>
      <c r="N34" s="172">
        <v>0</v>
      </c>
      <c r="O34" s="172">
        <v>0</v>
      </c>
      <c r="P34" s="172">
        <v>0</v>
      </c>
      <c r="Q34" s="172">
        <v>0</v>
      </c>
      <c r="R34" s="172">
        <v>0</v>
      </c>
      <c r="S34" s="172">
        <v>0</v>
      </c>
      <c r="T34" s="332">
        <v>0</v>
      </c>
      <c r="U34" s="331" t="str">
        <f t="shared" si="0"/>
        <v/>
      </c>
    </row>
    <row r="35" spans="1:21" ht="15.75" customHeight="1">
      <c r="A35" s="38" t="s">
        <v>30</v>
      </c>
      <c r="B35" s="39" t="s">
        <v>143</v>
      </c>
      <c r="C35" s="332">
        <v>0</v>
      </c>
      <c r="D35" s="171">
        <v>0</v>
      </c>
      <c r="E35" s="171">
        <v>0</v>
      </c>
      <c r="F35" s="171">
        <v>0</v>
      </c>
      <c r="G35" s="171">
        <v>0</v>
      </c>
      <c r="H35" s="332">
        <v>0</v>
      </c>
      <c r="I35" s="332">
        <v>0</v>
      </c>
      <c r="J35" s="332">
        <v>0</v>
      </c>
      <c r="K35" s="172">
        <v>0</v>
      </c>
      <c r="L35" s="172">
        <v>0</v>
      </c>
      <c r="M35" s="172">
        <v>0</v>
      </c>
      <c r="N35" s="172">
        <v>0</v>
      </c>
      <c r="O35" s="172">
        <v>0</v>
      </c>
      <c r="P35" s="172">
        <v>0</v>
      </c>
      <c r="Q35" s="172">
        <v>0</v>
      </c>
      <c r="R35" s="172">
        <v>0</v>
      </c>
      <c r="S35" s="172">
        <v>0</v>
      </c>
      <c r="T35" s="332">
        <v>0</v>
      </c>
      <c r="U35" s="331" t="str">
        <f t="shared" si="0"/>
        <v/>
      </c>
    </row>
    <row r="36" spans="1:21" ht="15.75" customHeight="1">
      <c r="A36" s="38" t="s">
        <v>104</v>
      </c>
      <c r="B36" s="39" t="s">
        <v>142</v>
      </c>
      <c r="C36" s="332">
        <v>0</v>
      </c>
      <c r="D36" s="171">
        <v>0</v>
      </c>
      <c r="E36" s="171">
        <v>0</v>
      </c>
      <c r="F36" s="171">
        <v>0</v>
      </c>
      <c r="G36" s="171">
        <v>0</v>
      </c>
      <c r="H36" s="332">
        <v>0</v>
      </c>
      <c r="I36" s="332">
        <v>0</v>
      </c>
      <c r="J36" s="332">
        <v>0</v>
      </c>
      <c r="K36" s="172">
        <v>0</v>
      </c>
      <c r="L36" s="172">
        <v>0</v>
      </c>
      <c r="M36" s="172">
        <v>0</v>
      </c>
      <c r="N36" s="172">
        <v>0</v>
      </c>
      <c r="O36" s="172">
        <v>0</v>
      </c>
      <c r="P36" s="172">
        <v>0</v>
      </c>
      <c r="Q36" s="172">
        <v>0</v>
      </c>
      <c r="R36" s="172">
        <v>0</v>
      </c>
      <c r="S36" s="172">
        <v>0</v>
      </c>
      <c r="T36" s="332">
        <v>0</v>
      </c>
      <c r="U36" s="331" t="str">
        <f t="shared" si="0"/>
        <v/>
      </c>
    </row>
    <row r="37" spans="1:21" ht="15.75" customHeight="1">
      <c r="A37" s="38" t="s">
        <v>101</v>
      </c>
      <c r="B37" s="39" t="s">
        <v>102</v>
      </c>
      <c r="C37" s="332">
        <v>0</v>
      </c>
      <c r="D37" s="171">
        <v>0</v>
      </c>
      <c r="E37" s="171">
        <v>0</v>
      </c>
      <c r="F37" s="171">
        <v>0</v>
      </c>
      <c r="G37" s="171">
        <v>0</v>
      </c>
      <c r="H37" s="332">
        <v>0</v>
      </c>
      <c r="I37" s="332">
        <v>0</v>
      </c>
      <c r="J37" s="332">
        <v>0</v>
      </c>
      <c r="K37" s="172">
        <v>0</v>
      </c>
      <c r="L37" s="172">
        <v>0</v>
      </c>
      <c r="M37" s="172">
        <v>0</v>
      </c>
      <c r="N37" s="172">
        <v>0</v>
      </c>
      <c r="O37" s="172">
        <v>0</v>
      </c>
      <c r="P37" s="172">
        <v>0</v>
      </c>
      <c r="Q37" s="172">
        <v>0</v>
      </c>
      <c r="R37" s="172">
        <v>0</v>
      </c>
      <c r="S37" s="172">
        <v>0</v>
      </c>
      <c r="T37" s="332">
        <v>0</v>
      </c>
      <c r="U37" s="331" t="str">
        <f t="shared" si="0"/>
        <v/>
      </c>
    </row>
    <row r="38" spans="1:21" ht="20.25" customHeight="1">
      <c r="A38" s="412" t="str">
        <f>TT!C7</f>
        <v>Kon Tum, ngày     tháng 11 năm 2023</v>
      </c>
      <c r="B38" s="413"/>
      <c r="C38" s="413"/>
      <c r="D38" s="413"/>
      <c r="E38" s="413"/>
      <c r="F38" s="89"/>
      <c r="G38" s="89"/>
      <c r="H38" s="89"/>
      <c r="I38" s="1"/>
      <c r="J38" s="1"/>
      <c r="K38" s="1"/>
      <c r="L38" s="1"/>
      <c r="M38" s="1"/>
      <c r="N38" s="420" t="str">
        <f>TT!C4</f>
        <v>Kon Tum, ngày     tháng 11 năm 2023</v>
      </c>
      <c r="O38" s="421"/>
      <c r="P38" s="421"/>
      <c r="Q38" s="421"/>
      <c r="R38" s="421"/>
      <c r="S38" s="421"/>
      <c r="T38" s="421"/>
      <c r="U38" s="421"/>
    </row>
    <row r="39" spans="1:21" ht="15.75" customHeight="1">
      <c r="A39" s="394" t="str">
        <f>TT!A6</f>
        <v>NGƯỜI LẬP BIỂU</v>
      </c>
      <c r="B39" s="407"/>
      <c r="C39" s="407"/>
      <c r="D39" s="407"/>
      <c r="E39" s="407"/>
      <c r="F39" s="103"/>
      <c r="G39" s="103"/>
      <c r="H39" s="103"/>
      <c r="I39" s="18"/>
      <c r="J39" s="18"/>
      <c r="K39" s="18"/>
      <c r="L39" s="18"/>
      <c r="M39" s="18"/>
      <c r="N39" s="394" t="str">
        <f>TT!C5</f>
        <v>CỤC TRƯỞNG</v>
      </c>
      <c r="O39" s="394"/>
      <c r="P39" s="394"/>
      <c r="Q39" s="394"/>
      <c r="R39" s="394"/>
      <c r="S39" s="394"/>
      <c r="T39" s="394"/>
      <c r="U39" s="394"/>
    </row>
    <row r="40" spans="1:21" ht="68.25" customHeight="1">
      <c r="A40" s="166"/>
      <c r="B40" s="166"/>
      <c r="C40" s="166"/>
      <c r="D40" s="166"/>
      <c r="E40" s="166"/>
      <c r="F40" s="1"/>
      <c r="G40" s="1"/>
      <c r="H40" s="1"/>
      <c r="I40" s="18"/>
      <c r="J40" s="18"/>
      <c r="K40" s="18"/>
      <c r="L40" s="18"/>
      <c r="M40" s="18"/>
      <c r="N40" s="18"/>
      <c r="O40" s="18"/>
      <c r="P40" s="1"/>
      <c r="Q40" s="167"/>
      <c r="R40" s="1"/>
      <c r="S40" s="18"/>
      <c r="T40" s="1"/>
      <c r="U40" s="1"/>
    </row>
    <row r="41" spans="1:21" ht="15.75" customHeight="1">
      <c r="A41" s="411" t="str">
        <f>TT!C6</f>
        <v>PHẠM ANH VŨ</v>
      </c>
      <c r="B41" s="411"/>
      <c r="C41" s="411"/>
      <c r="D41" s="411"/>
      <c r="E41" s="411"/>
      <c r="F41" s="20" t="s">
        <v>2</v>
      </c>
      <c r="G41" s="20"/>
      <c r="H41" s="20"/>
      <c r="I41" s="20"/>
      <c r="J41" s="20"/>
      <c r="K41" s="20"/>
      <c r="L41" s="20"/>
      <c r="M41" s="20"/>
      <c r="N41" s="418" t="str">
        <f>TT!C3</f>
        <v>CAO MINH HOÀNG TÙNG</v>
      </c>
      <c r="O41" s="418"/>
      <c r="P41" s="418"/>
      <c r="Q41" s="418"/>
      <c r="R41" s="418"/>
      <c r="S41" s="418"/>
      <c r="T41" s="418"/>
      <c r="U41" s="418"/>
    </row>
    <row r="42" spans="1:21">
      <c r="A42" s="20"/>
      <c r="B42" s="20"/>
      <c r="C42" s="20"/>
      <c r="D42" s="20"/>
      <c r="E42" s="20"/>
      <c r="F42" s="20"/>
      <c r="G42" s="20"/>
      <c r="H42" s="20"/>
      <c r="I42" s="20"/>
      <c r="J42" s="20"/>
      <c r="K42" s="20"/>
      <c r="L42" s="20"/>
      <c r="M42" s="21"/>
      <c r="N42" s="21"/>
      <c r="O42" s="21"/>
      <c r="P42" s="21"/>
      <c r="Q42" s="21"/>
      <c r="R42" s="21"/>
      <c r="S42" s="21"/>
      <c r="T42" s="21"/>
      <c r="U42" s="21"/>
    </row>
  </sheetData>
  <sheetProtection selectLockedCells="1"/>
  <mergeCells count="34">
    <mergeCell ref="P1:U1"/>
    <mergeCell ref="Q4:Q7"/>
    <mergeCell ref="R4:R7"/>
    <mergeCell ref="E1:O1"/>
    <mergeCell ref="A1:D1"/>
    <mergeCell ref="D3:E3"/>
    <mergeCell ref="F3:F7"/>
    <mergeCell ref="G3:G7"/>
    <mergeCell ref="P2:U2"/>
    <mergeCell ref="B3:B7"/>
    <mergeCell ref="T3:T7"/>
    <mergeCell ref="U3:U7"/>
    <mergeCell ref="I4:I7"/>
    <mergeCell ref="E4:E7"/>
    <mergeCell ref="I3:S3"/>
    <mergeCell ref="C3:C7"/>
    <mergeCell ref="J4:P4"/>
    <mergeCell ref="N41:U41"/>
    <mergeCell ref="S4:S7"/>
    <mergeCell ref="J5:J7"/>
    <mergeCell ref="K5:M6"/>
    <mergeCell ref="N5:N7"/>
    <mergeCell ref="N38:U38"/>
    <mergeCell ref="O5:O7"/>
    <mergeCell ref="P5:P7"/>
    <mergeCell ref="N39:U39"/>
    <mergeCell ref="H3:H7"/>
    <mergeCell ref="A39:E39"/>
    <mergeCell ref="A3:A7"/>
    <mergeCell ref="D4:D7"/>
    <mergeCell ref="A41:E41"/>
    <mergeCell ref="A38:E38"/>
    <mergeCell ref="A8:B8"/>
    <mergeCell ref="A9:B9"/>
  </mergeCells>
  <pageMargins left="0.39370078740157499" right="0.39370078740157499" top="0.39370078740157499" bottom="0.39370078740157499" header="0.31496062992126" footer="0.31496062992126"/>
  <pageSetup paperSize="9" scale="66" orientation="landscape" r:id="rId1"/>
  <ignoredErrors>
    <ignoredError sqref="U9:U37"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V39"/>
  <sheetViews>
    <sheetView view="pageBreakPreview" topLeftCell="A16" zoomScaleSheetLayoutView="100" workbookViewId="0">
      <selection activeCell="I34" sqref="I34"/>
    </sheetView>
  </sheetViews>
  <sheetFormatPr defaultColWidth="9" defaultRowHeight="15.75"/>
  <cols>
    <col min="1" max="1" width="3.5" style="3" customWidth="1"/>
    <col min="2" max="2" width="25.875" style="3" customWidth="1"/>
    <col min="3" max="3" width="6.25" style="3" customWidth="1"/>
    <col min="4" max="4" width="5.875" style="3" customWidth="1"/>
    <col min="5" max="5" width="8.125" style="3" customWidth="1"/>
    <col min="6" max="6" width="4.875" style="3" customWidth="1"/>
    <col min="7" max="7" width="4.625" style="3" customWidth="1"/>
    <col min="8" max="8" width="6.5" style="3" customWidth="1"/>
    <col min="9" max="9" width="6.125" style="3" customWidth="1"/>
    <col min="10" max="10" width="7.625" style="3" customWidth="1"/>
    <col min="11" max="11" width="6.875" style="3" customWidth="1"/>
    <col min="12" max="12" width="6.75" style="4" customWidth="1"/>
    <col min="13" max="13" width="7.625" style="4" customWidth="1"/>
    <col min="14" max="14" width="6.75" style="4" customWidth="1"/>
    <col min="15" max="16" width="5.25" style="4" customWidth="1"/>
    <col min="17" max="17" width="5.625" style="4" customWidth="1"/>
    <col min="18" max="18" width="7.875" style="4" customWidth="1"/>
    <col min="19" max="19" width="5.75" style="4" customWidth="1"/>
    <col min="20" max="20" width="6" style="4" customWidth="1"/>
    <col min="21" max="21" width="5.5" style="4" customWidth="1"/>
    <col min="22" max="22" width="7" style="4" customWidth="1"/>
    <col min="23" max="16384" width="9" style="3"/>
  </cols>
  <sheetData>
    <row r="1" spans="1:22" ht="66.75" customHeight="1">
      <c r="A1" s="425" t="s">
        <v>151</v>
      </c>
      <c r="B1" s="425"/>
      <c r="C1" s="425"/>
      <c r="D1" s="425"/>
      <c r="E1" s="434" t="s">
        <v>121</v>
      </c>
      <c r="F1" s="434"/>
      <c r="G1" s="434"/>
      <c r="H1" s="434"/>
      <c r="I1" s="434"/>
      <c r="J1" s="434"/>
      <c r="K1" s="434"/>
      <c r="L1" s="434"/>
      <c r="M1" s="434"/>
      <c r="N1" s="434"/>
      <c r="O1" s="434"/>
      <c r="P1" s="434"/>
      <c r="Q1" s="425" t="s">
        <v>150</v>
      </c>
      <c r="R1" s="425"/>
      <c r="S1" s="425"/>
      <c r="T1" s="425"/>
      <c r="U1" s="425"/>
      <c r="V1" s="425"/>
    </row>
    <row r="2" spans="1:22" ht="15.75" customHeight="1">
      <c r="A2" s="1"/>
      <c r="B2" s="19"/>
      <c r="C2" s="19"/>
      <c r="D2" s="19"/>
      <c r="E2" s="1"/>
      <c r="F2" s="1"/>
      <c r="G2" s="1"/>
      <c r="H2" s="27"/>
      <c r="I2" s="29">
        <f>COUNTBLANK(E9:V37)</f>
        <v>522</v>
      </c>
      <c r="J2" s="29">
        <f>COUNTA(E9:V37)</f>
        <v>0</v>
      </c>
      <c r="K2" s="29">
        <f>I2+J2</f>
        <v>522</v>
      </c>
      <c r="L2" s="31"/>
      <c r="M2" s="18"/>
      <c r="N2" s="18"/>
      <c r="O2" s="18"/>
      <c r="P2" s="18"/>
      <c r="Q2" s="440" t="s">
        <v>122</v>
      </c>
      <c r="R2" s="440"/>
      <c r="S2" s="440"/>
      <c r="T2" s="440"/>
      <c r="U2" s="440"/>
      <c r="V2" s="440"/>
    </row>
    <row r="3" spans="1:22" s="7" customFormat="1" ht="15.75" customHeight="1">
      <c r="A3" s="456" t="s">
        <v>21</v>
      </c>
      <c r="B3" s="457"/>
      <c r="C3" s="462" t="s">
        <v>132</v>
      </c>
      <c r="D3" s="435" t="s">
        <v>134</v>
      </c>
      <c r="E3" s="438" t="s">
        <v>4</v>
      </c>
      <c r="F3" s="439"/>
      <c r="G3" s="448" t="s">
        <v>36</v>
      </c>
      <c r="H3" s="441" t="s">
        <v>82</v>
      </c>
      <c r="I3" s="445" t="s">
        <v>37</v>
      </c>
      <c r="J3" s="446"/>
      <c r="K3" s="446"/>
      <c r="L3" s="446"/>
      <c r="M3" s="446"/>
      <c r="N3" s="446"/>
      <c r="O3" s="446"/>
      <c r="P3" s="446"/>
      <c r="Q3" s="446"/>
      <c r="R3" s="446"/>
      <c r="S3" s="446"/>
      <c r="T3" s="447"/>
      <c r="U3" s="448" t="s">
        <v>103</v>
      </c>
      <c r="V3" s="455" t="s">
        <v>108</v>
      </c>
    </row>
    <row r="4" spans="1:22" s="7" customFormat="1" ht="15.75" customHeight="1">
      <c r="A4" s="458"/>
      <c r="B4" s="459"/>
      <c r="C4" s="463"/>
      <c r="D4" s="436"/>
      <c r="E4" s="435" t="s">
        <v>137</v>
      </c>
      <c r="F4" s="435" t="s">
        <v>62</v>
      </c>
      <c r="G4" s="449"/>
      <c r="H4" s="442"/>
      <c r="I4" s="435" t="s">
        <v>37</v>
      </c>
      <c r="J4" s="438" t="s">
        <v>38</v>
      </c>
      <c r="K4" s="444"/>
      <c r="L4" s="444"/>
      <c r="M4" s="444"/>
      <c r="N4" s="444"/>
      <c r="O4" s="444"/>
      <c r="P4" s="444"/>
      <c r="Q4" s="439"/>
      <c r="R4" s="441" t="s">
        <v>139</v>
      </c>
      <c r="S4" s="435" t="s">
        <v>148</v>
      </c>
      <c r="T4" s="441" t="s">
        <v>81</v>
      </c>
      <c r="U4" s="449"/>
      <c r="V4" s="455"/>
    </row>
    <row r="5" spans="1:22" s="7" customFormat="1" ht="15.75" customHeight="1">
      <c r="A5" s="458"/>
      <c r="B5" s="459"/>
      <c r="C5" s="463"/>
      <c r="D5" s="436"/>
      <c r="E5" s="436"/>
      <c r="F5" s="436"/>
      <c r="G5" s="449"/>
      <c r="H5" s="442"/>
      <c r="I5" s="436"/>
      <c r="J5" s="435" t="s">
        <v>61</v>
      </c>
      <c r="K5" s="438" t="s">
        <v>75</v>
      </c>
      <c r="L5" s="444"/>
      <c r="M5" s="444"/>
      <c r="N5" s="444"/>
      <c r="O5" s="444"/>
      <c r="P5" s="444"/>
      <c r="Q5" s="439"/>
      <c r="R5" s="442"/>
      <c r="S5" s="436"/>
      <c r="T5" s="442"/>
      <c r="U5" s="449"/>
      <c r="V5" s="455"/>
    </row>
    <row r="6" spans="1:22" s="7" customFormat="1" ht="15.75" customHeight="1">
      <c r="A6" s="458"/>
      <c r="B6" s="459"/>
      <c r="C6" s="463"/>
      <c r="D6" s="436"/>
      <c r="E6" s="436"/>
      <c r="F6" s="436"/>
      <c r="G6" s="449"/>
      <c r="H6" s="442"/>
      <c r="I6" s="436"/>
      <c r="J6" s="436"/>
      <c r="K6" s="435" t="s">
        <v>96</v>
      </c>
      <c r="L6" s="438" t="s">
        <v>75</v>
      </c>
      <c r="M6" s="444"/>
      <c r="N6" s="439"/>
      <c r="O6" s="435" t="s">
        <v>42</v>
      </c>
      <c r="P6" s="435" t="s">
        <v>147</v>
      </c>
      <c r="Q6" s="435" t="s">
        <v>46</v>
      </c>
      <c r="R6" s="442"/>
      <c r="S6" s="436"/>
      <c r="T6" s="442"/>
      <c r="U6" s="449"/>
      <c r="V6" s="455"/>
    </row>
    <row r="7" spans="1:22" s="7" customFormat="1" ht="44.25" customHeight="1">
      <c r="A7" s="460"/>
      <c r="B7" s="461"/>
      <c r="C7" s="464"/>
      <c r="D7" s="437"/>
      <c r="E7" s="437"/>
      <c r="F7" s="437"/>
      <c r="G7" s="450"/>
      <c r="H7" s="443"/>
      <c r="I7" s="437"/>
      <c r="J7" s="437"/>
      <c r="K7" s="437"/>
      <c r="L7" s="34" t="s">
        <v>39</v>
      </c>
      <c r="M7" s="34" t="s">
        <v>40</v>
      </c>
      <c r="N7" s="34" t="s">
        <v>53</v>
      </c>
      <c r="O7" s="437"/>
      <c r="P7" s="437"/>
      <c r="Q7" s="437"/>
      <c r="R7" s="443"/>
      <c r="S7" s="437"/>
      <c r="T7" s="443"/>
      <c r="U7" s="450"/>
      <c r="V7" s="455"/>
    </row>
    <row r="8" spans="1:22" ht="14.25" customHeight="1">
      <c r="A8" s="438" t="s">
        <v>3</v>
      </c>
      <c r="B8" s="439"/>
      <c r="C8" s="34" t="s">
        <v>13</v>
      </c>
      <c r="D8" s="34" t="s">
        <v>14</v>
      </c>
      <c r="E8" s="34" t="s">
        <v>19</v>
      </c>
      <c r="F8" s="34" t="s">
        <v>22</v>
      </c>
      <c r="G8" s="34" t="s">
        <v>23</v>
      </c>
      <c r="H8" s="34" t="s">
        <v>24</v>
      </c>
      <c r="I8" s="34" t="s">
        <v>25</v>
      </c>
      <c r="J8" s="34" t="s">
        <v>26</v>
      </c>
      <c r="K8" s="34" t="s">
        <v>27</v>
      </c>
      <c r="L8" s="34" t="s">
        <v>29</v>
      </c>
      <c r="M8" s="34" t="s">
        <v>30</v>
      </c>
      <c r="N8" s="34" t="s">
        <v>104</v>
      </c>
      <c r="O8" s="34" t="s">
        <v>101</v>
      </c>
      <c r="P8" s="34" t="s">
        <v>105</v>
      </c>
      <c r="Q8" s="34" t="s">
        <v>106</v>
      </c>
      <c r="R8" s="34" t="s">
        <v>107</v>
      </c>
      <c r="S8" s="34" t="s">
        <v>118</v>
      </c>
      <c r="T8" s="34" t="s">
        <v>131</v>
      </c>
      <c r="U8" s="34" t="s">
        <v>133</v>
      </c>
      <c r="V8" s="34" t="s">
        <v>149</v>
      </c>
    </row>
    <row r="9" spans="1:22" ht="14.25" customHeight="1">
      <c r="A9" s="438" t="s">
        <v>10</v>
      </c>
      <c r="B9" s="439"/>
      <c r="C9" s="36"/>
      <c r="D9" s="36"/>
      <c r="E9" s="36"/>
      <c r="F9" s="36"/>
      <c r="G9" s="36"/>
      <c r="H9" s="36"/>
      <c r="I9" s="36"/>
      <c r="J9" s="36"/>
      <c r="K9" s="36"/>
      <c r="L9" s="36"/>
      <c r="M9" s="36"/>
      <c r="N9" s="36"/>
      <c r="O9" s="36"/>
      <c r="P9" s="36"/>
      <c r="Q9" s="36"/>
      <c r="R9" s="36"/>
      <c r="S9" s="36"/>
      <c r="T9" s="36"/>
      <c r="U9" s="36"/>
      <c r="V9" s="36"/>
    </row>
    <row r="10" spans="1:22" ht="14.25" customHeight="1">
      <c r="A10" s="34" t="s">
        <v>0</v>
      </c>
      <c r="B10" s="37" t="s">
        <v>89</v>
      </c>
      <c r="C10" s="36"/>
      <c r="D10" s="36"/>
      <c r="E10" s="36"/>
      <c r="F10" s="36"/>
      <c r="G10" s="36"/>
      <c r="H10" s="36"/>
      <c r="I10" s="36"/>
      <c r="J10" s="36"/>
      <c r="K10" s="36"/>
      <c r="L10" s="36"/>
      <c r="M10" s="36"/>
      <c r="N10" s="36"/>
      <c r="O10" s="36"/>
      <c r="P10" s="36"/>
      <c r="Q10" s="36"/>
      <c r="R10" s="36"/>
      <c r="S10" s="36"/>
      <c r="T10" s="36"/>
      <c r="U10" s="36"/>
      <c r="V10" s="36"/>
    </row>
    <row r="11" spans="1:22" ht="14.25" customHeight="1">
      <c r="A11" s="38" t="s">
        <v>13</v>
      </c>
      <c r="B11" s="39" t="s">
        <v>31</v>
      </c>
      <c r="C11" s="36"/>
      <c r="D11" s="36"/>
      <c r="E11" s="36"/>
      <c r="F11" s="36"/>
      <c r="G11" s="36"/>
      <c r="H11" s="36"/>
      <c r="I11" s="36"/>
      <c r="J11" s="36"/>
      <c r="K11" s="36"/>
      <c r="L11" s="36"/>
      <c r="M11" s="36"/>
      <c r="N11" s="36"/>
      <c r="O11" s="36"/>
      <c r="P11" s="36"/>
      <c r="Q11" s="36"/>
      <c r="R11" s="36"/>
      <c r="S11" s="36"/>
      <c r="T11" s="36"/>
      <c r="U11" s="36"/>
      <c r="V11" s="36"/>
    </row>
    <row r="12" spans="1:22" ht="14.25" customHeight="1">
      <c r="A12" s="38" t="s">
        <v>14</v>
      </c>
      <c r="B12" s="40" t="s">
        <v>33</v>
      </c>
      <c r="C12" s="36"/>
      <c r="D12" s="36"/>
      <c r="E12" s="36"/>
      <c r="F12" s="36"/>
      <c r="G12" s="36"/>
      <c r="H12" s="36"/>
      <c r="I12" s="36"/>
      <c r="J12" s="36"/>
      <c r="K12" s="36"/>
      <c r="L12" s="36"/>
      <c r="M12" s="36"/>
      <c r="N12" s="36"/>
      <c r="O12" s="36"/>
      <c r="P12" s="36"/>
      <c r="Q12" s="36"/>
      <c r="R12" s="36"/>
      <c r="S12" s="36"/>
      <c r="T12" s="36"/>
      <c r="U12" s="36"/>
      <c r="V12" s="36"/>
    </row>
    <row r="13" spans="1:22" ht="14.25" customHeight="1">
      <c r="A13" s="38" t="s">
        <v>19</v>
      </c>
      <c r="B13" s="41" t="s">
        <v>141</v>
      </c>
      <c r="C13" s="36"/>
      <c r="D13" s="36"/>
      <c r="E13" s="36"/>
      <c r="F13" s="36"/>
      <c r="G13" s="36"/>
      <c r="H13" s="36"/>
      <c r="I13" s="36"/>
      <c r="J13" s="36"/>
      <c r="K13" s="36"/>
      <c r="L13" s="36"/>
      <c r="M13" s="36"/>
      <c r="N13" s="36"/>
      <c r="O13" s="36"/>
      <c r="P13" s="36"/>
      <c r="Q13" s="36"/>
      <c r="R13" s="36"/>
      <c r="S13" s="36"/>
      <c r="T13" s="36"/>
      <c r="U13" s="36"/>
      <c r="V13" s="36"/>
    </row>
    <row r="14" spans="1:22">
      <c r="A14" s="38" t="s">
        <v>22</v>
      </c>
      <c r="B14" s="39" t="s">
        <v>145</v>
      </c>
      <c r="C14" s="36"/>
      <c r="D14" s="36"/>
      <c r="E14" s="36"/>
      <c r="F14" s="36"/>
      <c r="G14" s="36"/>
      <c r="H14" s="36"/>
      <c r="I14" s="36"/>
      <c r="J14" s="36"/>
      <c r="K14" s="36"/>
      <c r="L14" s="36"/>
      <c r="M14" s="36"/>
      <c r="N14" s="36"/>
      <c r="O14" s="36"/>
      <c r="P14" s="36"/>
      <c r="Q14" s="36"/>
      <c r="R14" s="36"/>
      <c r="S14" s="36"/>
      <c r="T14" s="36"/>
      <c r="U14" s="36"/>
      <c r="V14" s="43"/>
    </row>
    <row r="15" spans="1:22" ht="17.25" customHeight="1">
      <c r="A15" s="38" t="s">
        <v>23</v>
      </c>
      <c r="B15" s="42" t="s">
        <v>144</v>
      </c>
      <c r="C15" s="36"/>
      <c r="D15" s="36"/>
      <c r="E15" s="36"/>
      <c r="F15" s="36"/>
      <c r="G15" s="36"/>
      <c r="H15" s="36"/>
      <c r="I15" s="36"/>
      <c r="J15" s="36"/>
      <c r="K15" s="36"/>
      <c r="L15" s="36"/>
      <c r="M15" s="36"/>
      <c r="N15" s="36"/>
      <c r="O15" s="36"/>
      <c r="P15" s="36"/>
      <c r="Q15" s="36"/>
      <c r="R15" s="36"/>
      <c r="S15" s="36"/>
      <c r="T15" s="36"/>
      <c r="U15" s="36"/>
      <c r="V15" s="36"/>
    </row>
    <row r="16" spans="1:22" ht="17.25" customHeight="1">
      <c r="A16" s="38" t="s">
        <v>24</v>
      </c>
      <c r="B16" s="42" t="s">
        <v>146</v>
      </c>
      <c r="C16" s="36"/>
      <c r="D16" s="36"/>
      <c r="E16" s="36"/>
      <c r="F16" s="36"/>
      <c r="G16" s="36"/>
      <c r="H16" s="36"/>
      <c r="I16" s="36"/>
      <c r="J16" s="36"/>
      <c r="K16" s="36"/>
      <c r="L16" s="36"/>
      <c r="M16" s="36"/>
      <c r="N16" s="36"/>
      <c r="O16" s="36"/>
      <c r="P16" s="36"/>
      <c r="Q16" s="36"/>
      <c r="R16" s="36"/>
      <c r="S16" s="36"/>
      <c r="T16" s="36"/>
      <c r="U16" s="36"/>
      <c r="V16" s="36"/>
    </row>
    <row r="17" spans="1:22" ht="14.25" customHeight="1">
      <c r="A17" s="38" t="s">
        <v>25</v>
      </c>
      <c r="B17" s="39" t="s">
        <v>129</v>
      </c>
      <c r="C17" s="36"/>
      <c r="D17" s="36"/>
      <c r="E17" s="36"/>
      <c r="F17" s="36"/>
      <c r="G17" s="36"/>
      <c r="H17" s="36"/>
      <c r="I17" s="36"/>
      <c r="J17" s="36"/>
      <c r="K17" s="36"/>
      <c r="L17" s="36"/>
      <c r="M17" s="36"/>
      <c r="N17" s="36"/>
      <c r="O17" s="36"/>
      <c r="P17" s="36"/>
      <c r="Q17" s="36"/>
      <c r="R17" s="36"/>
      <c r="S17" s="36"/>
      <c r="T17" s="36"/>
      <c r="U17" s="36"/>
      <c r="V17" s="36"/>
    </row>
    <row r="18" spans="1:22" ht="14.25" customHeight="1">
      <c r="A18" s="38" t="s">
        <v>26</v>
      </c>
      <c r="B18" s="39" t="s">
        <v>32</v>
      </c>
      <c r="C18" s="36"/>
      <c r="D18" s="36"/>
      <c r="E18" s="36"/>
      <c r="F18" s="36"/>
      <c r="G18" s="36"/>
      <c r="H18" s="36"/>
      <c r="I18" s="36"/>
      <c r="J18" s="36"/>
      <c r="K18" s="36"/>
      <c r="L18" s="36"/>
      <c r="M18" s="36"/>
      <c r="N18" s="36"/>
      <c r="O18" s="36"/>
      <c r="P18" s="36"/>
      <c r="Q18" s="36"/>
      <c r="R18" s="36"/>
      <c r="S18" s="36"/>
      <c r="T18" s="36"/>
      <c r="U18" s="36"/>
      <c r="V18" s="36"/>
    </row>
    <row r="19" spans="1:22" ht="14.25" customHeight="1">
      <c r="A19" s="38" t="s">
        <v>27</v>
      </c>
      <c r="B19" s="39" t="s">
        <v>34</v>
      </c>
      <c r="C19" s="36"/>
      <c r="D19" s="36"/>
      <c r="E19" s="36"/>
      <c r="F19" s="36"/>
      <c r="G19" s="36"/>
      <c r="H19" s="36"/>
      <c r="I19" s="36"/>
      <c r="J19" s="36"/>
      <c r="K19" s="36"/>
      <c r="L19" s="36"/>
      <c r="M19" s="36"/>
      <c r="N19" s="36"/>
      <c r="O19" s="36"/>
      <c r="P19" s="36"/>
      <c r="Q19" s="36"/>
      <c r="R19" s="36"/>
      <c r="S19" s="36"/>
      <c r="T19" s="36"/>
      <c r="U19" s="36"/>
      <c r="V19" s="36"/>
    </row>
    <row r="20" spans="1:22" ht="14.25" customHeight="1">
      <c r="A20" s="38" t="s">
        <v>29</v>
      </c>
      <c r="B20" s="39" t="s">
        <v>35</v>
      </c>
      <c r="C20" s="36"/>
      <c r="D20" s="36"/>
      <c r="E20" s="36"/>
      <c r="F20" s="36"/>
      <c r="G20" s="36"/>
      <c r="H20" s="36"/>
      <c r="I20" s="36"/>
      <c r="J20" s="36"/>
      <c r="K20" s="36"/>
      <c r="L20" s="36"/>
      <c r="M20" s="36"/>
      <c r="N20" s="36"/>
      <c r="O20" s="36"/>
      <c r="P20" s="36"/>
      <c r="Q20" s="36"/>
      <c r="R20" s="36"/>
      <c r="S20" s="36"/>
      <c r="T20" s="36"/>
      <c r="U20" s="36"/>
      <c r="V20" s="36"/>
    </row>
    <row r="21" spans="1:22" ht="14.25" customHeight="1">
      <c r="A21" s="38" t="s">
        <v>30</v>
      </c>
      <c r="B21" s="39" t="s">
        <v>143</v>
      </c>
      <c r="C21" s="36"/>
      <c r="D21" s="36"/>
      <c r="E21" s="36"/>
      <c r="F21" s="36"/>
      <c r="G21" s="36"/>
      <c r="H21" s="36"/>
      <c r="I21" s="36"/>
      <c r="J21" s="36"/>
      <c r="K21" s="36"/>
      <c r="L21" s="36"/>
      <c r="M21" s="36"/>
      <c r="N21" s="36"/>
      <c r="O21" s="36"/>
      <c r="P21" s="36"/>
      <c r="Q21" s="36"/>
      <c r="R21" s="36"/>
      <c r="S21" s="36"/>
      <c r="T21" s="36"/>
      <c r="U21" s="36"/>
      <c r="V21" s="36"/>
    </row>
    <row r="22" spans="1:22" ht="14.25" customHeight="1">
      <c r="A22" s="38" t="s">
        <v>104</v>
      </c>
      <c r="B22" s="39" t="s">
        <v>142</v>
      </c>
      <c r="C22" s="36"/>
      <c r="D22" s="36"/>
      <c r="E22" s="36"/>
      <c r="F22" s="36"/>
      <c r="G22" s="36"/>
      <c r="H22" s="36"/>
      <c r="I22" s="36"/>
      <c r="J22" s="36"/>
      <c r="K22" s="36"/>
      <c r="L22" s="36"/>
      <c r="M22" s="36"/>
      <c r="N22" s="36"/>
      <c r="O22" s="36"/>
      <c r="P22" s="36"/>
      <c r="Q22" s="36"/>
      <c r="R22" s="36"/>
      <c r="S22" s="36"/>
      <c r="T22" s="36"/>
      <c r="U22" s="36"/>
      <c r="V22" s="36"/>
    </row>
    <row r="23" spans="1:22" ht="14.25" customHeight="1">
      <c r="A23" s="38" t="s">
        <v>101</v>
      </c>
      <c r="B23" s="39" t="s">
        <v>102</v>
      </c>
      <c r="C23" s="36"/>
      <c r="D23" s="36"/>
      <c r="E23" s="36"/>
      <c r="F23" s="36"/>
      <c r="G23" s="36"/>
      <c r="H23" s="36"/>
      <c r="I23" s="36"/>
      <c r="J23" s="36"/>
      <c r="K23" s="36"/>
      <c r="L23" s="36"/>
      <c r="M23" s="36"/>
      <c r="N23" s="36"/>
      <c r="O23" s="36"/>
      <c r="P23" s="36"/>
      <c r="Q23" s="36"/>
      <c r="R23" s="36"/>
      <c r="S23" s="36"/>
      <c r="T23" s="36"/>
      <c r="U23" s="36"/>
      <c r="V23" s="36"/>
    </row>
    <row r="24" spans="1:22" ht="14.25" customHeight="1">
      <c r="A24" s="34" t="s">
        <v>1</v>
      </c>
      <c r="B24" s="37" t="s">
        <v>90</v>
      </c>
      <c r="C24" s="36"/>
      <c r="D24" s="36"/>
      <c r="E24" s="36"/>
      <c r="F24" s="36"/>
      <c r="G24" s="36"/>
      <c r="H24" s="36"/>
      <c r="I24" s="36"/>
      <c r="J24" s="36"/>
      <c r="K24" s="36"/>
      <c r="L24" s="36"/>
      <c r="M24" s="36"/>
      <c r="N24" s="36"/>
      <c r="O24" s="36"/>
      <c r="P24" s="36"/>
      <c r="Q24" s="36"/>
      <c r="R24" s="36"/>
      <c r="S24" s="36"/>
      <c r="T24" s="36"/>
      <c r="U24" s="36"/>
      <c r="V24" s="36"/>
    </row>
    <row r="25" spans="1:22" ht="14.25" customHeight="1">
      <c r="A25" s="38" t="s">
        <v>13</v>
      </c>
      <c r="B25" s="39" t="s">
        <v>31</v>
      </c>
      <c r="C25" s="36"/>
      <c r="D25" s="36"/>
      <c r="E25" s="36"/>
      <c r="F25" s="36"/>
      <c r="G25" s="36"/>
      <c r="H25" s="36"/>
      <c r="I25" s="36"/>
      <c r="J25" s="36"/>
      <c r="K25" s="36"/>
      <c r="L25" s="36"/>
      <c r="M25" s="36"/>
      <c r="N25" s="36"/>
      <c r="O25" s="36"/>
      <c r="P25" s="36"/>
      <c r="Q25" s="36"/>
      <c r="R25" s="36"/>
      <c r="S25" s="36"/>
      <c r="T25" s="36"/>
      <c r="U25" s="36"/>
      <c r="V25" s="36"/>
    </row>
    <row r="26" spans="1:22" ht="14.25" customHeight="1">
      <c r="A26" s="38" t="s">
        <v>14</v>
      </c>
      <c r="B26" s="40" t="s">
        <v>33</v>
      </c>
      <c r="C26" s="36"/>
      <c r="D26" s="36"/>
      <c r="E26" s="36"/>
      <c r="F26" s="36"/>
      <c r="G26" s="36"/>
      <c r="H26" s="36"/>
      <c r="I26" s="36"/>
      <c r="J26" s="36"/>
      <c r="K26" s="36"/>
      <c r="L26" s="36"/>
      <c r="M26" s="36"/>
      <c r="N26" s="36"/>
      <c r="O26" s="36"/>
      <c r="P26" s="36"/>
      <c r="Q26" s="36"/>
      <c r="R26" s="36"/>
      <c r="S26" s="36"/>
      <c r="T26" s="36"/>
      <c r="U26" s="36"/>
      <c r="V26" s="36"/>
    </row>
    <row r="27" spans="1:22" ht="14.25" customHeight="1">
      <c r="A27" s="38" t="s">
        <v>19</v>
      </c>
      <c r="B27" s="41" t="s">
        <v>141</v>
      </c>
      <c r="C27" s="36"/>
      <c r="D27" s="36"/>
      <c r="E27" s="36"/>
      <c r="F27" s="36"/>
      <c r="G27" s="36"/>
      <c r="H27" s="36"/>
      <c r="I27" s="36"/>
      <c r="J27" s="36"/>
      <c r="K27" s="36"/>
      <c r="L27" s="36"/>
      <c r="M27" s="36"/>
      <c r="N27" s="36"/>
      <c r="O27" s="36"/>
      <c r="P27" s="36"/>
      <c r="Q27" s="36"/>
      <c r="R27" s="36"/>
      <c r="S27" s="36"/>
      <c r="T27" s="36"/>
      <c r="U27" s="36"/>
      <c r="V27" s="36"/>
    </row>
    <row r="28" spans="1:22" ht="14.25" customHeight="1">
      <c r="A28" s="38" t="s">
        <v>22</v>
      </c>
      <c r="B28" s="39" t="s">
        <v>145</v>
      </c>
      <c r="C28" s="36"/>
      <c r="D28" s="36"/>
      <c r="E28" s="36"/>
      <c r="F28" s="36"/>
      <c r="G28" s="36"/>
      <c r="H28" s="36"/>
      <c r="I28" s="36"/>
      <c r="J28" s="36"/>
      <c r="K28" s="36"/>
      <c r="L28" s="36"/>
      <c r="M28" s="36"/>
      <c r="N28" s="36"/>
      <c r="O28" s="36"/>
      <c r="P28" s="36"/>
      <c r="Q28" s="36"/>
      <c r="R28" s="36"/>
      <c r="S28" s="36"/>
      <c r="T28" s="36"/>
      <c r="U28" s="36"/>
      <c r="V28" s="36"/>
    </row>
    <row r="29" spans="1:22">
      <c r="A29" s="38" t="s">
        <v>23</v>
      </c>
      <c r="B29" s="42" t="s">
        <v>144</v>
      </c>
      <c r="C29" s="36"/>
      <c r="D29" s="36"/>
      <c r="E29" s="36"/>
      <c r="F29" s="36"/>
      <c r="G29" s="36"/>
      <c r="H29" s="36"/>
      <c r="I29" s="36"/>
      <c r="J29" s="36"/>
      <c r="K29" s="36"/>
      <c r="L29" s="36"/>
      <c r="M29" s="36"/>
      <c r="N29" s="36"/>
      <c r="O29" s="36"/>
      <c r="P29" s="36"/>
      <c r="Q29" s="36"/>
      <c r="R29" s="36"/>
      <c r="S29" s="36"/>
      <c r="T29" s="36"/>
      <c r="U29" s="36"/>
      <c r="V29" s="43"/>
    </row>
    <row r="30" spans="1:22" ht="14.25" customHeight="1">
      <c r="A30" s="38" t="s">
        <v>24</v>
      </c>
      <c r="B30" s="39" t="s">
        <v>128</v>
      </c>
      <c r="C30" s="36"/>
      <c r="D30" s="36"/>
      <c r="E30" s="36"/>
      <c r="F30" s="36"/>
      <c r="G30" s="36"/>
      <c r="H30" s="36"/>
      <c r="I30" s="36"/>
      <c r="J30" s="36"/>
      <c r="K30" s="36"/>
      <c r="L30" s="36"/>
      <c r="M30" s="36"/>
      <c r="N30" s="36"/>
      <c r="O30" s="36"/>
      <c r="P30" s="36"/>
      <c r="Q30" s="36"/>
      <c r="R30" s="36"/>
      <c r="S30" s="36"/>
      <c r="T30" s="36"/>
      <c r="U30" s="36"/>
      <c r="V30" s="36"/>
    </row>
    <row r="31" spans="1:22" ht="14.25" customHeight="1">
      <c r="A31" s="38" t="s">
        <v>25</v>
      </c>
      <c r="B31" s="39" t="s">
        <v>129</v>
      </c>
      <c r="C31" s="36"/>
      <c r="D31" s="36"/>
      <c r="E31" s="36"/>
      <c r="F31" s="36"/>
      <c r="G31" s="36"/>
      <c r="H31" s="36"/>
      <c r="I31" s="36"/>
      <c r="J31" s="36"/>
      <c r="K31" s="36"/>
      <c r="L31" s="36"/>
      <c r="M31" s="36"/>
      <c r="N31" s="36"/>
      <c r="O31" s="36"/>
      <c r="P31" s="36"/>
      <c r="Q31" s="36"/>
      <c r="R31" s="36"/>
      <c r="S31" s="36"/>
      <c r="T31" s="36"/>
      <c r="U31" s="36"/>
      <c r="V31" s="36"/>
    </row>
    <row r="32" spans="1:22" ht="14.25" customHeight="1">
      <c r="A32" s="38" t="s">
        <v>26</v>
      </c>
      <c r="B32" s="39" t="s">
        <v>32</v>
      </c>
      <c r="C32" s="36"/>
      <c r="D32" s="36"/>
      <c r="E32" s="36"/>
      <c r="F32" s="36"/>
      <c r="G32" s="36"/>
      <c r="H32" s="36"/>
      <c r="I32" s="36"/>
      <c r="J32" s="36"/>
      <c r="K32" s="36"/>
      <c r="L32" s="36"/>
      <c r="M32" s="36"/>
      <c r="N32" s="36"/>
      <c r="O32" s="36"/>
      <c r="P32" s="36"/>
      <c r="Q32" s="36"/>
      <c r="R32" s="36"/>
      <c r="S32" s="36"/>
      <c r="T32" s="36"/>
      <c r="U32" s="36"/>
      <c r="V32" s="36"/>
    </row>
    <row r="33" spans="1:22" ht="14.25" customHeight="1">
      <c r="A33" s="38" t="s">
        <v>27</v>
      </c>
      <c r="B33" s="39" t="s">
        <v>34</v>
      </c>
      <c r="C33" s="36"/>
      <c r="D33" s="36"/>
      <c r="E33" s="36"/>
      <c r="F33" s="36"/>
      <c r="G33" s="36"/>
      <c r="H33" s="36"/>
      <c r="I33" s="36"/>
      <c r="J33" s="36"/>
      <c r="K33" s="36"/>
      <c r="L33" s="36"/>
      <c r="M33" s="36"/>
      <c r="N33" s="36"/>
      <c r="O33" s="36"/>
      <c r="P33" s="36"/>
      <c r="Q33" s="36"/>
      <c r="R33" s="36"/>
      <c r="S33" s="36"/>
      <c r="T33" s="36"/>
      <c r="U33" s="36"/>
      <c r="V33" s="36"/>
    </row>
    <row r="34" spans="1:22" ht="14.25" customHeight="1">
      <c r="A34" s="38" t="s">
        <v>29</v>
      </c>
      <c r="B34" s="39" t="s">
        <v>35</v>
      </c>
      <c r="C34" s="36"/>
      <c r="D34" s="36"/>
      <c r="E34" s="36"/>
      <c r="F34" s="36"/>
      <c r="G34" s="36"/>
      <c r="H34" s="36"/>
      <c r="I34" s="36"/>
      <c r="J34" s="36"/>
      <c r="K34" s="36"/>
      <c r="L34" s="36"/>
      <c r="M34" s="36"/>
      <c r="N34" s="36"/>
      <c r="O34" s="36"/>
      <c r="P34" s="36"/>
      <c r="Q34" s="36"/>
      <c r="R34" s="36"/>
      <c r="S34" s="36"/>
      <c r="T34" s="36"/>
      <c r="U34" s="36"/>
      <c r="V34" s="36"/>
    </row>
    <row r="35" spans="1:22" ht="14.25" customHeight="1">
      <c r="A35" s="38" t="s">
        <v>30</v>
      </c>
      <c r="B35" s="39" t="s">
        <v>143</v>
      </c>
      <c r="C35" s="36"/>
      <c r="D35" s="36"/>
      <c r="E35" s="36"/>
      <c r="F35" s="36"/>
      <c r="G35" s="36"/>
      <c r="H35" s="36"/>
      <c r="I35" s="36"/>
      <c r="J35" s="36"/>
      <c r="K35" s="36"/>
      <c r="L35" s="36"/>
      <c r="M35" s="36"/>
      <c r="N35" s="36"/>
      <c r="O35" s="36"/>
      <c r="P35" s="36"/>
      <c r="Q35" s="36"/>
      <c r="R35" s="36"/>
      <c r="S35" s="36"/>
      <c r="T35" s="36"/>
      <c r="U35" s="36"/>
      <c r="V35" s="36"/>
    </row>
    <row r="36" spans="1:22" ht="14.25" customHeight="1">
      <c r="A36" s="38" t="s">
        <v>104</v>
      </c>
      <c r="B36" s="39" t="s">
        <v>142</v>
      </c>
      <c r="C36" s="36"/>
      <c r="D36" s="36"/>
      <c r="E36" s="36"/>
      <c r="F36" s="36"/>
      <c r="G36" s="36"/>
      <c r="H36" s="36"/>
      <c r="I36" s="36"/>
      <c r="J36" s="36"/>
      <c r="K36" s="36"/>
      <c r="L36" s="36"/>
      <c r="M36" s="36"/>
      <c r="N36" s="36"/>
      <c r="O36" s="36"/>
      <c r="P36" s="36"/>
      <c r="Q36" s="36"/>
      <c r="R36" s="36"/>
      <c r="S36" s="36"/>
      <c r="T36" s="36"/>
      <c r="U36" s="36"/>
      <c r="V36" s="36"/>
    </row>
    <row r="37" spans="1:22" ht="14.25" customHeight="1">
      <c r="A37" s="38" t="s">
        <v>101</v>
      </c>
      <c r="B37" s="39" t="s">
        <v>102</v>
      </c>
      <c r="C37" s="36"/>
      <c r="D37" s="36"/>
      <c r="E37" s="36"/>
      <c r="F37" s="36"/>
      <c r="G37" s="36"/>
      <c r="H37" s="36"/>
      <c r="I37" s="36"/>
      <c r="J37" s="36"/>
      <c r="K37" s="36"/>
      <c r="L37" s="36"/>
      <c r="M37" s="36"/>
      <c r="N37" s="36"/>
      <c r="O37" s="36"/>
      <c r="P37" s="36"/>
      <c r="Q37" s="36"/>
      <c r="R37" s="36"/>
      <c r="S37" s="36"/>
      <c r="T37" s="36"/>
      <c r="U37" s="36"/>
      <c r="V37" s="36"/>
    </row>
    <row r="38" spans="1:22" ht="45.75" customHeight="1">
      <c r="A38" s="451" t="s">
        <v>119</v>
      </c>
      <c r="B38" s="451"/>
      <c r="C38" s="451"/>
      <c r="D38" s="451"/>
      <c r="E38" s="451"/>
      <c r="F38" s="451"/>
      <c r="G38" s="451"/>
      <c r="H38" s="451"/>
      <c r="I38" s="1"/>
      <c r="J38" s="1"/>
      <c r="K38" s="1"/>
      <c r="L38" s="1"/>
      <c r="M38" s="1"/>
      <c r="N38" s="3"/>
      <c r="O38" s="453" t="s">
        <v>127</v>
      </c>
      <c r="P38" s="453"/>
      <c r="Q38" s="453"/>
      <c r="R38" s="453"/>
      <c r="S38" s="453"/>
      <c r="T38" s="453"/>
      <c r="U38" s="453"/>
      <c r="V38" s="453"/>
    </row>
    <row r="39" spans="1:22">
      <c r="A39" s="452"/>
      <c r="B39" s="452"/>
      <c r="C39" s="452"/>
      <c r="D39" s="452"/>
      <c r="E39" s="452"/>
      <c r="F39" s="452"/>
      <c r="G39" s="452"/>
      <c r="H39" s="452"/>
      <c r="O39" s="454"/>
      <c r="P39" s="454"/>
      <c r="Q39" s="454"/>
      <c r="R39" s="454"/>
      <c r="S39" s="454"/>
      <c r="T39" s="454"/>
      <c r="U39" s="454"/>
      <c r="V39" s="454"/>
    </row>
  </sheetData>
  <mergeCells count="31">
    <mergeCell ref="A38:H39"/>
    <mergeCell ref="O38:V39"/>
    <mergeCell ref="U3:U7"/>
    <mergeCell ref="J5:J7"/>
    <mergeCell ref="F4:F7"/>
    <mergeCell ref="L6:N6"/>
    <mergeCell ref="T4:T7"/>
    <mergeCell ref="O6:O7"/>
    <mergeCell ref="V3:V7"/>
    <mergeCell ref="A9:B9"/>
    <mergeCell ref="K5:Q5"/>
    <mergeCell ref="A3:B7"/>
    <mergeCell ref="K6:K7"/>
    <mergeCell ref="A8:B8"/>
    <mergeCell ref="Q6:Q7"/>
    <mergeCell ref="C3:C7"/>
    <mergeCell ref="E1:P1"/>
    <mergeCell ref="A1:D1"/>
    <mergeCell ref="D3:D7"/>
    <mergeCell ref="Q1:V1"/>
    <mergeCell ref="E3:F3"/>
    <mergeCell ref="Q2:V2"/>
    <mergeCell ref="H3:H7"/>
    <mergeCell ref="R4:R7"/>
    <mergeCell ref="S4:S7"/>
    <mergeCell ref="I4:I7"/>
    <mergeCell ref="J4:Q4"/>
    <mergeCell ref="E4:E7"/>
    <mergeCell ref="P6:P7"/>
    <mergeCell ref="I3:T3"/>
    <mergeCell ref="G3:G7"/>
  </mergeCells>
  <phoneticPr fontId="8" type="noConversion"/>
  <pageMargins left="0.19685039370078741" right="0.19685039370078741" top="0.19685039370078741" bottom="0" header="0.19685039370078741" footer="0.19685039370078741"/>
  <pageSetup paperSize="9" scale="8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E37"/>
  <sheetViews>
    <sheetView view="pageBreakPreview" topLeftCell="A25" zoomScale="115" zoomScaleNormal="90" zoomScaleSheetLayoutView="115" workbookViewId="0">
      <selection activeCell="B9" sqref="B9"/>
    </sheetView>
  </sheetViews>
  <sheetFormatPr defaultColWidth="9" defaultRowHeight="15.75"/>
  <cols>
    <col min="1" max="1" width="7.25" style="1" customWidth="1"/>
    <col min="2" max="2" width="58.875" style="1" customWidth="1"/>
    <col min="3" max="3" width="16.875" style="1" customWidth="1"/>
    <col min="4" max="4" width="16.375" style="1" customWidth="1"/>
    <col min="5" max="5" width="16" style="1" customWidth="1"/>
    <col min="6" max="16384" width="9" style="1"/>
  </cols>
  <sheetData>
    <row r="1" spans="1:4" s="5" customFormat="1" ht="50.25" customHeight="1">
      <c r="A1" s="401" t="s">
        <v>100</v>
      </c>
      <c r="B1" s="402"/>
      <c r="C1" s="402"/>
      <c r="D1" s="402"/>
    </row>
    <row r="2" spans="1:4" s="6" customFormat="1" ht="39.75" customHeight="1">
      <c r="A2" s="465" t="s">
        <v>20</v>
      </c>
      <c r="B2" s="466"/>
      <c r="C2" s="155" t="s">
        <v>88</v>
      </c>
      <c r="D2" s="155" t="s">
        <v>91</v>
      </c>
    </row>
    <row r="3" spans="1:4" ht="21" customHeight="1">
      <c r="A3" s="352" t="s">
        <v>13</v>
      </c>
      <c r="B3" s="353" t="s">
        <v>87</v>
      </c>
      <c r="C3" s="354">
        <v>36163</v>
      </c>
      <c r="D3" s="354">
        <v>22448961.024000004</v>
      </c>
    </row>
    <row r="4" spans="1:4" s="2" customFormat="1" ht="21" customHeight="1">
      <c r="A4" s="15" t="s">
        <v>15</v>
      </c>
      <c r="B4" s="16" t="s">
        <v>309</v>
      </c>
      <c r="C4" s="163">
        <v>0</v>
      </c>
      <c r="D4" s="163">
        <v>1090600</v>
      </c>
    </row>
    <row r="5" spans="1:4" s="2" customFormat="1" ht="21" customHeight="1">
      <c r="A5" s="15" t="s">
        <v>16</v>
      </c>
      <c r="B5" s="16" t="s">
        <v>310</v>
      </c>
      <c r="C5" s="163">
        <v>0</v>
      </c>
      <c r="D5" s="163">
        <v>0</v>
      </c>
    </row>
    <row r="6" spans="1:4" s="2" customFormat="1" ht="21" customHeight="1">
      <c r="A6" s="15" t="s">
        <v>41</v>
      </c>
      <c r="B6" s="16" t="s">
        <v>311</v>
      </c>
      <c r="C6" s="239"/>
      <c r="D6" s="163">
        <v>18989064.024000004</v>
      </c>
    </row>
    <row r="7" spans="1:4" s="11" customFormat="1" ht="21" customHeight="1">
      <c r="A7" s="15" t="s">
        <v>43</v>
      </c>
      <c r="B7" s="16" t="s">
        <v>312</v>
      </c>
      <c r="C7" s="163">
        <v>15300</v>
      </c>
      <c r="D7" s="163">
        <v>2369297</v>
      </c>
    </row>
    <row r="8" spans="1:4" s="2" customFormat="1" ht="21" customHeight="1">
      <c r="A8" s="15" t="s">
        <v>44</v>
      </c>
      <c r="B8" s="16" t="s">
        <v>313</v>
      </c>
      <c r="C8" s="163">
        <v>0</v>
      </c>
      <c r="D8" s="163">
        <v>0</v>
      </c>
    </row>
    <row r="9" spans="1:4" s="2" customFormat="1" ht="21" customHeight="1">
      <c r="A9" s="15" t="s">
        <v>77</v>
      </c>
      <c r="B9" s="16" t="s">
        <v>314</v>
      </c>
      <c r="C9" s="163">
        <v>20863</v>
      </c>
      <c r="D9" s="239"/>
    </row>
    <row r="10" spans="1:4" s="2" customFormat="1" ht="21" customHeight="1">
      <c r="A10" s="15" t="s">
        <v>80</v>
      </c>
      <c r="B10" s="16" t="s">
        <v>315</v>
      </c>
      <c r="C10" s="239"/>
      <c r="D10" s="163">
        <v>0</v>
      </c>
    </row>
    <row r="11" spans="1:4" s="2" customFormat="1" ht="21" customHeight="1">
      <c r="A11" s="15" t="s">
        <v>83</v>
      </c>
      <c r="B11" s="16" t="s">
        <v>316</v>
      </c>
      <c r="C11" s="163">
        <v>0</v>
      </c>
      <c r="D11" s="163">
        <v>0</v>
      </c>
    </row>
    <row r="12" spans="1:4" s="11" customFormat="1" ht="21" customHeight="1">
      <c r="A12" s="352" t="s">
        <v>14</v>
      </c>
      <c r="B12" s="353" t="s">
        <v>46</v>
      </c>
      <c r="C12" s="354">
        <v>0</v>
      </c>
      <c r="D12" s="354">
        <v>484408</v>
      </c>
    </row>
    <row r="13" spans="1:4" s="11" customFormat="1" ht="21" customHeight="1">
      <c r="A13" s="15" t="s">
        <v>17</v>
      </c>
      <c r="B13" s="17" t="s">
        <v>45</v>
      </c>
      <c r="C13" s="165">
        <v>0</v>
      </c>
      <c r="D13" s="163">
        <v>0</v>
      </c>
    </row>
    <row r="14" spans="1:4" s="11" customFormat="1" ht="21" customHeight="1">
      <c r="A14" s="15" t="s">
        <v>18</v>
      </c>
      <c r="B14" s="17" t="s">
        <v>86</v>
      </c>
      <c r="C14" s="165">
        <v>0</v>
      </c>
      <c r="D14" s="163">
        <v>0</v>
      </c>
    </row>
    <row r="15" spans="1:4" s="8" customFormat="1" ht="21" customHeight="1">
      <c r="A15" s="15" t="s">
        <v>111</v>
      </c>
      <c r="B15" s="16" t="s">
        <v>109</v>
      </c>
      <c r="C15" s="165">
        <v>0</v>
      </c>
      <c r="D15" s="163">
        <v>484408</v>
      </c>
    </row>
    <row r="16" spans="1:4" s="9" customFormat="1" ht="21" customHeight="1">
      <c r="A16" s="352" t="s">
        <v>19</v>
      </c>
      <c r="B16" s="353" t="s">
        <v>84</v>
      </c>
      <c r="C16" s="354">
        <v>238865</v>
      </c>
      <c r="D16" s="354">
        <v>89878295</v>
      </c>
    </row>
    <row r="17" spans="1:4" s="9" customFormat="1" ht="21" customHeight="1">
      <c r="A17" s="15" t="s">
        <v>47</v>
      </c>
      <c r="B17" s="16" t="s">
        <v>66</v>
      </c>
      <c r="C17" s="163">
        <v>0</v>
      </c>
      <c r="D17" s="163">
        <v>0</v>
      </c>
    </row>
    <row r="18" spans="1:4" s="9" customFormat="1" ht="21" customHeight="1">
      <c r="A18" s="15" t="s">
        <v>48</v>
      </c>
      <c r="B18" s="16" t="s">
        <v>67</v>
      </c>
      <c r="C18" s="163">
        <v>0</v>
      </c>
      <c r="D18" s="163">
        <v>0</v>
      </c>
    </row>
    <row r="19" spans="1:4" s="10" customFormat="1" ht="21" customHeight="1">
      <c r="A19" s="15" t="s">
        <v>92</v>
      </c>
      <c r="B19" s="16" t="s">
        <v>79</v>
      </c>
      <c r="C19" s="239"/>
      <c r="D19" s="163">
        <v>10353094</v>
      </c>
    </row>
    <row r="20" spans="1:4" ht="21" customHeight="1">
      <c r="A20" s="15" t="s">
        <v>93</v>
      </c>
      <c r="B20" s="16" t="s">
        <v>68</v>
      </c>
      <c r="C20" s="163">
        <v>182222</v>
      </c>
      <c r="D20" s="163">
        <v>57675760</v>
      </c>
    </row>
    <row r="21" spans="1:4" ht="21" customHeight="1">
      <c r="A21" s="15" t="s">
        <v>112</v>
      </c>
      <c r="B21" s="16" t="s">
        <v>69</v>
      </c>
      <c r="C21" s="163">
        <v>56643</v>
      </c>
      <c r="D21" s="163">
        <v>20782703</v>
      </c>
    </row>
    <row r="22" spans="1:4" ht="21" customHeight="1">
      <c r="A22" s="15" t="s">
        <v>113</v>
      </c>
      <c r="B22" s="16" t="s">
        <v>70</v>
      </c>
      <c r="C22" s="163">
        <v>0</v>
      </c>
      <c r="D22" s="163">
        <v>0</v>
      </c>
    </row>
    <row r="23" spans="1:4" s="2" customFormat="1" ht="21" customHeight="1">
      <c r="A23" s="15" t="s">
        <v>114</v>
      </c>
      <c r="B23" s="16" t="s">
        <v>71</v>
      </c>
      <c r="C23" s="163">
        <v>0</v>
      </c>
      <c r="D23" s="163">
        <v>0</v>
      </c>
    </row>
    <row r="24" spans="1:4" s="2" customFormat="1" ht="21" customHeight="1">
      <c r="A24" s="15" t="s">
        <v>115</v>
      </c>
      <c r="B24" s="16" t="s">
        <v>78</v>
      </c>
      <c r="C24" s="239"/>
      <c r="D24" s="163">
        <v>0</v>
      </c>
    </row>
    <row r="25" spans="1:4" s="2" customFormat="1" ht="21" customHeight="1">
      <c r="A25" s="15" t="s">
        <v>116</v>
      </c>
      <c r="B25" s="16" t="s">
        <v>72</v>
      </c>
      <c r="C25" s="163">
        <v>0</v>
      </c>
      <c r="D25" s="163">
        <v>1066738</v>
      </c>
    </row>
    <row r="26" spans="1:4" s="2" customFormat="1" ht="21" customHeight="1">
      <c r="A26" s="352" t="s">
        <v>22</v>
      </c>
      <c r="B26" s="353" t="s">
        <v>85</v>
      </c>
      <c r="C26" s="354">
        <v>62270</v>
      </c>
      <c r="D26" s="354">
        <v>2275533</v>
      </c>
    </row>
    <row r="27" spans="1:4" s="2" customFormat="1" ht="21" customHeight="1">
      <c r="A27" s="15" t="s">
        <v>49</v>
      </c>
      <c r="B27" s="16" t="s">
        <v>73</v>
      </c>
      <c r="C27" s="163">
        <v>62270</v>
      </c>
      <c r="D27" s="163">
        <v>2275533</v>
      </c>
    </row>
    <row r="28" spans="1:4" s="2" customFormat="1" ht="21" customHeight="1">
      <c r="A28" s="15" t="s">
        <v>50</v>
      </c>
      <c r="B28" s="16" t="s">
        <v>74</v>
      </c>
      <c r="C28" s="163">
        <v>0</v>
      </c>
      <c r="D28" s="163">
        <v>0</v>
      </c>
    </row>
    <row r="29" spans="1:4" s="2" customFormat="1" ht="21" customHeight="1">
      <c r="A29" s="355" t="s">
        <v>23</v>
      </c>
      <c r="B29" s="356" t="s">
        <v>110</v>
      </c>
      <c r="C29" s="354">
        <v>4142876.7600000002</v>
      </c>
      <c r="D29" s="354">
        <v>255304950.18999997</v>
      </c>
    </row>
    <row r="30" spans="1:4" s="2" customFormat="1" ht="21" customHeight="1">
      <c r="A30" s="22" t="s">
        <v>76</v>
      </c>
      <c r="B30" s="23" t="s">
        <v>63</v>
      </c>
      <c r="C30" s="163">
        <v>4130914.7600000002</v>
      </c>
      <c r="D30" s="163">
        <v>207886239.18999997</v>
      </c>
    </row>
    <row r="31" spans="1:4" s="2" customFormat="1" ht="21" customHeight="1">
      <c r="A31" s="22" t="s">
        <v>51</v>
      </c>
      <c r="B31" s="23" t="s">
        <v>64</v>
      </c>
      <c r="C31" s="163">
        <v>0</v>
      </c>
      <c r="D31" s="163">
        <v>0</v>
      </c>
    </row>
    <row r="32" spans="1:4" s="2" customFormat="1" ht="21" customHeight="1">
      <c r="A32" s="22" t="s">
        <v>52</v>
      </c>
      <c r="B32" s="23" t="s">
        <v>65</v>
      </c>
      <c r="C32" s="163">
        <v>11962</v>
      </c>
      <c r="D32" s="163">
        <v>131609</v>
      </c>
    </row>
    <row r="33" spans="1:5" s="2" customFormat="1" ht="21" customHeight="1">
      <c r="A33" s="22" t="s">
        <v>117</v>
      </c>
      <c r="B33" s="23" t="s">
        <v>130</v>
      </c>
      <c r="C33" s="163">
        <v>0</v>
      </c>
      <c r="D33" s="163">
        <v>47287102</v>
      </c>
    </row>
    <row r="34" spans="1:5" s="2" customFormat="1" ht="21" customHeight="1">
      <c r="A34" s="355" t="s">
        <v>24</v>
      </c>
      <c r="B34" s="356" t="s">
        <v>135</v>
      </c>
      <c r="C34" s="358">
        <v>8292230.5460000001</v>
      </c>
      <c r="D34" s="357">
        <v>706555829.75200009</v>
      </c>
    </row>
    <row r="35" spans="1:5" s="2" customFormat="1" ht="52.5" customHeight="1">
      <c r="A35" s="467" t="s">
        <v>140</v>
      </c>
      <c r="B35" s="467"/>
      <c r="C35" s="467"/>
      <c r="D35" s="467"/>
    </row>
    <row r="36" spans="1:5">
      <c r="A36" s="468" t="s">
        <v>300</v>
      </c>
      <c r="B36" s="468"/>
      <c r="C36" s="468"/>
      <c r="D36" s="468"/>
    </row>
    <row r="37" spans="1:5">
      <c r="E37" s="1" t="s">
        <v>2</v>
      </c>
    </row>
  </sheetData>
  <sheetProtection selectLockedCells="1"/>
  <mergeCells count="4">
    <mergeCell ref="A1:D1"/>
    <mergeCell ref="A2:B2"/>
    <mergeCell ref="A35:D35"/>
    <mergeCell ref="A36:D36"/>
  </mergeCells>
  <phoneticPr fontId="8" type="noConversion"/>
  <pageMargins left="0.43307086614173229" right="0.23622047244094491" top="0.59055118110236227" bottom="0.59055118110236227" header="0.51181102362204722" footer="0.27559055118110237"/>
  <pageSetup paperSize="9" scale="90" orientation="portrait" verticalDpi="1200" r:id="rId1"/>
  <headerFooter differentFirst="1"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sheetPr>
  <dimension ref="A1:W22"/>
  <sheetViews>
    <sheetView view="pageBreakPreview" topLeftCell="A7" zoomScale="85" zoomScaleSheetLayoutView="85" workbookViewId="0">
      <selection activeCell="P1" sqref="P1:U1"/>
    </sheetView>
  </sheetViews>
  <sheetFormatPr defaultColWidth="9" defaultRowHeight="15.75"/>
  <cols>
    <col min="1" max="1" width="3.875" style="3" customWidth="1"/>
    <col min="2" max="2" width="15.75" style="3" customWidth="1"/>
    <col min="3" max="3" width="8.125" style="3" customWidth="1"/>
    <col min="4" max="4" width="10.25" style="3" customWidth="1"/>
    <col min="5" max="5" width="10.625" style="3" customWidth="1"/>
    <col min="6" max="6" width="9.25" style="3" customWidth="1"/>
    <col min="7" max="8" width="7.875" style="3" customWidth="1"/>
    <col min="9" max="9" width="10.125" style="3" customWidth="1"/>
    <col min="10" max="10" width="9.375" style="3" customWidth="1"/>
    <col min="11" max="11" width="9.25" style="3" customWidth="1"/>
    <col min="12" max="12" width="9" style="3" customWidth="1"/>
    <col min="13" max="13" width="8.875" style="3" customWidth="1"/>
    <col min="14" max="14" width="9.25" style="4" customWidth="1"/>
    <col min="15" max="15" width="9.375" style="4" customWidth="1"/>
    <col min="16" max="16" width="6.75" style="4" customWidth="1"/>
    <col min="17" max="17" width="9.5" style="4" customWidth="1"/>
    <col min="18" max="18" width="7" style="4" customWidth="1"/>
    <col min="19" max="19" width="7.5" style="4" customWidth="1"/>
    <col min="20" max="20" width="8.625" style="4" customWidth="1"/>
    <col min="21" max="21" width="8.125" style="4" customWidth="1"/>
    <col min="22" max="16384" width="9" style="3"/>
  </cols>
  <sheetData>
    <row r="1" spans="1:23" ht="65.25" customHeight="1">
      <c r="A1" s="425" t="s">
        <v>319</v>
      </c>
      <c r="B1" s="425"/>
      <c r="C1" s="425"/>
      <c r="D1" s="425"/>
      <c r="E1" s="387" t="str">
        <f>"KẾT QUẢ THI HÀNH  CHO NGÂN SÁCH NHÀ NƯỚC"&amp;CHAR(10)&amp;TT!C8</f>
        <v>KẾT QUẢ THI HÀNH  CHO NGÂN SÁCH NHÀ NƯỚC
(Từ ngày 01/01/2023 đến ngày 24/10/2023)</v>
      </c>
      <c r="F1" s="387"/>
      <c r="G1" s="387"/>
      <c r="H1" s="387"/>
      <c r="I1" s="387"/>
      <c r="J1" s="387"/>
      <c r="K1" s="387"/>
      <c r="L1" s="387"/>
      <c r="M1" s="387"/>
      <c r="N1" s="387"/>
      <c r="O1" s="387"/>
      <c r="P1" s="471" t="str">
        <f>TT!C2</f>
        <v>Đơn vị  báo cáo: CỤC THADS TỈNH KON TUM
Đơn vị nhận báo cáo: BAN PHÁP CHẾ HĐND TỈNH KON TUM</v>
      </c>
      <c r="Q1" s="471"/>
      <c r="R1" s="471"/>
      <c r="S1" s="471"/>
      <c r="T1" s="471"/>
      <c r="U1" s="471"/>
    </row>
    <row r="2" spans="1:23" ht="17.25" customHeight="1">
      <c r="A2" s="1"/>
      <c r="B2" s="19"/>
      <c r="C2" s="19"/>
      <c r="D2" s="19"/>
      <c r="E2" s="1"/>
      <c r="F2" s="1"/>
      <c r="G2" s="1"/>
      <c r="H2" s="1"/>
      <c r="I2" s="27"/>
      <c r="J2" s="28">
        <f>COUNTBLANK(E9:U16)</f>
        <v>1</v>
      </c>
      <c r="K2" s="29"/>
      <c r="L2" s="29"/>
      <c r="M2" s="29"/>
      <c r="N2" s="30"/>
      <c r="O2" s="18"/>
      <c r="P2" s="426" t="s">
        <v>164</v>
      </c>
      <c r="Q2" s="426"/>
      <c r="R2" s="426"/>
      <c r="S2" s="426"/>
      <c r="T2" s="426"/>
      <c r="U2" s="426"/>
      <c r="V2" s="26"/>
    </row>
    <row r="3" spans="1:23" s="7" customFormat="1" ht="15.75" customHeight="1">
      <c r="A3" s="408" t="s">
        <v>136</v>
      </c>
      <c r="B3" s="408" t="s">
        <v>157</v>
      </c>
      <c r="C3" s="470" t="s">
        <v>132</v>
      </c>
      <c r="D3" s="406" t="s">
        <v>134</v>
      </c>
      <c r="E3" s="432" t="s">
        <v>4</v>
      </c>
      <c r="F3" s="469"/>
      <c r="G3" s="406" t="s">
        <v>36</v>
      </c>
      <c r="H3" s="424" t="s">
        <v>158</v>
      </c>
      <c r="I3" s="406" t="s">
        <v>37</v>
      </c>
      <c r="J3" s="432" t="s">
        <v>4</v>
      </c>
      <c r="K3" s="433"/>
      <c r="L3" s="433"/>
      <c r="M3" s="433"/>
      <c r="N3" s="433"/>
      <c r="O3" s="433"/>
      <c r="P3" s="433"/>
      <c r="Q3" s="433"/>
      <c r="R3" s="433"/>
      <c r="S3" s="433"/>
      <c r="T3" s="427" t="s">
        <v>103</v>
      </c>
      <c r="U3" s="430" t="s">
        <v>160</v>
      </c>
    </row>
    <row r="4" spans="1:23" s="7" customFormat="1" ht="15.75" customHeight="1">
      <c r="A4" s="409"/>
      <c r="B4" s="409"/>
      <c r="C4" s="470"/>
      <c r="D4" s="406"/>
      <c r="E4" s="406" t="s">
        <v>137</v>
      </c>
      <c r="F4" s="406" t="s">
        <v>62</v>
      </c>
      <c r="G4" s="406"/>
      <c r="H4" s="424"/>
      <c r="I4" s="406"/>
      <c r="J4" s="406" t="s">
        <v>61</v>
      </c>
      <c r="K4" s="406" t="s">
        <v>4</v>
      </c>
      <c r="L4" s="406"/>
      <c r="M4" s="406"/>
      <c r="N4" s="406"/>
      <c r="O4" s="406"/>
      <c r="P4" s="406"/>
      <c r="Q4" s="424" t="s">
        <v>139</v>
      </c>
      <c r="R4" s="472" t="s">
        <v>306</v>
      </c>
      <c r="S4" s="419" t="s">
        <v>81</v>
      </c>
      <c r="T4" s="428"/>
      <c r="U4" s="431"/>
    </row>
    <row r="5" spans="1:23" s="7" customFormat="1" ht="15.75" customHeight="1">
      <c r="A5" s="409"/>
      <c r="B5" s="409"/>
      <c r="C5" s="470"/>
      <c r="D5" s="406"/>
      <c r="E5" s="406"/>
      <c r="F5" s="406"/>
      <c r="G5" s="406"/>
      <c r="H5" s="424"/>
      <c r="I5" s="406"/>
      <c r="J5" s="406"/>
      <c r="K5" s="406" t="s">
        <v>96</v>
      </c>
      <c r="L5" s="406" t="s">
        <v>4</v>
      </c>
      <c r="M5" s="406"/>
      <c r="N5" s="406"/>
      <c r="O5" s="406" t="s">
        <v>42</v>
      </c>
      <c r="P5" s="406" t="s">
        <v>46</v>
      </c>
      <c r="Q5" s="424"/>
      <c r="R5" s="472"/>
      <c r="S5" s="419"/>
      <c r="T5" s="428"/>
      <c r="U5" s="431"/>
    </row>
    <row r="6" spans="1:23" s="7" customFormat="1" ht="15.75" customHeight="1">
      <c r="A6" s="409"/>
      <c r="B6" s="409"/>
      <c r="C6" s="470"/>
      <c r="D6" s="406"/>
      <c r="E6" s="406"/>
      <c r="F6" s="406"/>
      <c r="G6" s="406"/>
      <c r="H6" s="424"/>
      <c r="I6" s="406"/>
      <c r="J6" s="406"/>
      <c r="K6" s="406"/>
      <c r="L6" s="406"/>
      <c r="M6" s="406"/>
      <c r="N6" s="406"/>
      <c r="O6" s="406"/>
      <c r="P6" s="406"/>
      <c r="Q6" s="424"/>
      <c r="R6" s="472"/>
      <c r="S6" s="419"/>
      <c r="T6" s="428"/>
      <c r="U6" s="431"/>
    </row>
    <row r="7" spans="1:23" s="7" customFormat="1" ht="63" customHeight="1">
      <c r="A7" s="410"/>
      <c r="B7" s="410"/>
      <c r="C7" s="470"/>
      <c r="D7" s="406"/>
      <c r="E7" s="406"/>
      <c r="F7" s="406"/>
      <c r="G7" s="406"/>
      <c r="H7" s="424"/>
      <c r="I7" s="406"/>
      <c r="J7" s="406"/>
      <c r="K7" s="406"/>
      <c r="L7" s="50" t="s">
        <v>39</v>
      </c>
      <c r="M7" s="50" t="s">
        <v>138</v>
      </c>
      <c r="N7" s="50" t="s">
        <v>156</v>
      </c>
      <c r="O7" s="406"/>
      <c r="P7" s="406"/>
      <c r="Q7" s="424"/>
      <c r="R7" s="472"/>
      <c r="S7" s="419"/>
      <c r="T7" s="429"/>
      <c r="U7" s="431"/>
      <c r="W7" s="35"/>
    </row>
    <row r="8" spans="1:23" ht="14.25" customHeight="1">
      <c r="A8" s="414" t="s">
        <v>3</v>
      </c>
      <c r="B8" s="415"/>
      <c r="C8" s="151" t="s">
        <v>13</v>
      </c>
      <c r="D8" s="151" t="s">
        <v>14</v>
      </c>
      <c r="E8" s="151" t="s">
        <v>19</v>
      </c>
      <c r="F8" s="151" t="s">
        <v>22</v>
      </c>
      <c r="G8" s="151" t="s">
        <v>23</v>
      </c>
      <c r="H8" s="151" t="s">
        <v>24</v>
      </c>
      <c r="I8" s="151" t="s">
        <v>25</v>
      </c>
      <c r="J8" s="151" t="s">
        <v>26</v>
      </c>
      <c r="K8" s="151" t="s">
        <v>27</v>
      </c>
      <c r="L8" s="151" t="s">
        <v>29</v>
      </c>
      <c r="M8" s="151" t="s">
        <v>30</v>
      </c>
      <c r="N8" s="151" t="s">
        <v>104</v>
      </c>
      <c r="O8" s="151" t="s">
        <v>101</v>
      </c>
      <c r="P8" s="151" t="s">
        <v>105</v>
      </c>
      <c r="Q8" s="151" t="s">
        <v>106</v>
      </c>
      <c r="R8" s="151" t="s">
        <v>107</v>
      </c>
      <c r="S8" s="151" t="s">
        <v>118</v>
      </c>
      <c r="T8" s="151" t="s">
        <v>131</v>
      </c>
      <c r="U8" s="151" t="s">
        <v>133</v>
      </c>
    </row>
    <row r="9" spans="1:23" ht="22.5" customHeight="1">
      <c r="A9" s="34" t="s">
        <v>0</v>
      </c>
      <c r="B9" s="55" t="s">
        <v>94</v>
      </c>
      <c r="C9" s="172">
        <v>656</v>
      </c>
      <c r="D9" s="212">
        <v>1797</v>
      </c>
      <c r="E9" s="172">
        <v>427</v>
      </c>
      <c r="F9" s="172">
        <v>1370</v>
      </c>
      <c r="G9" s="172">
        <v>36</v>
      </c>
      <c r="H9" s="172">
        <v>0</v>
      </c>
      <c r="I9" s="212">
        <v>1761</v>
      </c>
      <c r="J9" s="212">
        <v>1492</v>
      </c>
      <c r="K9" s="212">
        <v>1307</v>
      </c>
      <c r="L9" s="176">
        <v>1305</v>
      </c>
      <c r="M9" s="176">
        <v>2</v>
      </c>
      <c r="N9" s="240"/>
      <c r="O9" s="176">
        <v>185</v>
      </c>
      <c r="P9" s="176">
        <v>0</v>
      </c>
      <c r="Q9" s="176">
        <v>259</v>
      </c>
      <c r="R9" s="176">
        <v>8</v>
      </c>
      <c r="S9" s="176">
        <v>2</v>
      </c>
      <c r="T9" s="212">
        <v>454</v>
      </c>
      <c r="U9" s="170">
        <f>IF(J9&lt;&gt;0,K9/J9,"")</f>
        <v>0.87600536193029488</v>
      </c>
    </row>
    <row r="10" spans="1:23" s="56" customFormat="1" ht="22.5" customHeight="1">
      <c r="A10" s="122" t="s">
        <v>1</v>
      </c>
      <c r="B10" s="55" t="s">
        <v>95</v>
      </c>
      <c r="C10" s="212">
        <v>0</v>
      </c>
      <c r="D10" s="212">
        <v>30683408.802000001</v>
      </c>
      <c r="E10" s="212">
        <v>6976334.9980000006</v>
      </c>
      <c r="F10" s="212">
        <v>23707073.803999998</v>
      </c>
      <c r="G10" s="212">
        <v>2835012.3080000002</v>
      </c>
      <c r="H10" s="212">
        <v>0</v>
      </c>
      <c r="I10" s="212">
        <v>27848396.493999999</v>
      </c>
      <c r="J10" s="212">
        <v>23021953.651999999</v>
      </c>
      <c r="K10" s="212">
        <v>20342077.585000001</v>
      </c>
      <c r="L10" s="212">
        <v>20247490.585000001</v>
      </c>
      <c r="M10" s="212">
        <v>36164</v>
      </c>
      <c r="N10" s="212">
        <v>58423</v>
      </c>
      <c r="O10" s="212">
        <v>2679876.0669999998</v>
      </c>
      <c r="P10" s="212">
        <v>0</v>
      </c>
      <c r="Q10" s="212">
        <v>4521334.8420000002</v>
      </c>
      <c r="R10" s="212">
        <v>238865</v>
      </c>
      <c r="S10" s="212">
        <v>66243</v>
      </c>
      <c r="T10" s="212">
        <v>7506318.909</v>
      </c>
      <c r="U10" s="170">
        <f t="shared" ref="U10:U16" si="0">IF(J10&lt;&gt;0,K10/J10,"")</f>
        <v>0.88359475883285055</v>
      </c>
    </row>
    <row r="11" spans="1:23" ht="22.5" customHeight="1">
      <c r="A11" s="38" t="s">
        <v>13</v>
      </c>
      <c r="B11" s="47" t="s">
        <v>54</v>
      </c>
      <c r="C11" s="213"/>
      <c r="D11" s="212">
        <v>10713477.702</v>
      </c>
      <c r="E11" s="172">
        <v>5012620.9980000006</v>
      </c>
      <c r="F11" s="172">
        <v>5700856.703999999</v>
      </c>
      <c r="G11" s="172">
        <v>1236726.308</v>
      </c>
      <c r="H11" s="172">
        <v>0</v>
      </c>
      <c r="I11" s="212">
        <v>9476751.3939999994</v>
      </c>
      <c r="J11" s="212">
        <v>6177512.5520000001</v>
      </c>
      <c r="K11" s="212">
        <v>4180606.4850000003</v>
      </c>
      <c r="L11" s="172">
        <v>4116217.4850000003</v>
      </c>
      <c r="M11" s="172">
        <v>28146</v>
      </c>
      <c r="N11" s="172">
        <v>36243</v>
      </c>
      <c r="O11" s="172">
        <v>1996906.0669999998</v>
      </c>
      <c r="P11" s="172">
        <v>0</v>
      </c>
      <c r="Q11" s="172">
        <v>2994130.8419999997</v>
      </c>
      <c r="R11" s="172">
        <v>238865</v>
      </c>
      <c r="S11" s="172">
        <v>66243</v>
      </c>
      <c r="T11" s="212">
        <v>5296144.909</v>
      </c>
      <c r="U11" s="170">
        <f t="shared" si="0"/>
        <v>0.67674593128046467</v>
      </c>
    </row>
    <row r="12" spans="1:23" ht="22.5" customHeight="1">
      <c r="A12" s="38" t="s">
        <v>14</v>
      </c>
      <c r="B12" s="47" t="s">
        <v>55</v>
      </c>
      <c r="C12" s="213"/>
      <c r="D12" s="212">
        <v>3000</v>
      </c>
      <c r="E12" s="172">
        <v>0</v>
      </c>
      <c r="F12" s="172">
        <v>3000</v>
      </c>
      <c r="G12" s="172">
        <v>0</v>
      </c>
      <c r="H12" s="172">
        <v>0</v>
      </c>
      <c r="I12" s="212">
        <v>3000</v>
      </c>
      <c r="J12" s="212">
        <v>3000</v>
      </c>
      <c r="K12" s="212">
        <v>3000</v>
      </c>
      <c r="L12" s="172">
        <v>3000</v>
      </c>
      <c r="M12" s="172">
        <v>0</v>
      </c>
      <c r="N12" s="172">
        <v>0</v>
      </c>
      <c r="O12" s="172">
        <v>0</v>
      </c>
      <c r="P12" s="172">
        <v>0</v>
      </c>
      <c r="Q12" s="172">
        <v>0</v>
      </c>
      <c r="R12" s="172">
        <v>0</v>
      </c>
      <c r="S12" s="172">
        <v>0</v>
      </c>
      <c r="T12" s="212">
        <v>0</v>
      </c>
      <c r="U12" s="170">
        <f t="shared" si="0"/>
        <v>1</v>
      </c>
    </row>
    <row r="13" spans="1:23" ht="22.5" customHeight="1">
      <c r="A13" s="38" t="s">
        <v>19</v>
      </c>
      <c r="B13" s="47" t="s">
        <v>56</v>
      </c>
      <c r="C13" s="213"/>
      <c r="D13" s="212">
        <v>2617113</v>
      </c>
      <c r="E13" s="172">
        <v>482551</v>
      </c>
      <c r="F13" s="172">
        <v>2134562</v>
      </c>
      <c r="G13" s="172">
        <v>420950</v>
      </c>
      <c r="H13" s="172">
        <v>0</v>
      </c>
      <c r="I13" s="212">
        <v>2196163</v>
      </c>
      <c r="J13" s="212">
        <v>1585301</v>
      </c>
      <c r="K13" s="212">
        <v>1052431</v>
      </c>
      <c r="L13" s="172">
        <v>1044413</v>
      </c>
      <c r="M13" s="172">
        <v>8018</v>
      </c>
      <c r="N13" s="172">
        <v>0</v>
      </c>
      <c r="O13" s="172">
        <v>532870</v>
      </c>
      <c r="P13" s="172">
        <v>0</v>
      </c>
      <c r="Q13" s="172">
        <v>610862</v>
      </c>
      <c r="R13" s="172">
        <v>0</v>
      </c>
      <c r="S13" s="172">
        <v>0</v>
      </c>
      <c r="T13" s="212">
        <v>1143732</v>
      </c>
      <c r="U13" s="170">
        <f t="shared" si="0"/>
        <v>0.66386824962578084</v>
      </c>
    </row>
    <row r="14" spans="1:23" ht="22.5" customHeight="1">
      <c r="A14" s="38" t="s">
        <v>22</v>
      </c>
      <c r="B14" s="47" t="s">
        <v>57</v>
      </c>
      <c r="C14" s="213"/>
      <c r="D14" s="212">
        <v>10849175.1</v>
      </c>
      <c r="E14" s="172">
        <v>1016082</v>
      </c>
      <c r="F14" s="172">
        <v>9833093.0999999996</v>
      </c>
      <c r="G14" s="172">
        <v>1177336</v>
      </c>
      <c r="H14" s="172">
        <v>0</v>
      </c>
      <c r="I14" s="212">
        <v>9671839.0999999996</v>
      </c>
      <c r="J14" s="212">
        <v>9222272.0999999996</v>
      </c>
      <c r="K14" s="212">
        <v>9072172.0999999996</v>
      </c>
      <c r="L14" s="172">
        <v>9049992.0999999996</v>
      </c>
      <c r="M14" s="172">
        <v>0</v>
      </c>
      <c r="N14" s="172">
        <v>22180</v>
      </c>
      <c r="O14" s="172">
        <v>150100</v>
      </c>
      <c r="P14" s="172">
        <v>0</v>
      </c>
      <c r="Q14" s="172">
        <v>449567</v>
      </c>
      <c r="R14" s="172">
        <v>0</v>
      </c>
      <c r="S14" s="172">
        <v>0</v>
      </c>
      <c r="T14" s="212">
        <v>599667</v>
      </c>
      <c r="U14" s="170">
        <f t="shared" si="0"/>
        <v>0.98372418441221221</v>
      </c>
    </row>
    <row r="15" spans="1:23" ht="22.5" customHeight="1">
      <c r="A15" s="38" t="s">
        <v>23</v>
      </c>
      <c r="B15" s="47" t="s">
        <v>60</v>
      </c>
      <c r="C15" s="213"/>
      <c r="D15" s="212">
        <v>75590</v>
      </c>
      <c r="E15" s="172">
        <v>43480</v>
      </c>
      <c r="F15" s="172">
        <v>32110</v>
      </c>
      <c r="G15" s="172">
        <v>0</v>
      </c>
      <c r="H15" s="172">
        <v>0</v>
      </c>
      <c r="I15" s="212">
        <v>75590</v>
      </c>
      <c r="J15" s="212">
        <v>30415</v>
      </c>
      <c r="K15" s="212">
        <v>30415</v>
      </c>
      <c r="L15" s="172">
        <v>30415</v>
      </c>
      <c r="M15" s="172">
        <v>0</v>
      </c>
      <c r="N15" s="172">
        <v>0</v>
      </c>
      <c r="O15" s="172">
        <v>0</v>
      </c>
      <c r="P15" s="172">
        <v>0</v>
      </c>
      <c r="Q15" s="172">
        <v>45175</v>
      </c>
      <c r="R15" s="172">
        <v>0</v>
      </c>
      <c r="S15" s="172">
        <v>0</v>
      </c>
      <c r="T15" s="212">
        <v>45175</v>
      </c>
      <c r="U15" s="170">
        <f t="shared" si="0"/>
        <v>1</v>
      </c>
    </row>
    <row r="16" spans="1:23" ht="22.5" customHeight="1">
      <c r="A16" s="38" t="s">
        <v>24</v>
      </c>
      <c r="B16" s="47" t="s">
        <v>58</v>
      </c>
      <c r="C16" s="213"/>
      <c r="D16" s="212">
        <v>6425053</v>
      </c>
      <c r="E16" s="172">
        <v>421601</v>
      </c>
      <c r="F16" s="172">
        <v>6003452</v>
      </c>
      <c r="G16" s="172">
        <v>0</v>
      </c>
      <c r="H16" s="172">
        <v>0</v>
      </c>
      <c r="I16" s="212">
        <v>6425053</v>
      </c>
      <c r="J16" s="212">
        <v>6003453</v>
      </c>
      <c r="K16" s="212">
        <v>6003453</v>
      </c>
      <c r="L16" s="172">
        <v>6003453</v>
      </c>
      <c r="M16" s="172">
        <v>0</v>
      </c>
      <c r="N16" s="172">
        <v>0</v>
      </c>
      <c r="O16" s="172">
        <v>0</v>
      </c>
      <c r="P16" s="172">
        <v>0</v>
      </c>
      <c r="Q16" s="172">
        <v>421600</v>
      </c>
      <c r="R16" s="172">
        <v>0</v>
      </c>
      <c r="S16" s="172">
        <v>0</v>
      </c>
      <c r="T16" s="212">
        <v>421600</v>
      </c>
      <c r="U16" s="170">
        <f t="shared" si="0"/>
        <v>1</v>
      </c>
    </row>
    <row r="17" spans="1:21" ht="21" customHeight="1">
      <c r="A17" s="412" t="str">
        <f>TT!C7</f>
        <v>Kon Tum, ngày     tháng 11 năm 2023</v>
      </c>
      <c r="B17" s="413"/>
      <c r="C17" s="413"/>
      <c r="D17" s="413"/>
      <c r="E17" s="413"/>
      <c r="F17" s="89"/>
      <c r="G17" s="89"/>
      <c r="H17" s="89"/>
      <c r="I17" s="1"/>
      <c r="J17" s="1"/>
      <c r="K17" s="1"/>
      <c r="L17" s="1"/>
      <c r="M17" s="1"/>
      <c r="N17" s="420" t="str">
        <f>TT!C4</f>
        <v>Kon Tum, ngày     tháng 11 năm 2023</v>
      </c>
      <c r="O17" s="421"/>
      <c r="P17" s="421"/>
      <c r="Q17" s="421"/>
      <c r="R17" s="421"/>
      <c r="S17" s="421"/>
      <c r="T17" s="421"/>
      <c r="U17" s="173"/>
    </row>
    <row r="18" spans="1:21" ht="15.75" customHeight="1">
      <c r="A18" s="394" t="str">
        <f>TT!A6</f>
        <v>NGƯỜI LẬP BIỂU</v>
      </c>
      <c r="B18" s="407"/>
      <c r="C18" s="407"/>
      <c r="D18" s="407"/>
      <c r="E18" s="407"/>
      <c r="F18" s="103"/>
      <c r="G18" s="103"/>
      <c r="H18" s="103"/>
      <c r="I18" s="18"/>
      <c r="J18" s="18"/>
      <c r="K18" s="18"/>
      <c r="L18" s="18"/>
      <c r="M18" s="18"/>
      <c r="N18" s="394" t="str">
        <f>TT!C5</f>
        <v>CỤC TRƯỞNG</v>
      </c>
      <c r="O18" s="394"/>
      <c r="P18" s="394"/>
      <c r="Q18" s="394"/>
      <c r="R18" s="394"/>
      <c r="S18" s="394"/>
      <c r="T18" s="394"/>
      <c r="U18" s="174"/>
    </row>
    <row r="19" spans="1:21" ht="79.5" customHeight="1">
      <c r="A19" s="166"/>
      <c r="B19" s="166"/>
      <c r="C19" s="166"/>
      <c r="D19" s="166"/>
      <c r="E19" s="166"/>
      <c r="F19" s="1"/>
      <c r="G19" s="1"/>
      <c r="H19" s="1"/>
      <c r="I19" s="18"/>
      <c r="J19" s="18"/>
      <c r="K19" s="18"/>
      <c r="L19" s="18"/>
      <c r="M19" s="18"/>
      <c r="N19" s="18"/>
      <c r="O19" s="18"/>
      <c r="P19" s="167"/>
      <c r="Q19" s="1"/>
      <c r="R19" s="18"/>
      <c r="S19" s="1"/>
      <c r="T19" s="1"/>
      <c r="U19" s="1"/>
    </row>
    <row r="20" spans="1:21" ht="15.75" customHeight="1">
      <c r="A20" s="411" t="str">
        <f>TT!C6</f>
        <v>PHẠM ANH VŨ</v>
      </c>
      <c r="B20" s="411"/>
      <c r="C20" s="411"/>
      <c r="D20" s="411"/>
      <c r="E20" s="411"/>
      <c r="F20" s="20" t="s">
        <v>2</v>
      </c>
      <c r="G20" s="20"/>
      <c r="H20" s="20"/>
      <c r="I20" s="20"/>
      <c r="J20" s="20"/>
      <c r="K20" s="20"/>
      <c r="L20" s="20"/>
      <c r="M20" s="20"/>
      <c r="N20" s="418" t="str">
        <f>TT!C3</f>
        <v>CAO MINH HOÀNG TÙNG</v>
      </c>
      <c r="O20" s="418"/>
      <c r="P20" s="418"/>
      <c r="Q20" s="418"/>
      <c r="R20" s="418"/>
      <c r="S20" s="418"/>
      <c r="T20" s="418"/>
      <c r="U20" s="21"/>
    </row>
    <row r="22" spans="1:21">
      <c r="A22" s="211" t="s">
        <v>301</v>
      </c>
      <c r="B22" s="211"/>
      <c r="C22" s="211"/>
      <c r="D22" s="211"/>
    </row>
  </sheetData>
  <sheetProtection selectLockedCells="1"/>
  <mergeCells count="33">
    <mergeCell ref="U3:U7"/>
    <mergeCell ref="I3:I7"/>
    <mergeCell ref="A1:D1"/>
    <mergeCell ref="C3:C7"/>
    <mergeCell ref="K4:P4"/>
    <mergeCell ref="J4:J7"/>
    <mergeCell ref="G3:G7"/>
    <mergeCell ref="F4:F7"/>
    <mergeCell ref="E1:O1"/>
    <mergeCell ref="P1:U1"/>
    <mergeCell ref="P2:U2"/>
    <mergeCell ref="Q4:Q7"/>
    <mergeCell ref="R4:R7"/>
    <mergeCell ref="S4:S7"/>
    <mergeCell ref="K5:K7"/>
    <mergeCell ref="D3:D7"/>
    <mergeCell ref="T3:T7"/>
    <mergeCell ref="A20:E20"/>
    <mergeCell ref="N20:T20"/>
    <mergeCell ref="E3:F3"/>
    <mergeCell ref="A17:E17"/>
    <mergeCell ref="N17:T17"/>
    <mergeCell ref="A3:A7"/>
    <mergeCell ref="B3:B7"/>
    <mergeCell ref="A18:E18"/>
    <mergeCell ref="N18:T18"/>
    <mergeCell ref="A8:B8"/>
    <mergeCell ref="O5:O7"/>
    <mergeCell ref="P5:P7"/>
    <mergeCell ref="E4:E7"/>
    <mergeCell ref="H3:H7"/>
    <mergeCell ref="J3:S3"/>
    <mergeCell ref="L5:N6"/>
  </mergeCells>
  <pageMargins left="0.39370078740157499" right="0.39370078740157499" top="0.41" bottom="0.45" header="0.31496062992126" footer="0.31496062992126"/>
  <pageSetup paperSize="9" scale="70" orientation="landscape" r:id="rId1"/>
  <ignoredErrors>
    <ignoredError sqref="C8:U8" numberStoredAsText="1"/>
    <ignoredError sqref="U11:U16 U9"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X24"/>
  <sheetViews>
    <sheetView view="pageBreakPreview" topLeftCell="A4" zoomScaleSheetLayoutView="100" workbookViewId="0">
      <selection activeCell="A9" sqref="A9:V22"/>
    </sheetView>
  </sheetViews>
  <sheetFormatPr defaultColWidth="9" defaultRowHeight="15.75"/>
  <cols>
    <col min="1" max="1" width="3.25" style="3" customWidth="1"/>
    <col min="2" max="2" width="13.375" style="3" customWidth="1"/>
    <col min="3" max="3" width="6.5" style="3" customWidth="1"/>
    <col min="4" max="4" width="6" style="3" customWidth="1"/>
    <col min="5" max="5" width="8.5" style="3" customWidth="1"/>
    <col min="6" max="6" width="5.75" style="3" customWidth="1"/>
    <col min="7" max="7" width="5" style="3" customWidth="1"/>
    <col min="8" max="8" width="6.75" style="3" customWidth="1"/>
    <col min="9" max="9" width="6.125" style="3" customWidth="1"/>
    <col min="10" max="12" width="6.75" style="3" customWidth="1"/>
    <col min="13" max="13" width="8.125" style="4" customWidth="1"/>
    <col min="14" max="14" width="7.25" style="4" customWidth="1"/>
    <col min="15" max="16" width="5.375" style="4" customWidth="1"/>
    <col min="17" max="17" width="7.125" style="4" customWidth="1"/>
    <col min="18" max="18" width="8" style="4" customWidth="1"/>
    <col min="19" max="19" width="5.375" style="4" customWidth="1"/>
    <col min="20" max="20" width="5.25" style="4" customWidth="1"/>
    <col min="21" max="21" width="6.125" style="4" customWidth="1"/>
    <col min="22" max="22" width="7.375" style="4" customWidth="1"/>
    <col min="23" max="16384" width="9" style="3"/>
  </cols>
  <sheetData>
    <row r="1" spans="1:24" ht="63.75" customHeight="1">
      <c r="A1" s="425" t="s">
        <v>152</v>
      </c>
      <c r="B1" s="425"/>
      <c r="C1" s="425"/>
      <c r="D1" s="425"/>
      <c r="E1" s="425"/>
      <c r="F1" s="434" t="s">
        <v>124</v>
      </c>
      <c r="G1" s="434"/>
      <c r="H1" s="434"/>
      <c r="I1" s="434"/>
      <c r="J1" s="434"/>
      <c r="K1" s="434"/>
      <c r="L1" s="434"/>
      <c r="M1" s="434"/>
      <c r="N1" s="434"/>
      <c r="O1" s="434"/>
      <c r="P1" s="33"/>
      <c r="Q1" s="425" t="s">
        <v>150</v>
      </c>
      <c r="R1" s="425"/>
      <c r="S1" s="425"/>
      <c r="T1" s="425"/>
      <c r="U1" s="425"/>
      <c r="V1" s="425"/>
    </row>
    <row r="2" spans="1:24" ht="17.25" customHeight="1">
      <c r="A2" s="1"/>
      <c r="B2" s="19"/>
      <c r="C2" s="19"/>
      <c r="D2" s="19"/>
      <c r="E2" s="1"/>
      <c r="F2" s="1"/>
      <c r="G2" s="1"/>
      <c r="H2" s="1"/>
      <c r="I2" s="1"/>
      <c r="J2" s="27"/>
      <c r="K2" s="29">
        <f>COUNTBLANK(E8:V22)</f>
        <v>252</v>
      </c>
      <c r="L2" s="29">
        <f>COUNTA(E9:V22)</f>
        <v>0</v>
      </c>
      <c r="M2" s="32">
        <f>K2+L2</f>
        <v>252</v>
      </c>
      <c r="N2" s="31"/>
      <c r="O2" s="18"/>
      <c r="P2" s="18"/>
      <c r="Q2" s="18"/>
      <c r="R2" s="440" t="s">
        <v>98</v>
      </c>
      <c r="S2" s="440"/>
      <c r="T2" s="440"/>
      <c r="U2" s="440"/>
      <c r="V2" s="440"/>
    </row>
    <row r="3" spans="1:24" s="7" customFormat="1" ht="15.75" customHeight="1">
      <c r="A3" s="480" t="s">
        <v>157</v>
      </c>
      <c r="B3" s="481"/>
      <c r="C3" s="462" t="s">
        <v>132</v>
      </c>
      <c r="D3" s="455" t="s">
        <v>134</v>
      </c>
      <c r="E3" s="486" t="s">
        <v>4</v>
      </c>
      <c r="F3" s="487"/>
      <c r="G3" s="473" t="s">
        <v>36</v>
      </c>
      <c r="H3" s="473" t="s">
        <v>82</v>
      </c>
      <c r="I3" s="478" t="s">
        <v>37</v>
      </c>
      <c r="J3" s="479"/>
      <c r="K3" s="479"/>
      <c r="L3" s="479"/>
      <c r="M3" s="479"/>
      <c r="N3" s="479"/>
      <c r="O3" s="479"/>
      <c r="P3" s="479"/>
      <c r="Q3" s="479"/>
      <c r="R3" s="479"/>
      <c r="S3" s="479"/>
      <c r="T3" s="479"/>
      <c r="U3" s="474" t="s">
        <v>103</v>
      </c>
      <c r="V3" s="455" t="s">
        <v>108</v>
      </c>
    </row>
    <row r="4" spans="1:24" s="7" customFormat="1" ht="15.75" customHeight="1">
      <c r="A4" s="482"/>
      <c r="B4" s="483"/>
      <c r="C4" s="463"/>
      <c r="D4" s="455"/>
      <c r="E4" s="435" t="s">
        <v>137</v>
      </c>
      <c r="F4" s="435" t="s">
        <v>62</v>
      </c>
      <c r="G4" s="473"/>
      <c r="H4" s="473"/>
      <c r="I4" s="473" t="s">
        <v>37</v>
      </c>
      <c r="J4" s="473" t="s">
        <v>38</v>
      </c>
      <c r="K4" s="473"/>
      <c r="L4" s="473"/>
      <c r="M4" s="473"/>
      <c r="N4" s="473"/>
      <c r="O4" s="473"/>
      <c r="P4" s="473"/>
      <c r="Q4" s="473"/>
      <c r="R4" s="441" t="s">
        <v>139</v>
      </c>
      <c r="S4" s="435" t="s">
        <v>148</v>
      </c>
      <c r="T4" s="441" t="s">
        <v>81</v>
      </c>
      <c r="U4" s="474"/>
      <c r="V4" s="455"/>
    </row>
    <row r="5" spans="1:24" s="7" customFormat="1" ht="15.75" customHeight="1">
      <c r="A5" s="482"/>
      <c r="B5" s="483"/>
      <c r="C5" s="463"/>
      <c r="D5" s="455"/>
      <c r="E5" s="436"/>
      <c r="F5" s="436"/>
      <c r="G5" s="473"/>
      <c r="H5" s="473"/>
      <c r="I5" s="473"/>
      <c r="J5" s="473" t="s">
        <v>61</v>
      </c>
      <c r="K5" s="475" t="s">
        <v>4</v>
      </c>
      <c r="L5" s="476"/>
      <c r="M5" s="476"/>
      <c r="N5" s="476"/>
      <c r="O5" s="476"/>
      <c r="P5" s="476"/>
      <c r="Q5" s="477"/>
      <c r="R5" s="442"/>
      <c r="S5" s="436"/>
      <c r="T5" s="442"/>
      <c r="U5" s="474"/>
      <c r="V5" s="455"/>
    </row>
    <row r="6" spans="1:24" s="7" customFormat="1" ht="15.75" customHeight="1">
      <c r="A6" s="482"/>
      <c r="B6" s="483"/>
      <c r="C6" s="463"/>
      <c r="D6" s="455"/>
      <c r="E6" s="436"/>
      <c r="F6" s="436"/>
      <c r="G6" s="473"/>
      <c r="H6" s="473"/>
      <c r="I6" s="473"/>
      <c r="J6" s="473"/>
      <c r="K6" s="441" t="s">
        <v>96</v>
      </c>
      <c r="L6" s="475" t="s">
        <v>4</v>
      </c>
      <c r="M6" s="476"/>
      <c r="N6" s="477"/>
      <c r="O6" s="441" t="s">
        <v>42</v>
      </c>
      <c r="P6" s="435" t="s">
        <v>147</v>
      </c>
      <c r="Q6" s="441" t="s">
        <v>46</v>
      </c>
      <c r="R6" s="442"/>
      <c r="S6" s="436"/>
      <c r="T6" s="442"/>
      <c r="U6" s="474"/>
      <c r="V6" s="455"/>
    </row>
    <row r="7" spans="1:24" s="7" customFormat="1" ht="51" customHeight="1">
      <c r="A7" s="482"/>
      <c r="B7" s="483"/>
      <c r="C7" s="464"/>
      <c r="D7" s="455"/>
      <c r="E7" s="437"/>
      <c r="F7" s="437"/>
      <c r="G7" s="473"/>
      <c r="H7" s="473"/>
      <c r="I7" s="473"/>
      <c r="J7" s="473"/>
      <c r="K7" s="443"/>
      <c r="L7" s="44" t="s">
        <v>39</v>
      </c>
      <c r="M7" s="44" t="s">
        <v>40</v>
      </c>
      <c r="N7" s="44" t="s">
        <v>159</v>
      </c>
      <c r="O7" s="443"/>
      <c r="P7" s="437"/>
      <c r="Q7" s="443"/>
      <c r="R7" s="443"/>
      <c r="S7" s="437"/>
      <c r="T7" s="443"/>
      <c r="U7" s="474"/>
      <c r="V7" s="455"/>
    </row>
    <row r="8" spans="1:24">
      <c r="A8" s="484"/>
      <c r="B8" s="485"/>
      <c r="C8" s="34" t="s">
        <v>13</v>
      </c>
      <c r="D8" s="34" t="s">
        <v>14</v>
      </c>
      <c r="E8" s="34" t="s">
        <v>19</v>
      </c>
      <c r="F8" s="34" t="s">
        <v>22</v>
      </c>
      <c r="G8" s="34" t="s">
        <v>23</v>
      </c>
      <c r="H8" s="34" t="s">
        <v>24</v>
      </c>
      <c r="I8" s="34" t="s">
        <v>25</v>
      </c>
      <c r="J8" s="34" t="s">
        <v>26</v>
      </c>
      <c r="K8" s="34" t="s">
        <v>27</v>
      </c>
      <c r="L8" s="34" t="s">
        <v>29</v>
      </c>
      <c r="M8" s="34" t="s">
        <v>30</v>
      </c>
      <c r="N8" s="34" t="s">
        <v>104</v>
      </c>
      <c r="O8" s="34" t="s">
        <v>101</v>
      </c>
      <c r="P8" s="34" t="s">
        <v>105</v>
      </c>
      <c r="Q8" s="34" t="s">
        <v>106</v>
      </c>
      <c r="R8" s="34" t="s">
        <v>107</v>
      </c>
      <c r="S8" s="34" t="s">
        <v>118</v>
      </c>
      <c r="T8" s="34" t="s">
        <v>131</v>
      </c>
      <c r="U8" s="34" t="s">
        <v>133</v>
      </c>
      <c r="V8" s="34" t="s">
        <v>149</v>
      </c>
    </row>
    <row r="9" spans="1:24">
      <c r="A9" s="34" t="s">
        <v>0</v>
      </c>
      <c r="B9" s="45" t="s">
        <v>94</v>
      </c>
      <c r="C9" s="36"/>
      <c r="D9" s="36"/>
      <c r="E9" s="36"/>
      <c r="F9" s="36"/>
      <c r="G9" s="36"/>
      <c r="H9" s="36"/>
      <c r="I9" s="36"/>
      <c r="J9" s="36"/>
      <c r="K9" s="36"/>
      <c r="L9" s="48"/>
      <c r="M9" s="48"/>
      <c r="N9" s="49"/>
      <c r="O9" s="36"/>
      <c r="P9" s="36"/>
      <c r="Q9" s="46"/>
      <c r="R9" s="46"/>
      <c r="S9" s="46"/>
      <c r="T9" s="46"/>
      <c r="U9" s="36"/>
      <c r="V9" s="36"/>
      <c r="X9" s="24"/>
    </row>
    <row r="10" spans="1:24">
      <c r="A10" s="38" t="s">
        <v>13</v>
      </c>
      <c r="B10" s="47" t="s">
        <v>54</v>
      </c>
      <c r="C10" s="36"/>
      <c r="D10" s="36"/>
      <c r="E10" s="36"/>
      <c r="F10" s="36"/>
      <c r="G10" s="36"/>
      <c r="H10" s="36"/>
      <c r="I10" s="36"/>
      <c r="J10" s="36"/>
      <c r="K10" s="36"/>
      <c r="L10" s="48"/>
      <c r="M10" s="48"/>
      <c r="N10" s="49"/>
      <c r="O10" s="36"/>
      <c r="P10" s="36"/>
      <c r="Q10" s="36"/>
      <c r="R10" s="36"/>
      <c r="S10" s="36"/>
      <c r="T10" s="36"/>
      <c r="U10" s="36"/>
      <c r="V10" s="36"/>
    </row>
    <row r="11" spans="1:24">
      <c r="A11" s="38" t="s">
        <v>14</v>
      </c>
      <c r="B11" s="47" t="s">
        <v>55</v>
      </c>
      <c r="C11" s="36"/>
      <c r="D11" s="36"/>
      <c r="E11" s="36"/>
      <c r="F11" s="36"/>
      <c r="G11" s="36"/>
      <c r="H11" s="36"/>
      <c r="I11" s="36"/>
      <c r="J11" s="36"/>
      <c r="K11" s="36"/>
      <c r="L11" s="48"/>
      <c r="M11" s="48"/>
      <c r="N11" s="49"/>
      <c r="O11" s="36"/>
      <c r="P11" s="36"/>
      <c r="Q11" s="36"/>
      <c r="R11" s="36"/>
      <c r="S11" s="36"/>
      <c r="T11" s="36"/>
      <c r="U11" s="36"/>
      <c r="V11" s="36"/>
    </row>
    <row r="12" spans="1:24">
      <c r="A12" s="38" t="s">
        <v>19</v>
      </c>
      <c r="B12" s="47" t="s">
        <v>56</v>
      </c>
      <c r="C12" s="36"/>
      <c r="D12" s="36"/>
      <c r="E12" s="36"/>
      <c r="F12" s="36"/>
      <c r="G12" s="36"/>
      <c r="H12" s="36"/>
      <c r="I12" s="36"/>
      <c r="J12" s="36"/>
      <c r="K12" s="36"/>
      <c r="L12" s="48"/>
      <c r="M12" s="48"/>
      <c r="N12" s="49"/>
      <c r="O12" s="36"/>
      <c r="P12" s="36"/>
      <c r="Q12" s="36"/>
      <c r="R12" s="36"/>
      <c r="S12" s="36"/>
      <c r="T12" s="36"/>
      <c r="U12" s="36"/>
      <c r="V12" s="36"/>
    </row>
    <row r="13" spans="1:24">
      <c r="A13" s="38" t="s">
        <v>22</v>
      </c>
      <c r="B13" s="47" t="s">
        <v>57</v>
      </c>
      <c r="C13" s="36"/>
      <c r="D13" s="36"/>
      <c r="E13" s="36"/>
      <c r="F13" s="36"/>
      <c r="G13" s="36"/>
      <c r="H13" s="36"/>
      <c r="I13" s="36"/>
      <c r="J13" s="36"/>
      <c r="K13" s="36"/>
      <c r="L13" s="48"/>
      <c r="M13" s="48"/>
      <c r="N13" s="49"/>
      <c r="O13" s="36"/>
      <c r="P13" s="36"/>
      <c r="Q13" s="36"/>
      <c r="R13" s="36"/>
      <c r="S13" s="36"/>
      <c r="T13" s="36"/>
      <c r="U13" s="36"/>
      <c r="V13" s="36"/>
    </row>
    <row r="14" spans="1:24">
      <c r="A14" s="38" t="s">
        <v>23</v>
      </c>
      <c r="B14" s="47" t="s">
        <v>60</v>
      </c>
      <c r="C14" s="36"/>
      <c r="D14" s="36"/>
      <c r="E14" s="36"/>
      <c r="F14" s="36"/>
      <c r="G14" s="36"/>
      <c r="H14" s="36"/>
      <c r="I14" s="36"/>
      <c r="J14" s="36"/>
      <c r="K14" s="36"/>
      <c r="L14" s="48"/>
      <c r="M14" s="48"/>
      <c r="N14" s="49"/>
      <c r="O14" s="36"/>
      <c r="P14" s="36"/>
      <c r="Q14" s="36"/>
      <c r="R14" s="36"/>
      <c r="S14" s="36"/>
      <c r="T14" s="36"/>
      <c r="U14" s="36"/>
      <c r="V14" s="36"/>
    </row>
    <row r="15" spans="1:24">
      <c r="A15" s="38" t="s">
        <v>24</v>
      </c>
      <c r="B15" s="47" t="s">
        <v>58</v>
      </c>
      <c r="C15" s="36"/>
      <c r="D15" s="36"/>
      <c r="E15" s="36"/>
      <c r="F15" s="36"/>
      <c r="G15" s="36"/>
      <c r="H15" s="36"/>
      <c r="I15" s="36"/>
      <c r="J15" s="36"/>
      <c r="K15" s="36"/>
      <c r="L15" s="48"/>
      <c r="M15" s="48"/>
      <c r="N15" s="49"/>
      <c r="O15" s="36"/>
      <c r="P15" s="36"/>
      <c r="Q15" s="36"/>
      <c r="R15" s="36"/>
      <c r="S15" s="36"/>
      <c r="T15" s="36"/>
      <c r="U15" s="36"/>
      <c r="V15" s="36"/>
    </row>
    <row r="16" spans="1:24">
      <c r="A16" s="34" t="s">
        <v>1</v>
      </c>
      <c r="B16" s="45" t="s">
        <v>95</v>
      </c>
      <c r="C16" s="36"/>
      <c r="D16" s="36"/>
      <c r="E16" s="36"/>
      <c r="F16" s="36"/>
      <c r="G16" s="36"/>
      <c r="H16" s="36"/>
      <c r="I16" s="36"/>
      <c r="J16" s="36"/>
      <c r="K16" s="36"/>
      <c r="L16" s="36"/>
      <c r="M16" s="36"/>
      <c r="N16" s="36"/>
      <c r="O16" s="36"/>
      <c r="P16" s="36"/>
      <c r="Q16" s="46"/>
      <c r="R16" s="46"/>
      <c r="S16" s="46"/>
      <c r="T16" s="46"/>
      <c r="U16" s="36"/>
      <c r="V16" s="36"/>
    </row>
    <row r="17" spans="1:23" ht="16.5" customHeight="1">
      <c r="A17" s="38" t="s">
        <v>13</v>
      </c>
      <c r="B17" s="47" t="s">
        <v>54</v>
      </c>
      <c r="C17" s="36"/>
      <c r="D17" s="36"/>
      <c r="E17" s="36"/>
      <c r="F17" s="36"/>
      <c r="G17" s="36"/>
      <c r="H17" s="36"/>
      <c r="I17" s="36"/>
      <c r="J17" s="36"/>
      <c r="K17" s="36"/>
      <c r="L17" s="36"/>
      <c r="M17" s="36"/>
      <c r="N17" s="36"/>
      <c r="O17" s="36"/>
      <c r="P17" s="36"/>
      <c r="Q17" s="36"/>
      <c r="R17" s="36"/>
      <c r="S17" s="36"/>
      <c r="T17" s="36"/>
      <c r="U17" s="36"/>
      <c r="V17" s="36"/>
    </row>
    <row r="18" spans="1:23" ht="16.5" customHeight="1">
      <c r="A18" s="38" t="s">
        <v>14</v>
      </c>
      <c r="B18" s="47" t="s">
        <v>55</v>
      </c>
      <c r="C18" s="36"/>
      <c r="D18" s="36"/>
      <c r="E18" s="36"/>
      <c r="F18" s="36"/>
      <c r="G18" s="36"/>
      <c r="H18" s="36"/>
      <c r="I18" s="36"/>
      <c r="J18" s="36"/>
      <c r="K18" s="36"/>
      <c r="L18" s="36"/>
      <c r="M18" s="36"/>
      <c r="N18" s="36"/>
      <c r="O18" s="36"/>
      <c r="P18" s="36"/>
      <c r="Q18" s="36"/>
      <c r="R18" s="36"/>
      <c r="S18" s="36"/>
      <c r="T18" s="36"/>
      <c r="U18" s="36"/>
      <c r="V18" s="36"/>
    </row>
    <row r="19" spans="1:23" ht="16.5" customHeight="1">
      <c r="A19" s="38" t="s">
        <v>19</v>
      </c>
      <c r="B19" s="47" t="s">
        <v>56</v>
      </c>
      <c r="C19" s="36"/>
      <c r="D19" s="36"/>
      <c r="E19" s="36"/>
      <c r="F19" s="36"/>
      <c r="G19" s="36"/>
      <c r="H19" s="36"/>
      <c r="I19" s="36"/>
      <c r="J19" s="36"/>
      <c r="K19" s="36"/>
      <c r="L19" s="36"/>
      <c r="M19" s="36"/>
      <c r="N19" s="36"/>
      <c r="O19" s="36"/>
      <c r="P19" s="36"/>
      <c r="Q19" s="36"/>
      <c r="R19" s="36"/>
      <c r="S19" s="36"/>
      <c r="T19" s="36"/>
      <c r="U19" s="36"/>
      <c r="V19" s="36"/>
    </row>
    <row r="20" spans="1:23" ht="16.5" customHeight="1">
      <c r="A20" s="38" t="s">
        <v>22</v>
      </c>
      <c r="B20" s="47" t="s">
        <v>57</v>
      </c>
      <c r="C20" s="36"/>
      <c r="D20" s="36"/>
      <c r="E20" s="36"/>
      <c r="F20" s="36"/>
      <c r="G20" s="36"/>
      <c r="H20" s="36"/>
      <c r="I20" s="36"/>
      <c r="J20" s="36"/>
      <c r="K20" s="36"/>
      <c r="L20" s="36"/>
      <c r="M20" s="36"/>
      <c r="N20" s="36"/>
      <c r="O20" s="36"/>
      <c r="P20" s="36"/>
      <c r="Q20" s="36"/>
      <c r="R20" s="36"/>
      <c r="S20" s="36"/>
      <c r="T20" s="36"/>
      <c r="U20" s="36"/>
      <c r="V20" s="36"/>
    </row>
    <row r="21" spans="1:23" ht="16.5" customHeight="1">
      <c r="A21" s="38" t="s">
        <v>23</v>
      </c>
      <c r="B21" s="47" t="s">
        <v>60</v>
      </c>
      <c r="C21" s="36"/>
      <c r="D21" s="36"/>
      <c r="E21" s="36"/>
      <c r="F21" s="36"/>
      <c r="G21" s="36"/>
      <c r="H21" s="36"/>
      <c r="I21" s="36"/>
      <c r="J21" s="36"/>
      <c r="K21" s="36"/>
      <c r="L21" s="36"/>
      <c r="M21" s="36"/>
      <c r="N21" s="36"/>
      <c r="O21" s="36"/>
      <c r="P21" s="36"/>
      <c r="Q21" s="36"/>
      <c r="R21" s="36"/>
      <c r="S21" s="36"/>
      <c r="T21" s="36"/>
      <c r="U21" s="36"/>
      <c r="V21" s="36"/>
    </row>
    <row r="22" spans="1:23" ht="16.5" customHeight="1">
      <c r="A22" s="38" t="s">
        <v>24</v>
      </c>
      <c r="B22" s="47" t="s">
        <v>58</v>
      </c>
      <c r="C22" s="36"/>
      <c r="D22" s="36"/>
      <c r="E22" s="36"/>
      <c r="F22" s="36"/>
      <c r="G22" s="36"/>
      <c r="H22" s="36"/>
      <c r="I22" s="36"/>
      <c r="J22" s="36"/>
      <c r="K22" s="36"/>
      <c r="L22" s="36"/>
      <c r="M22" s="36"/>
      <c r="N22" s="36"/>
      <c r="O22" s="36"/>
      <c r="P22" s="36"/>
      <c r="Q22" s="36"/>
      <c r="R22" s="36"/>
      <c r="S22" s="36"/>
      <c r="T22" s="36"/>
      <c r="U22" s="36"/>
      <c r="V22" s="36"/>
    </row>
    <row r="23" spans="1:23" ht="45.75" customHeight="1">
      <c r="A23" s="451" t="s">
        <v>119</v>
      </c>
      <c r="B23" s="451"/>
      <c r="C23" s="451"/>
      <c r="D23" s="451"/>
      <c r="E23" s="451"/>
      <c r="F23" s="451"/>
      <c r="G23" s="451"/>
      <c r="H23" s="451"/>
      <c r="I23" s="451"/>
      <c r="J23" s="451"/>
      <c r="K23" s="1"/>
      <c r="L23" s="1"/>
      <c r="M23" s="1"/>
      <c r="N23" s="3"/>
      <c r="O23" s="453" t="s">
        <v>127</v>
      </c>
      <c r="P23" s="453"/>
      <c r="Q23" s="453"/>
      <c r="R23" s="453"/>
      <c r="S23" s="453"/>
      <c r="T23" s="453"/>
      <c r="U23" s="453"/>
      <c r="V23" s="453"/>
      <c r="W23" s="3" t="s">
        <v>2</v>
      </c>
    </row>
    <row r="24" spans="1:23">
      <c r="A24" s="452"/>
      <c r="B24" s="452"/>
      <c r="C24" s="452"/>
      <c r="D24" s="452"/>
      <c r="E24" s="452"/>
      <c r="F24" s="452"/>
      <c r="G24" s="452"/>
      <c r="H24" s="452"/>
      <c r="I24" s="452"/>
      <c r="J24" s="452"/>
      <c r="O24" s="454"/>
      <c r="P24" s="454"/>
      <c r="Q24" s="454"/>
      <c r="R24" s="454"/>
      <c r="S24" s="454"/>
      <c r="T24" s="454"/>
      <c r="U24" s="454"/>
      <c r="V24" s="454"/>
    </row>
  </sheetData>
  <mergeCells count="29">
    <mergeCell ref="A1:E1"/>
    <mergeCell ref="F1:O1"/>
    <mergeCell ref="Q1:V1"/>
    <mergeCell ref="J4:Q4"/>
    <mergeCell ref="I3:T3"/>
    <mergeCell ref="C3:C7"/>
    <mergeCell ref="S4:S7"/>
    <mergeCell ref="T4:T7"/>
    <mergeCell ref="D3:D7"/>
    <mergeCell ref="A3:B8"/>
    <mergeCell ref="E3:F3"/>
    <mergeCell ref="E4:E7"/>
    <mergeCell ref="F4:F7"/>
    <mergeCell ref="R4:R7"/>
    <mergeCell ref="K6:K7"/>
    <mergeCell ref="I4:I7"/>
    <mergeCell ref="A23:J24"/>
    <mergeCell ref="O23:V24"/>
    <mergeCell ref="R2:V2"/>
    <mergeCell ref="V3:V7"/>
    <mergeCell ref="J5:J7"/>
    <mergeCell ref="G3:G7"/>
    <mergeCell ref="H3:H7"/>
    <mergeCell ref="P6:P7"/>
    <mergeCell ref="U3:U7"/>
    <mergeCell ref="K5:Q5"/>
    <mergeCell ref="L6:N6"/>
    <mergeCell ref="O6:O7"/>
    <mergeCell ref="Q6:Q7"/>
  </mergeCells>
  <phoneticPr fontId="8" type="noConversion"/>
  <pageMargins left="0.43307086614173229" right="0.19685039370078741" top="0.19685039370078741" bottom="0" header="0.19685039370078741" footer="0.19685039370078741"/>
  <pageSetup paperSize="9" scale="9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AA72"/>
  <sheetViews>
    <sheetView view="pageBreakPreview" zoomScaleNormal="100" zoomScaleSheetLayoutView="100" workbookViewId="0">
      <selection activeCell="P1" sqref="P1:U1"/>
    </sheetView>
  </sheetViews>
  <sheetFormatPr defaultColWidth="9" defaultRowHeight="15.75"/>
  <cols>
    <col min="1" max="1" width="4.125" style="3" customWidth="1"/>
    <col min="2" max="2" width="24" style="3" customWidth="1"/>
    <col min="3" max="3" width="6.625" style="3" customWidth="1"/>
    <col min="4" max="4" width="7.25" style="3" customWidth="1"/>
    <col min="5" max="5" width="8.375" style="3" customWidth="1"/>
    <col min="6" max="6" width="6.75" style="3" customWidth="1"/>
    <col min="7" max="7" width="6.5" style="3" customWidth="1"/>
    <col min="8" max="8" width="5.375" style="3" customWidth="1"/>
    <col min="9" max="9" width="8.375" style="3" customWidth="1"/>
    <col min="10" max="10" width="6.75" style="3" customWidth="1"/>
    <col min="11" max="11" width="6.625" style="3" customWidth="1"/>
    <col min="12" max="13" width="7.125" style="3" customWidth="1"/>
    <col min="14" max="14" width="7.375" style="4" customWidth="1"/>
    <col min="15" max="15" width="6.5" style="4" customWidth="1"/>
    <col min="16" max="16" width="5.625" style="4" customWidth="1"/>
    <col min="17" max="18" width="7" style="4" customWidth="1"/>
    <col min="19" max="19" width="5.75" style="4" customWidth="1"/>
    <col min="20" max="20" width="7.25" style="4" customWidth="1"/>
    <col min="21" max="21" width="7.375" style="4" customWidth="1"/>
    <col min="22" max="27" width="0" style="3" hidden="1" customWidth="1"/>
    <col min="28" max="16384" width="9" style="3"/>
  </cols>
  <sheetData>
    <row r="1" spans="1:27" ht="66.75" customHeight="1">
      <c r="A1" s="425" t="s">
        <v>320</v>
      </c>
      <c r="B1" s="425"/>
      <c r="C1" s="425"/>
      <c r="D1" s="425"/>
      <c r="E1" s="489" t="s">
        <v>330</v>
      </c>
      <c r="F1" s="489"/>
      <c r="G1" s="489"/>
      <c r="H1" s="489"/>
      <c r="I1" s="489"/>
      <c r="J1" s="489"/>
      <c r="K1" s="489"/>
      <c r="L1" s="489"/>
      <c r="M1" s="489"/>
      <c r="N1" s="489"/>
      <c r="O1" s="489"/>
      <c r="P1" s="488" t="str">
        <f>TT!C2</f>
        <v>Đơn vị  báo cáo: CỤC THADS TỈNH KON TUM
Đơn vị nhận báo cáo: BAN PHÁP CHẾ HĐND TỈNH KON TUM</v>
      </c>
      <c r="Q1" s="488"/>
      <c r="R1" s="488"/>
      <c r="S1" s="488"/>
      <c r="T1" s="488"/>
      <c r="U1" s="488"/>
    </row>
    <row r="2" spans="1:27" ht="18" customHeight="1">
      <c r="A2" s="1"/>
      <c r="B2" s="19"/>
      <c r="C2" s="19"/>
      <c r="D2" s="19"/>
      <c r="E2" s="1"/>
      <c r="F2" s="1"/>
      <c r="G2" s="1"/>
      <c r="H2" s="1"/>
      <c r="I2" s="27"/>
      <c r="J2" s="28">
        <f>COUNTBLANK(E9:U63)</f>
        <v>0</v>
      </c>
      <c r="K2" s="29">
        <f>COUNTA(E9:U63)</f>
        <v>935</v>
      </c>
      <c r="L2" s="29">
        <f>J2+K2</f>
        <v>935</v>
      </c>
      <c r="M2" s="29"/>
      <c r="N2" s="18"/>
      <c r="O2" s="18"/>
      <c r="P2" s="426" t="s">
        <v>164</v>
      </c>
      <c r="Q2" s="426"/>
      <c r="R2" s="426"/>
      <c r="S2" s="426"/>
      <c r="T2" s="426"/>
      <c r="U2" s="426"/>
    </row>
    <row r="3" spans="1:27" ht="18" customHeight="1">
      <c r="A3" s="408" t="s">
        <v>136</v>
      </c>
      <c r="B3" s="408" t="s">
        <v>157</v>
      </c>
      <c r="C3" s="470" t="s">
        <v>163</v>
      </c>
      <c r="D3" s="406" t="s">
        <v>134</v>
      </c>
      <c r="E3" s="406" t="s">
        <v>4</v>
      </c>
      <c r="F3" s="406"/>
      <c r="G3" s="406" t="s">
        <v>36</v>
      </c>
      <c r="H3" s="424" t="s">
        <v>165</v>
      </c>
      <c r="I3" s="406" t="s">
        <v>37</v>
      </c>
      <c r="J3" s="432" t="s">
        <v>4</v>
      </c>
      <c r="K3" s="433"/>
      <c r="L3" s="433"/>
      <c r="M3" s="433"/>
      <c r="N3" s="433"/>
      <c r="O3" s="433"/>
      <c r="P3" s="433"/>
      <c r="Q3" s="433"/>
      <c r="R3" s="433"/>
      <c r="S3" s="433"/>
      <c r="T3" s="427" t="s">
        <v>103</v>
      </c>
      <c r="U3" s="430" t="s">
        <v>160</v>
      </c>
    </row>
    <row r="4" spans="1:27" ht="18" customHeight="1">
      <c r="A4" s="409"/>
      <c r="B4" s="409"/>
      <c r="C4" s="470"/>
      <c r="D4" s="406"/>
      <c r="E4" s="406" t="s">
        <v>344</v>
      </c>
      <c r="F4" s="406" t="s">
        <v>62</v>
      </c>
      <c r="G4" s="406"/>
      <c r="H4" s="424"/>
      <c r="I4" s="406"/>
      <c r="J4" s="406" t="s">
        <v>61</v>
      </c>
      <c r="K4" s="406" t="s">
        <v>4</v>
      </c>
      <c r="L4" s="406"/>
      <c r="M4" s="406"/>
      <c r="N4" s="406"/>
      <c r="O4" s="406"/>
      <c r="P4" s="406"/>
      <c r="Q4" s="424" t="s">
        <v>345</v>
      </c>
      <c r="R4" s="406" t="s">
        <v>363</v>
      </c>
      <c r="S4" s="419" t="s">
        <v>81</v>
      </c>
      <c r="T4" s="428"/>
      <c r="U4" s="431"/>
    </row>
    <row r="5" spans="1:27" ht="18" customHeight="1">
      <c r="A5" s="409"/>
      <c r="B5" s="409"/>
      <c r="C5" s="470"/>
      <c r="D5" s="406"/>
      <c r="E5" s="406"/>
      <c r="F5" s="406"/>
      <c r="G5" s="406"/>
      <c r="H5" s="424"/>
      <c r="I5" s="406"/>
      <c r="J5" s="406"/>
      <c r="K5" s="406" t="s">
        <v>96</v>
      </c>
      <c r="L5" s="406" t="s">
        <v>4</v>
      </c>
      <c r="M5" s="406"/>
      <c r="N5" s="406" t="s">
        <v>42</v>
      </c>
      <c r="O5" s="422" t="s">
        <v>147</v>
      </c>
      <c r="P5" s="406" t="s">
        <v>46</v>
      </c>
      <c r="Q5" s="424"/>
      <c r="R5" s="406"/>
      <c r="S5" s="419"/>
      <c r="T5" s="428"/>
      <c r="U5" s="431"/>
    </row>
    <row r="6" spans="1:27" ht="18" customHeight="1">
      <c r="A6" s="409"/>
      <c r="B6" s="409"/>
      <c r="C6" s="470"/>
      <c r="D6" s="406"/>
      <c r="E6" s="406"/>
      <c r="F6" s="406"/>
      <c r="G6" s="406"/>
      <c r="H6" s="424"/>
      <c r="I6" s="406"/>
      <c r="J6" s="406"/>
      <c r="K6" s="406"/>
      <c r="L6" s="406"/>
      <c r="M6" s="406"/>
      <c r="N6" s="406"/>
      <c r="O6" s="422"/>
      <c r="P6" s="406"/>
      <c r="Q6" s="424"/>
      <c r="R6" s="406"/>
      <c r="S6" s="419"/>
      <c r="T6" s="428"/>
      <c r="U6" s="431"/>
    </row>
    <row r="7" spans="1:27" ht="37.5" customHeight="1">
      <c r="A7" s="410"/>
      <c r="B7" s="410"/>
      <c r="C7" s="470"/>
      <c r="D7" s="406"/>
      <c r="E7" s="406"/>
      <c r="F7" s="406"/>
      <c r="G7" s="406"/>
      <c r="H7" s="424"/>
      <c r="I7" s="406"/>
      <c r="J7" s="406"/>
      <c r="K7" s="406"/>
      <c r="L7" s="50" t="s">
        <v>39</v>
      </c>
      <c r="M7" s="50" t="s">
        <v>138</v>
      </c>
      <c r="N7" s="406"/>
      <c r="O7" s="422"/>
      <c r="P7" s="406"/>
      <c r="Q7" s="424"/>
      <c r="R7" s="406"/>
      <c r="S7" s="419"/>
      <c r="T7" s="429"/>
      <c r="U7" s="431"/>
    </row>
    <row r="8" spans="1:27" ht="12.75" customHeight="1">
      <c r="A8" s="414" t="s">
        <v>3</v>
      </c>
      <c r="B8" s="415"/>
      <c r="C8" s="215">
        <v>1</v>
      </c>
      <c r="D8" s="215">
        <v>2</v>
      </c>
      <c r="E8" s="215">
        <v>3</v>
      </c>
      <c r="F8" s="215">
        <v>4</v>
      </c>
      <c r="G8" s="215">
        <v>5</v>
      </c>
      <c r="H8" s="215">
        <v>6</v>
      </c>
      <c r="I8" s="215">
        <v>7</v>
      </c>
      <c r="J8" s="215">
        <v>8</v>
      </c>
      <c r="K8" s="215">
        <v>9</v>
      </c>
      <c r="L8" s="215">
        <v>10</v>
      </c>
      <c r="M8" s="215">
        <v>11</v>
      </c>
      <c r="N8" s="215">
        <v>12</v>
      </c>
      <c r="O8" s="215">
        <v>13</v>
      </c>
      <c r="P8" s="215">
        <v>14</v>
      </c>
      <c r="Q8" s="215">
        <v>15</v>
      </c>
      <c r="R8" s="215">
        <v>16</v>
      </c>
      <c r="S8" s="215">
        <v>17</v>
      </c>
      <c r="T8" s="215">
        <v>18</v>
      </c>
      <c r="U8" s="215">
        <v>19</v>
      </c>
    </row>
    <row r="9" spans="1:27" s="300" customFormat="1" ht="20.100000000000001" customHeight="1">
      <c r="A9" s="490" t="s">
        <v>10</v>
      </c>
      <c r="B9" s="490"/>
      <c r="C9" s="298">
        <v>1496</v>
      </c>
      <c r="D9" s="298">
        <v>4129</v>
      </c>
      <c r="E9" s="298">
        <v>994</v>
      </c>
      <c r="F9" s="298">
        <v>3135</v>
      </c>
      <c r="G9" s="298">
        <v>100</v>
      </c>
      <c r="H9" s="298">
        <v>0</v>
      </c>
      <c r="I9" s="298">
        <v>4029</v>
      </c>
      <c r="J9" s="298">
        <v>3252</v>
      </c>
      <c r="K9" s="298">
        <v>2840</v>
      </c>
      <c r="L9" s="298">
        <v>2764</v>
      </c>
      <c r="M9" s="298">
        <v>76</v>
      </c>
      <c r="N9" s="298">
        <v>403</v>
      </c>
      <c r="O9" s="298">
        <v>8</v>
      </c>
      <c r="P9" s="298">
        <v>1</v>
      </c>
      <c r="Q9" s="298">
        <v>742</v>
      </c>
      <c r="R9" s="298">
        <v>29</v>
      </c>
      <c r="S9" s="298">
        <v>6</v>
      </c>
      <c r="T9" s="298">
        <v>1189</v>
      </c>
      <c r="U9" s="299">
        <f>IF(J9&lt;&gt;0,K9/J9,"")</f>
        <v>0.87330873308733092</v>
      </c>
      <c r="Y9" s="301">
        <f>SUM(Y10:Y63)</f>
        <v>428</v>
      </c>
      <c r="Z9" s="301">
        <f>Q9+Y9</f>
        <v>1170</v>
      </c>
      <c r="AA9" s="301">
        <f>T9+Y9</f>
        <v>1617</v>
      </c>
    </row>
    <row r="10" spans="1:27" s="300" customFormat="1" ht="20.100000000000001" customHeight="1">
      <c r="A10" s="302" t="s">
        <v>0</v>
      </c>
      <c r="B10" s="303" t="s">
        <v>331</v>
      </c>
      <c r="C10" s="298">
        <v>82</v>
      </c>
      <c r="D10" s="298">
        <v>261</v>
      </c>
      <c r="E10" s="298">
        <v>78</v>
      </c>
      <c r="F10" s="298">
        <v>183</v>
      </c>
      <c r="G10" s="298">
        <v>14</v>
      </c>
      <c r="H10" s="298">
        <v>0</v>
      </c>
      <c r="I10" s="298">
        <v>247</v>
      </c>
      <c r="J10" s="298">
        <v>185</v>
      </c>
      <c r="K10" s="298">
        <v>170</v>
      </c>
      <c r="L10" s="298">
        <v>168</v>
      </c>
      <c r="M10" s="298">
        <v>2</v>
      </c>
      <c r="N10" s="298">
        <v>15</v>
      </c>
      <c r="O10" s="298">
        <v>0</v>
      </c>
      <c r="P10" s="298">
        <v>0</v>
      </c>
      <c r="Q10" s="298">
        <v>54</v>
      </c>
      <c r="R10" s="298">
        <v>2</v>
      </c>
      <c r="S10" s="298">
        <v>6</v>
      </c>
      <c r="T10" s="298">
        <v>77</v>
      </c>
      <c r="U10" s="304">
        <f t="shared" ref="U10:U63" si="0">IF(J10&lt;&gt;0,K10/J10,"")</f>
        <v>0.91891891891891897</v>
      </c>
      <c r="V10" s="305">
        <f>D9-G9-H9</f>
        <v>4029</v>
      </c>
      <c r="W10" s="305">
        <f>J9+Q9+R9+S9</f>
        <v>4029</v>
      </c>
      <c r="X10" s="305">
        <f>V10-W10</f>
        <v>0</v>
      </c>
      <c r="Y10" s="305">
        <f>'[1]04'!$Y$10+'[1]04'!$AB$10</f>
        <v>0</v>
      </c>
      <c r="Z10" s="305">
        <f>Y10+Q10</f>
        <v>54</v>
      </c>
      <c r="AA10" s="305">
        <f>T10+Y10</f>
        <v>77</v>
      </c>
    </row>
    <row r="11" spans="1:27" ht="20.100000000000001" customHeight="1">
      <c r="A11" s="274">
        <v>1</v>
      </c>
      <c r="B11" s="269" t="s">
        <v>418</v>
      </c>
      <c r="C11" s="241">
        <v>4</v>
      </c>
      <c r="D11" s="241">
        <v>4</v>
      </c>
      <c r="E11" s="241">
        <v>0</v>
      </c>
      <c r="F11" s="241">
        <v>4</v>
      </c>
      <c r="G11" s="241">
        <v>0</v>
      </c>
      <c r="H11" s="241">
        <v>0</v>
      </c>
      <c r="I11" s="275">
        <v>4</v>
      </c>
      <c r="J11" s="275">
        <v>4</v>
      </c>
      <c r="K11" s="275">
        <v>4</v>
      </c>
      <c r="L11" s="241">
        <v>4</v>
      </c>
      <c r="M11" s="241">
        <v>0</v>
      </c>
      <c r="N11" s="241">
        <v>0</v>
      </c>
      <c r="O11" s="241">
        <v>0</v>
      </c>
      <c r="P11" s="241">
        <v>0</v>
      </c>
      <c r="Q11" s="241">
        <v>0</v>
      </c>
      <c r="R11" s="241">
        <v>0</v>
      </c>
      <c r="S11" s="241">
        <v>0</v>
      </c>
      <c r="T11" s="275">
        <v>0</v>
      </c>
      <c r="U11" s="276">
        <f t="shared" si="0"/>
        <v>1</v>
      </c>
      <c r="V11" s="224">
        <f t="shared" ref="V11:V41" si="1">D10-G10-H10</f>
        <v>247</v>
      </c>
      <c r="W11" s="224">
        <f t="shared" ref="W11:W41" si="2">J10+Q10+R10+S10</f>
        <v>247</v>
      </c>
      <c r="X11" s="224">
        <f t="shared" ref="X11:X63" si="3">V11-W11</f>
        <v>0</v>
      </c>
      <c r="Y11" s="223"/>
      <c r="Z11" s="223"/>
      <c r="AA11" s="223"/>
    </row>
    <row r="12" spans="1:27" ht="20.100000000000001" customHeight="1">
      <c r="A12" s="274">
        <v>2</v>
      </c>
      <c r="B12" s="269" t="s">
        <v>419</v>
      </c>
      <c r="C12" s="241">
        <v>3</v>
      </c>
      <c r="D12" s="241">
        <v>5</v>
      </c>
      <c r="E12" s="241">
        <v>1</v>
      </c>
      <c r="F12" s="241">
        <v>4</v>
      </c>
      <c r="G12" s="241">
        <v>0</v>
      </c>
      <c r="H12" s="241">
        <v>0</v>
      </c>
      <c r="I12" s="275">
        <v>5</v>
      </c>
      <c r="J12" s="275">
        <v>5</v>
      </c>
      <c r="K12" s="275">
        <v>5</v>
      </c>
      <c r="L12" s="241">
        <v>4</v>
      </c>
      <c r="M12" s="241">
        <v>1</v>
      </c>
      <c r="N12" s="241">
        <v>0</v>
      </c>
      <c r="O12" s="241">
        <v>0</v>
      </c>
      <c r="P12" s="241">
        <v>0</v>
      </c>
      <c r="Q12" s="241">
        <v>0</v>
      </c>
      <c r="R12" s="241">
        <v>0</v>
      </c>
      <c r="S12" s="241">
        <v>0</v>
      </c>
      <c r="T12" s="275">
        <v>0</v>
      </c>
      <c r="U12" s="276">
        <f t="shared" si="0"/>
        <v>1</v>
      </c>
      <c r="V12" s="224">
        <f t="shared" si="1"/>
        <v>4</v>
      </c>
      <c r="W12" s="224">
        <f t="shared" si="2"/>
        <v>4</v>
      </c>
      <c r="X12" s="224">
        <f t="shared" si="3"/>
        <v>0</v>
      </c>
      <c r="Y12" s="223"/>
      <c r="Z12" s="223"/>
      <c r="AA12" s="223"/>
    </row>
    <row r="13" spans="1:27" ht="20.100000000000001" customHeight="1">
      <c r="A13" s="274">
        <v>3</v>
      </c>
      <c r="B13" s="269" t="s">
        <v>420</v>
      </c>
      <c r="C13" s="241">
        <v>3</v>
      </c>
      <c r="D13" s="241">
        <v>6</v>
      </c>
      <c r="E13" s="241">
        <v>0</v>
      </c>
      <c r="F13" s="241">
        <v>6</v>
      </c>
      <c r="G13" s="241">
        <v>0</v>
      </c>
      <c r="H13" s="241">
        <v>0</v>
      </c>
      <c r="I13" s="275">
        <v>6</v>
      </c>
      <c r="J13" s="275">
        <v>6</v>
      </c>
      <c r="K13" s="275">
        <v>6</v>
      </c>
      <c r="L13" s="241">
        <v>6</v>
      </c>
      <c r="M13" s="241">
        <v>0</v>
      </c>
      <c r="N13" s="241">
        <v>0</v>
      </c>
      <c r="O13" s="241">
        <v>0</v>
      </c>
      <c r="P13" s="241">
        <v>0</v>
      </c>
      <c r="Q13" s="241">
        <v>0</v>
      </c>
      <c r="R13" s="241">
        <v>0</v>
      </c>
      <c r="S13" s="241">
        <v>0</v>
      </c>
      <c r="T13" s="275">
        <v>0</v>
      </c>
      <c r="U13" s="276">
        <f t="shared" si="0"/>
        <v>1</v>
      </c>
      <c r="V13" s="224">
        <f t="shared" si="1"/>
        <v>5</v>
      </c>
      <c r="W13" s="224">
        <f t="shared" si="2"/>
        <v>5</v>
      </c>
      <c r="X13" s="224">
        <f t="shared" si="3"/>
        <v>0</v>
      </c>
      <c r="Y13" s="223"/>
      <c r="Z13" s="223"/>
      <c r="AA13" s="223"/>
    </row>
    <row r="14" spans="1:27" ht="20.100000000000001" customHeight="1">
      <c r="A14" s="274">
        <v>4</v>
      </c>
      <c r="B14" s="269" t="s">
        <v>421</v>
      </c>
      <c r="C14" s="241">
        <v>6</v>
      </c>
      <c r="D14" s="241">
        <v>36</v>
      </c>
      <c r="E14" s="241">
        <v>19</v>
      </c>
      <c r="F14" s="241">
        <v>17</v>
      </c>
      <c r="G14" s="241">
        <v>1</v>
      </c>
      <c r="H14" s="241">
        <v>0</v>
      </c>
      <c r="I14" s="275">
        <v>35</v>
      </c>
      <c r="J14" s="275">
        <v>21</v>
      </c>
      <c r="K14" s="275">
        <v>18</v>
      </c>
      <c r="L14" s="241">
        <v>18</v>
      </c>
      <c r="M14" s="241">
        <v>0</v>
      </c>
      <c r="N14" s="241">
        <v>3</v>
      </c>
      <c r="O14" s="241">
        <v>0</v>
      </c>
      <c r="P14" s="241">
        <v>0</v>
      </c>
      <c r="Q14" s="241">
        <v>14</v>
      </c>
      <c r="R14" s="241">
        <v>0</v>
      </c>
      <c r="S14" s="241">
        <v>0</v>
      </c>
      <c r="T14" s="275">
        <v>17</v>
      </c>
      <c r="U14" s="276">
        <f t="shared" si="0"/>
        <v>0.8571428571428571</v>
      </c>
      <c r="V14" s="224">
        <f t="shared" si="1"/>
        <v>6</v>
      </c>
      <c r="W14" s="224">
        <f t="shared" si="2"/>
        <v>6</v>
      </c>
      <c r="X14" s="224">
        <f t="shared" si="3"/>
        <v>0</v>
      </c>
      <c r="Y14" s="223"/>
      <c r="Z14" s="223"/>
      <c r="AA14" s="223"/>
    </row>
    <row r="15" spans="1:27" ht="20.100000000000001" customHeight="1">
      <c r="A15" s="274">
        <v>5</v>
      </c>
      <c r="B15" s="269" t="s">
        <v>422</v>
      </c>
      <c r="C15" s="241">
        <v>11</v>
      </c>
      <c r="D15" s="241">
        <v>60</v>
      </c>
      <c r="E15" s="241">
        <v>20</v>
      </c>
      <c r="F15" s="241">
        <v>40</v>
      </c>
      <c r="G15" s="241">
        <v>3</v>
      </c>
      <c r="H15" s="241">
        <v>0</v>
      </c>
      <c r="I15" s="275">
        <v>57</v>
      </c>
      <c r="J15" s="275">
        <v>35</v>
      </c>
      <c r="K15" s="275">
        <v>35</v>
      </c>
      <c r="L15" s="241">
        <v>35</v>
      </c>
      <c r="M15" s="241">
        <v>0</v>
      </c>
      <c r="N15" s="241">
        <v>0</v>
      </c>
      <c r="O15" s="241">
        <v>0</v>
      </c>
      <c r="P15" s="241">
        <v>0</v>
      </c>
      <c r="Q15" s="241">
        <v>16</v>
      </c>
      <c r="R15" s="241">
        <v>0</v>
      </c>
      <c r="S15" s="241">
        <v>6</v>
      </c>
      <c r="T15" s="275">
        <v>22</v>
      </c>
      <c r="U15" s="276">
        <f t="shared" si="0"/>
        <v>1</v>
      </c>
      <c r="V15" s="224">
        <f t="shared" si="1"/>
        <v>35</v>
      </c>
      <c r="W15" s="224">
        <f t="shared" si="2"/>
        <v>35</v>
      </c>
      <c r="X15" s="224">
        <f t="shared" si="3"/>
        <v>0</v>
      </c>
      <c r="Y15" s="223"/>
      <c r="Z15" s="223"/>
      <c r="AA15" s="223"/>
    </row>
    <row r="16" spans="1:27" ht="20.100000000000001" customHeight="1">
      <c r="A16" s="274">
        <v>6</v>
      </c>
      <c r="B16" s="269" t="s">
        <v>423</v>
      </c>
      <c r="C16" s="241">
        <v>16</v>
      </c>
      <c r="D16" s="241">
        <v>37</v>
      </c>
      <c r="E16" s="241">
        <v>3</v>
      </c>
      <c r="F16" s="241">
        <v>34</v>
      </c>
      <c r="G16" s="241">
        <v>1</v>
      </c>
      <c r="H16" s="241">
        <v>0</v>
      </c>
      <c r="I16" s="275">
        <v>36</v>
      </c>
      <c r="J16" s="275">
        <v>33</v>
      </c>
      <c r="K16" s="275">
        <v>29</v>
      </c>
      <c r="L16" s="241">
        <v>29</v>
      </c>
      <c r="M16" s="241">
        <v>0</v>
      </c>
      <c r="N16" s="241">
        <v>4</v>
      </c>
      <c r="O16" s="241">
        <v>0</v>
      </c>
      <c r="P16" s="241">
        <v>0</v>
      </c>
      <c r="Q16" s="241">
        <v>3</v>
      </c>
      <c r="R16" s="241">
        <v>0</v>
      </c>
      <c r="S16" s="241">
        <v>0</v>
      </c>
      <c r="T16" s="275">
        <v>7</v>
      </c>
      <c r="U16" s="276">
        <f t="shared" si="0"/>
        <v>0.87878787878787878</v>
      </c>
      <c r="V16" s="224">
        <f t="shared" si="1"/>
        <v>57</v>
      </c>
      <c r="W16" s="224">
        <f t="shared" si="2"/>
        <v>57</v>
      </c>
      <c r="X16" s="224">
        <f t="shared" si="3"/>
        <v>0</v>
      </c>
      <c r="Y16" s="223"/>
      <c r="Z16" s="223"/>
      <c r="AA16" s="223"/>
    </row>
    <row r="17" spans="1:27" ht="20.100000000000001" customHeight="1">
      <c r="A17" s="274">
        <v>7</v>
      </c>
      <c r="B17" s="269" t="s">
        <v>424</v>
      </c>
      <c r="C17" s="241">
        <v>2</v>
      </c>
      <c r="D17" s="241">
        <v>3</v>
      </c>
      <c r="E17" s="241">
        <v>0</v>
      </c>
      <c r="F17" s="241">
        <v>3</v>
      </c>
      <c r="G17" s="241">
        <v>0</v>
      </c>
      <c r="H17" s="241">
        <v>0</v>
      </c>
      <c r="I17" s="275">
        <v>3</v>
      </c>
      <c r="J17" s="275">
        <v>3</v>
      </c>
      <c r="K17" s="275">
        <v>3</v>
      </c>
      <c r="L17" s="241">
        <v>3</v>
      </c>
      <c r="M17" s="241">
        <v>0</v>
      </c>
      <c r="N17" s="241">
        <v>0</v>
      </c>
      <c r="O17" s="241">
        <v>0</v>
      </c>
      <c r="P17" s="241">
        <v>0</v>
      </c>
      <c r="Q17" s="241">
        <v>0</v>
      </c>
      <c r="R17" s="241">
        <v>0</v>
      </c>
      <c r="S17" s="241">
        <v>0</v>
      </c>
      <c r="T17" s="275">
        <v>0</v>
      </c>
      <c r="U17" s="276">
        <f t="shared" si="0"/>
        <v>1</v>
      </c>
      <c r="V17" s="224">
        <f t="shared" si="1"/>
        <v>36</v>
      </c>
      <c r="W17" s="224">
        <f t="shared" si="2"/>
        <v>36</v>
      </c>
      <c r="X17" s="224">
        <f t="shared" si="3"/>
        <v>0</v>
      </c>
      <c r="Y17" s="223"/>
      <c r="Z17" s="223"/>
      <c r="AA17" s="223"/>
    </row>
    <row r="18" spans="1:27" s="1" customFormat="1" ht="20.100000000000001" customHeight="1">
      <c r="A18" s="274">
        <v>8</v>
      </c>
      <c r="B18" s="269" t="s">
        <v>425</v>
      </c>
      <c r="C18" s="241">
        <v>23</v>
      </c>
      <c r="D18" s="241">
        <v>63</v>
      </c>
      <c r="E18" s="241">
        <v>16</v>
      </c>
      <c r="F18" s="241">
        <v>47</v>
      </c>
      <c r="G18" s="241">
        <v>6</v>
      </c>
      <c r="H18" s="241">
        <v>0</v>
      </c>
      <c r="I18" s="275">
        <v>57</v>
      </c>
      <c r="J18" s="275">
        <v>45</v>
      </c>
      <c r="K18" s="275">
        <v>40</v>
      </c>
      <c r="L18" s="241">
        <v>39</v>
      </c>
      <c r="M18" s="241">
        <v>1</v>
      </c>
      <c r="N18" s="241">
        <v>5</v>
      </c>
      <c r="O18" s="241">
        <v>0</v>
      </c>
      <c r="P18" s="241">
        <v>0</v>
      </c>
      <c r="Q18" s="241">
        <v>12</v>
      </c>
      <c r="R18" s="241">
        <v>0</v>
      </c>
      <c r="S18" s="241">
        <v>0</v>
      </c>
      <c r="T18" s="275">
        <v>17</v>
      </c>
      <c r="U18" s="276">
        <f t="shared" si="0"/>
        <v>0.88888888888888884</v>
      </c>
      <c r="V18" s="270">
        <f t="shared" si="1"/>
        <v>3</v>
      </c>
      <c r="W18" s="270">
        <f t="shared" si="2"/>
        <v>3</v>
      </c>
      <c r="X18" s="270">
        <f t="shared" si="3"/>
        <v>0</v>
      </c>
      <c r="Y18" s="225"/>
      <c r="Z18" s="225"/>
      <c r="AA18" s="225"/>
    </row>
    <row r="19" spans="1:27" ht="20.100000000000001" customHeight="1">
      <c r="A19" s="274">
        <v>9</v>
      </c>
      <c r="B19" s="269" t="s">
        <v>426</v>
      </c>
      <c r="C19" s="241">
        <v>14</v>
      </c>
      <c r="D19" s="241">
        <v>47</v>
      </c>
      <c r="E19" s="241">
        <v>19</v>
      </c>
      <c r="F19" s="241">
        <v>28</v>
      </c>
      <c r="G19" s="241">
        <v>3</v>
      </c>
      <c r="H19" s="241">
        <v>0</v>
      </c>
      <c r="I19" s="275">
        <v>44</v>
      </c>
      <c r="J19" s="275">
        <v>33</v>
      </c>
      <c r="K19" s="275">
        <v>30</v>
      </c>
      <c r="L19" s="241">
        <v>30</v>
      </c>
      <c r="M19" s="241">
        <v>0</v>
      </c>
      <c r="N19" s="241">
        <v>3</v>
      </c>
      <c r="O19" s="241">
        <v>0</v>
      </c>
      <c r="P19" s="241">
        <v>0</v>
      </c>
      <c r="Q19" s="241">
        <v>9</v>
      </c>
      <c r="R19" s="241">
        <v>2</v>
      </c>
      <c r="S19" s="241">
        <v>0</v>
      </c>
      <c r="T19" s="275">
        <v>14</v>
      </c>
      <c r="U19" s="276">
        <f t="shared" si="0"/>
        <v>0.90909090909090906</v>
      </c>
      <c r="V19" s="224">
        <f t="shared" si="1"/>
        <v>57</v>
      </c>
      <c r="W19" s="224">
        <f t="shared" si="2"/>
        <v>57</v>
      </c>
      <c r="X19" s="224">
        <f t="shared" si="3"/>
        <v>0</v>
      </c>
      <c r="Y19" s="223"/>
      <c r="Z19" s="223"/>
      <c r="AA19" s="223"/>
    </row>
    <row r="20" spans="1:27" s="300" customFormat="1" ht="20.100000000000001" customHeight="1">
      <c r="A20" s="302" t="s">
        <v>1</v>
      </c>
      <c r="B20" s="306" t="s">
        <v>332</v>
      </c>
      <c r="C20" s="298">
        <v>1414</v>
      </c>
      <c r="D20" s="298">
        <v>3868</v>
      </c>
      <c r="E20" s="298">
        <v>916</v>
      </c>
      <c r="F20" s="298">
        <v>2952</v>
      </c>
      <c r="G20" s="298">
        <v>86</v>
      </c>
      <c r="H20" s="298">
        <v>0</v>
      </c>
      <c r="I20" s="298">
        <v>3782</v>
      </c>
      <c r="J20" s="298">
        <v>3067</v>
      </c>
      <c r="K20" s="298">
        <v>2670</v>
      </c>
      <c r="L20" s="298">
        <v>2596</v>
      </c>
      <c r="M20" s="298">
        <v>74</v>
      </c>
      <c r="N20" s="298">
        <v>388</v>
      </c>
      <c r="O20" s="298">
        <v>8</v>
      </c>
      <c r="P20" s="298">
        <v>1</v>
      </c>
      <c r="Q20" s="298">
        <v>688</v>
      </c>
      <c r="R20" s="298">
        <v>27</v>
      </c>
      <c r="S20" s="298">
        <v>0</v>
      </c>
      <c r="T20" s="298">
        <v>1112</v>
      </c>
      <c r="U20" s="299">
        <f t="shared" si="0"/>
        <v>0.87055754809259867</v>
      </c>
      <c r="V20" s="305" t="e">
        <f>#REF!-#REF!-#REF!</f>
        <v>#REF!</v>
      </c>
      <c r="W20" s="305" t="e">
        <f>#REF!+#REF!+#REF!+#REF!</f>
        <v>#REF!</v>
      </c>
      <c r="X20" s="305" t="e">
        <f t="shared" si="3"/>
        <v>#REF!</v>
      </c>
      <c r="Y20" s="307"/>
      <c r="Z20" s="307"/>
      <c r="AA20" s="307"/>
    </row>
    <row r="21" spans="1:27" s="300" customFormat="1" ht="20.100000000000001" customHeight="1">
      <c r="A21" s="302" t="s">
        <v>13</v>
      </c>
      <c r="B21" s="306" t="s">
        <v>333</v>
      </c>
      <c r="C21" s="298">
        <v>525</v>
      </c>
      <c r="D21" s="298">
        <v>1381</v>
      </c>
      <c r="E21" s="298">
        <v>284</v>
      </c>
      <c r="F21" s="298">
        <v>1097</v>
      </c>
      <c r="G21" s="298">
        <v>39</v>
      </c>
      <c r="H21" s="298">
        <v>0</v>
      </c>
      <c r="I21" s="298">
        <v>1342</v>
      </c>
      <c r="J21" s="298">
        <v>1162</v>
      </c>
      <c r="K21" s="298">
        <v>997</v>
      </c>
      <c r="L21" s="298">
        <v>975</v>
      </c>
      <c r="M21" s="298">
        <v>22</v>
      </c>
      <c r="N21" s="298">
        <v>159</v>
      </c>
      <c r="O21" s="298">
        <v>6</v>
      </c>
      <c r="P21" s="298">
        <v>0</v>
      </c>
      <c r="Q21" s="298">
        <v>168</v>
      </c>
      <c r="R21" s="298">
        <v>12</v>
      </c>
      <c r="S21" s="298">
        <v>0</v>
      </c>
      <c r="T21" s="298">
        <v>345</v>
      </c>
      <c r="U21" s="299">
        <f t="shared" si="0"/>
        <v>0.85800344234079173</v>
      </c>
      <c r="V21" s="305">
        <f t="shared" si="1"/>
        <v>3782</v>
      </c>
      <c r="W21" s="305">
        <f t="shared" si="2"/>
        <v>3782</v>
      </c>
      <c r="X21" s="305">
        <f t="shared" si="3"/>
        <v>0</v>
      </c>
      <c r="Y21" s="305">
        <f>'[2]04'!$Y$10+'[2]04'!$AB$10</f>
        <v>251</v>
      </c>
      <c r="Z21" s="305">
        <f>Y21+Q21</f>
        <v>419</v>
      </c>
      <c r="AA21" s="305">
        <f>T21+Y21</f>
        <v>596</v>
      </c>
    </row>
    <row r="22" spans="1:27" ht="20.100000000000001" customHeight="1">
      <c r="A22" s="175" t="s">
        <v>15</v>
      </c>
      <c r="B22" s="253" t="s">
        <v>427</v>
      </c>
      <c r="C22" s="241">
        <v>23</v>
      </c>
      <c r="D22" s="241">
        <v>23</v>
      </c>
      <c r="E22" s="241">
        <v>0</v>
      </c>
      <c r="F22" s="241">
        <v>23</v>
      </c>
      <c r="G22" s="241">
        <v>0</v>
      </c>
      <c r="H22" s="241">
        <v>0</v>
      </c>
      <c r="I22" s="275">
        <v>23</v>
      </c>
      <c r="J22" s="275">
        <v>23</v>
      </c>
      <c r="K22" s="275">
        <v>20</v>
      </c>
      <c r="L22" s="241">
        <v>20</v>
      </c>
      <c r="M22" s="241">
        <v>0</v>
      </c>
      <c r="N22" s="241">
        <v>3</v>
      </c>
      <c r="O22" s="241">
        <v>0</v>
      </c>
      <c r="P22" s="241">
        <v>0</v>
      </c>
      <c r="Q22" s="241">
        <v>0</v>
      </c>
      <c r="R22" s="241">
        <v>0</v>
      </c>
      <c r="S22" s="241">
        <v>0</v>
      </c>
      <c r="T22" s="275">
        <v>3</v>
      </c>
      <c r="U22" s="276">
        <f t="shared" si="0"/>
        <v>0.86956521739130432</v>
      </c>
      <c r="V22" s="224">
        <f>D21-G21-H21</f>
        <v>1342</v>
      </c>
      <c r="W22" s="224">
        <f>J21+Q21+R21+S21</f>
        <v>1342</v>
      </c>
      <c r="X22" s="224">
        <f t="shared" si="3"/>
        <v>0</v>
      </c>
      <c r="Y22" s="223"/>
      <c r="Z22" s="223"/>
      <c r="AA22" s="223"/>
    </row>
    <row r="23" spans="1:27" ht="20.100000000000001" customHeight="1">
      <c r="A23" s="175" t="s">
        <v>16</v>
      </c>
      <c r="B23" s="253" t="s">
        <v>428</v>
      </c>
      <c r="C23" s="241">
        <v>70</v>
      </c>
      <c r="D23" s="241">
        <v>205</v>
      </c>
      <c r="E23" s="241">
        <v>58</v>
      </c>
      <c r="F23" s="241">
        <v>147</v>
      </c>
      <c r="G23" s="241">
        <v>5</v>
      </c>
      <c r="H23" s="241">
        <v>0</v>
      </c>
      <c r="I23" s="275">
        <v>200</v>
      </c>
      <c r="J23" s="275">
        <v>174</v>
      </c>
      <c r="K23" s="275">
        <v>149</v>
      </c>
      <c r="L23" s="241">
        <v>147</v>
      </c>
      <c r="M23" s="241">
        <v>2</v>
      </c>
      <c r="N23" s="241">
        <v>25</v>
      </c>
      <c r="O23" s="241">
        <v>0</v>
      </c>
      <c r="P23" s="241">
        <v>0</v>
      </c>
      <c r="Q23" s="241">
        <v>26</v>
      </c>
      <c r="R23" s="241">
        <v>0</v>
      </c>
      <c r="S23" s="241">
        <v>0</v>
      </c>
      <c r="T23" s="275">
        <v>51</v>
      </c>
      <c r="U23" s="276">
        <f t="shared" si="0"/>
        <v>0.85632183908045978</v>
      </c>
      <c r="V23" s="224">
        <f t="shared" si="1"/>
        <v>23</v>
      </c>
      <c r="W23" s="224">
        <f t="shared" si="2"/>
        <v>23</v>
      </c>
      <c r="X23" s="224">
        <f t="shared" si="3"/>
        <v>0</v>
      </c>
      <c r="Y23" s="223"/>
      <c r="Z23" s="223"/>
      <c r="AA23" s="223"/>
    </row>
    <row r="24" spans="1:27" ht="20.100000000000001" customHeight="1">
      <c r="A24" s="175" t="s">
        <v>41</v>
      </c>
      <c r="B24" s="253" t="s">
        <v>429</v>
      </c>
      <c r="C24" s="241">
        <v>80</v>
      </c>
      <c r="D24" s="241">
        <v>221</v>
      </c>
      <c r="E24" s="241">
        <v>56</v>
      </c>
      <c r="F24" s="241">
        <v>165</v>
      </c>
      <c r="G24" s="241">
        <v>4</v>
      </c>
      <c r="H24" s="241">
        <v>0</v>
      </c>
      <c r="I24" s="275">
        <v>217</v>
      </c>
      <c r="J24" s="275">
        <v>180</v>
      </c>
      <c r="K24" s="275">
        <v>154</v>
      </c>
      <c r="L24" s="241">
        <v>150</v>
      </c>
      <c r="M24" s="241">
        <v>4</v>
      </c>
      <c r="N24" s="241">
        <v>26</v>
      </c>
      <c r="O24" s="241">
        <v>0</v>
      </c>
      <c r="P24" s="241">
        <v>0</v>
      </c>
      <c r="Q24" s="241">
        <v>34</v>
      </c>
      <c r="R24" s="241">
        <v>3</v>
      </c>
      <c r="S24" s="241">
        <v>0</v>
      </c>
      <c r="T24" s="275">
        <v>63</v>
      </c>
      <c r="U24" s="276">
        <f t="shared" si="0"/>
        <v>0.85555555555555551</v>
      </c>
      <c r="V24" s="224">
        <f t="shared" si="1"/>
        <v>200</v>
      </c>
      <c r="W24" s="224">
        <f t="shared" si="2"/>
        <v>200</v>
      </c>
      <c r="X24" s="224">
        <f t="shared" si="3"/>
        <v>0</v>
      </c>
      <c r="Y24" s="223"/>
      <c r="Z24" s="223"/>
      <c r="AA24" s="223"/>
    </row>
    <row r="25" spans="1:27" ht="20.100000000000001" customHeight="1">
      <c r="A25" s="175" t="s">
        <v>43</v>
      </c>
      <c r="B25" s="253" t="s">
        <v>430</v>
      </c>
      <c r="C25" s="241">
        <v>107</v>
      </c>
      <c r="D25" s="241">
        <v>233</v>
      </c>
      <c r="E25" s="241">
        <v>41</v>
      </c>
      <c r="F25" s="241">
        <v>192</v>
      </c>
      <c r="G25" s="241">
        <v>1</v>
      </c>
      <c r="H25" s="241">
        <v>0</v>
      </c>
      <c r="I25" s="275">
        <v>232</v>
      </c>
      <c r="J25" s="275">
        <v>214</v>
      </c>
      <c r="K25" s="275">
        <v>184</v>
      </c>
      <c r="L25" s="241">
        <v>180</v>
      </c>
      <c r="M25" s="241">
        <v>4</v>
      </c>
      <c r="N25" s="241">
        <v>27</v>
      </c>
      <c r="O25" s="241">
        <v>3</v>
      </c>
      <c r="P25" s="241">
        <v>0</v>
      </c>
      <c r="Q25" s="241">
        <v>13</v>
      </c>
      <c r="R25" s="241">
        <v>5</v>
      </c>
      <c r="S25" s="241">
        <v>0</v>
      </c>
      <c r="T25" s="275">
        <v>48</v>
      </c>
      <c r="U25" s="276">
        <f t="shared" si="0"/>
        <v>0.85981308411214952</v>
      </c>
      <c r="V25" s="224">
        <f t="shared" si="1"/>
        <v>217</v>
      </c>
      <c r="W25" s="224">
        <f t="shared" si="2"/>
        <v>217</v>
      </c>
      <c r="X25" s="224">
        <f t="shared" si="3"/>
        <v>0</v>
      </c>
      <c r="Y25" s="223"/>
      <c r="Z25" s="223"/>
      <c r="AA25" s="223"/>
    </row>
    <row r="26" spans="1:27" ht="20.100000000000001" customHeight="1">
      <c r="A26" s="175" t="s">
        <v>44</v>
      </c>
      <c r="B26" s="253" t="s">
        <v>431</v>
      </c>
      <c r="C26" s="241">
        <v>70</v>
      </c>
      <c r="D26" s="241">
        <v>248</v>
      </c>
      <c r="E26" s="241">
        <v>38</v>
      </c>
      <c r="F26" s="241">
        <v>210</v>
      </c>
      <c r="G26" s="241">
        <v>6</v>
      </c>
      <c r="H26" s="241">
        <v>0</v>
      </c>
      <c r="I26" s="275">
        <v>242</v>
      </c>
      <c r="J26" s="275">
        <v>183</v>
      </c>
      <c r="K26" s="275">
        <v>157</v>
      </c>
      <c r="L26" s="241">
        <v>154</v>
      </c>
      <c r="M26" s="241">
        <v>3</v>
      </c>
      <c r="N26" s="241">
        <v>26</v>
      </c>
      <c r="O26" s="241">
        <v>0</v>
      </c>
      <c r="P26" s="241">
        <v>0</v>
      </c>
      <c r="Q26" s="241">
        <v>59</v>
      </c>
      <c r="R26" s="241">
        <v>0</v>
      </c>
      <c r="S26" s="241">
        <v>0</v>
      </c>
      <c r="T26" s="275">
        <v>85</v>
      </c>
      <c r="U26" s="276">
        <f t="shared" si="0"/>
        <v>0.85792349726775952</v>
      </c>
      <c r="V26" s="224">
        <f t="shared" si="1"/>
        <v>232</v>
      </c>
      <c r="W26" s="224">
        <f t="shared" si="2"/>
        <v>232</v>
      </c>
      <c r="X26" s="224">
        <f t="shared" si="3"/>
        <v>0</v>
      </c>
      <c r="Y26" s="223"/>
      <c r="Z26" s="223"/>
      <c r="AA26" s="223"/>
    </row>
    <row r="27" spans="1:27" ht="20.100000000000001" customHeight="1">
      <c r="A27" s="175" t="s">
        <v>77</v>
      </c>
      <c r="B27" s="253" t="s">
        <v>432</v>
      </c>
      <c r="C27" s="241">
        <v>77</v>
      </c>
      <c r="D27" s="241">
        <v>211</v>
      </c>
      <c r="E27" s="241">
        <v>39</v>
      </c>
      <c r="F27" s="241">
        <v>172</v>
      </c>
      <c r="G27" s="241">
        <v>20</v>
      </c>
      <c r="H27" s="241">
        <v>0</v>
      </c>
      <c r="I27" s="275">
        <v>191</v>
      </c>
      <c r="J27" s="275">
        <v>179</v>
      </c>
      <c r="K27" s="275">
        <v>154</v>
      </c>
      <c r="L27" s="241">
        <v>152</v>
      </c>
      <c r="M27" s="241">
        <v>2</v>
      </c>
      <c r="N27" s="241">
        <v>24</v>
      </c>
      <c r="O27" s="241">
        <v>1</v>
      </c>
      <c r="P27" s="241">
        <v>0</v>
      </c>
      <c r="Q27" s="241">
        <v>8</v>
      </c>
      <c r="R27" s="241">
        <v>4</v>
      </c>
      <c r="S27" s="241">
        <v>0</v>
      </c>
      <c r="T27" s="275">
        <v>37</v>
      </c>
      <c r="U27" s="276">
        <f t="shared" si="0"/>
        <v>0.86033519553072624</v>
      </c>
      <c r="V27" s="224">
        <f t="shared" si="1"/>
        <v>242</v>
      </c>
      <c r="W27" s="224">
        <f t="shared" si="2"/>
        <v>242</v>
      </c>
      <c r="X27" s="224">
        <f t="shared" si="3"/>
        <v>0</v>
      </c>
      <c r="Y27" s="223"/>
      <c r="Z27" s="223"/>
      <c r="AA27" s="223"/>
    </row>
    <row r="28" spans="1:27" ht="20.100000000000001" customHeight="1">
      <c r="A28" s="175" t="s">
        <v>80</v>
      </c>
      <c r="B28" s="253" t="s">
        <v>433</v>
      </c>
      <c r="C28" s="241">
        <v>98</v>
      </c>
      <c r="D28" s="241">
        <v>240</v>
      </c>
      <c r="E28" s="241">
        <v>52</v>
      </c>
      <c r="F28" s="241">
        <v>188</v>
      </c>
      <c r="G28" s="241">
        <v>3</v>
      </c>
      <c r="H28" s="241">
        <v>0</v>
      </c>
      <c r="I28" s="275">
        <v>237</v>
      </c>
      <c r="J28" s="275">
        <v>209</v>
      </c>
      <c r="K28" s="275">
        <v>179</v>
      </c>
      <c r="L28" s="241">
        <v>172</v>
      </c>
      <c r="M28" s="241">
        <v>7</v>
      </c>
      <c r="N28" s="241">
        <v>28</v>
      </c>
      <c r="O28" s="241">
        <v>2</v>
      </c>
      <c r="P28" s="241">
        <v>0</v>
      </c>
      <c r="Q28" s="241">
        <v>28</v>
      </c>
      <c r="R28" s="241">
        <v>0</v>
      </c>
      <c r="S28" s="241">
        <v>0</v>
      </c>
      <c r="T28" s="275">
        <v>58</v>
      </c>
      <c r="U28" s="276">
        <f t="shared" si="0"/>
        <v>0.8564593301435407</v>
      </c>
      <c r="V28" s="224"/>
      <c r="W28" s="224"/>
      <c r="X28" s="224"/>
      <c r="Y28" s="223"/>
      <c r="Z28" s="223"/>
      <c r="AA28" s="223"/>
    </row>
    <row r="29" spans="1:27" s="300" customFormat="1" ht="20.100000000000001" customHeight="1">
      <c r="A29" s="302" t="s">
        <v>14</v>
      </c>
      <c r="B29" s="306" t="s">
        <v>334</v>
      </c>
      <c r="C29" s="298">
        <v>135</v>
      </c>
      <c r="D29" s="298">
        <v>561</v>
      </c>
      <c r="E29" s="298">
        <v>209</v>
      </c>
      <c r="F29" s="298">
        <v>352</v>
      </c>
      <c r="G29" s="298">
        <v>16</v>
      </c>
      <c r="H29" s="298">
        <v>0</v>
      </c>
      <c r="I29" s="298">
        <v>545</v>
      </c>
      <c r="J29" s="298">
        <v>375</v>
      </c>
      <c r="K29" s="298">
        <v>323</v>
      </c>
      <c r="L29" s="298">
        <v>314</v>
      </c>
      <c r="M29" s="298">
        <v>9</v>
      </c>
      <c r="N29" s="298">
        <v>52</v>
      </c>
      <c r="O29" s="298">
        <v>0</v>
      </c>
      <c r="P29" s="298">
        <v>0</v>
      </c>
      <c r="Q29" s="298">
        <v>169</v>
      </c>
      <c r="R29" s="298">
        <v>1</v>
      </c>
      <c r="S29" s="298">
        <v>0</v>
      </c>
      <c r="T29" s="298">
        <v>222</v>
      </c>
      <c r="U29" s="299">
        <f t="shared" si="0"/>
        <v>0.86133333333333328</v>
      </c>
      <c r="V29" s="305" t="e">
        <f>#REF!-#REF!-#REF!</f>
        <v>#REF!</v>
      </c>
      <c r="W29" s="305" t="e">
        <f>#REF!+#REF!+#REF!+#REF!</f>
        <v>#REF!</v>
      </c>
      <c r="X29" s="305" t="e">
        <f t="shared" si="3"/>
        <v>#REF!</v>
      </c>
      <c r="Y29" s="305">
        <f>'[3]04'!$Y$10+'[3]04'!$AB$10</f>
        <v>135</v>
      </c>
      <c r="Z29" s="305">
        <f>Q29+Y29</f>
        <v>304</v>
      </c>
      <c r="AA29" s="305">
        <f>T29+Y29</f>
        <v>357</v>
      </c>
    </row>
    <row r="30" spans="1:27" ht="20.100000000000001" customHeight="1">
      <c r="A30" s="268" t="s">
        <v>17</v>
      </c>
      <c r="B30" s="253" t="s">
        <v>434</v>
      </c>
      <c r="C30" s="241">
        <v>36</v>
      </c>
      <c r="D30" s="241">
        <v>118</v>
      </c>
      <c r="E30" s="241">
        <v>24</v>
      </c>
      <c r="F30" s="241">
        <v>94</v>
      </c>
      <c r="G30" s="241">
        <v>1</v>
      </c>
      <c r="H30" s="241">
        <v>0</v>
      </c>
      <c r="I30" s="275">
        <v>117</v>
      </c>
      <c r="J30" s="275">
        <v>98</v>
      </c>
      <c r="K30" s="275">
        <v>84</v>
      </c>
      <c r="L30" s="241">
        <v>84</v>
      </c>
      <c r="M30" s="241">
        <v>0</v>
      </c>
      <c r="N30" s="241">
        <v>14</v>
      </c>
      <c r="O30" s="241">
        <v>0</v>
      </c>
      <c r="P30" s="241">
        <v>0</v>
      </c>
      <c r="Q30" s="241">
        <v>19</v>
      </c>
      <c r="R30" s="241">
        <v>0</v>
      </c>
      <c r="S30" s="241">
        <v>0</v>
      </c>
      <c r="T30" s="275">
        <v>33</v>
      </c>
      <c r="U30" s="276">
        <f t="shared" si="0"/>
        <v>0.8571428571428571</v>
      </c>
      <c r="V30" s="224"/>
      <c r="W30" s="224"/>
      <c r="X30" s="224"/>
      <c r="Y30" s="226"/>
      <c r="Z30" s="226"/>
      <c r="AA30" s="226"/>
    </row>
    <row r="31" spans="1:27" ht="20.100000000000001" customHeight="1">
      <c r="A31" s="268" t="s">
        <v>18</v>
      </c>
      <c r="B31" s="253" t="s">
        <v>435</v>
      </c>
      <c r="C31" s="241">
        <v>32</v>
      </c>
      <c r="D31" s="241">
        <v>135</v>
      </c>
      <c r="E31" s="241">
        <v>57</v>
      </c>
      <c r="F31" s="241">
        <v>78</v>
      </c>
      <c r="G31" s="241">
        <v>1</v>
      </c>
      <c r="H31" s="241">
        <v>0</v>
      </c>
      <c r="I31" s="275">
        <v>134</v>
      </c>
      <c r="J31" s="275">
        <v>96</v>
      </c>
      <c r="K31" s="275">
        <v>83</v>
      </c>
      <c r="L31" s="241">
        <v>80</v>
      </c>
      <c r="M31" s="241">
        <v>3</v>
      </c>
      <c r="N31" s="241">
        <v>13</v>
      </c>
      <c r="O31" s="241">
        <v>0</v>
      </c>
      <c r="P31" s="241">
        <v>0</v>
      </c>
      <c r="Q31" s="241">
        <v>37</v>
      </c>
      <c r="R31" s="241">
        <v>1</v>
      </c>
      <c r="S31" s="241">
        <v>0</v>
      </c>
      <c r="T31" s="275">
        <v>51</v>
      </c>
      <c r="U31" s="276">
        <f t="shared" si="0"/>
        <v>0.86458333333333337</v>
      </c>
      <c r="V31" s="224">
        <f>D29-G29-H29</f>
        <v>545</v>
      </c>
      <c r="W31" s="224">
        <f>J29+Q29+R29+S29</f>
        <v>545</v>
      </c>
      <c r="X31" s="224">
        <f t="shared" si="3"/>
        <v>0</v>
      </c>
      <c r="Y31" s="223"/>
      <c r="Z31" s="223"/>
      <c r="AA31" s="223"/>
    </row>
    <row r="32" spans="1:27" ht="20.100000000000001" customHeight="1">
      <c r="A32" s="268" t="s">
        <v>111</v>
      </c>
      <c r="B32" s="253" t="s">
        <v>436</v>
      </c>
      <c r="C32" s="241">
        <v>33</v>
      </c>
      <c r="D32" s="241">
        <v>175</v>
      </c>
      <c r="E32" s="241">
        <v>85</v>
      </c>
      <c r="F32" s="241">
        <v>90</v>
      </c>
      <c r="G32" s="241">
        <v>7</v>
      </c>
      <c r="H32" s="241">
        <v>0</v>
      </c>
      <c r="I32" s="275">
        <v>168</v>
      </c>
      <c r="J32" s="275">
        <v>102</v>
      </c>
      <c r="K32" s="275">
        <v>88</v>
      </c>
      <c r="L32" s="241">
        <v>85</v>
      </c>
      <c r="M32" s="241">
        <v>3</v>
      </c>
      <c r="N32" s="241">
        <v>14</v>
      </c>
      <c r="O32" s="241">
        <v>0</v>
      </c>
      <c r="P32" s="241">
        <v>0</v>
      </c>
      <c r="Q32" s="241">
        <v>66</v>
      </c>
      <c r="R32" s="241">
        <v>0</v>
      </c>
      <c r="S32" s="241">
        <v>0</v>
      </c>
      <c r="T32" s="275">
        <v>80</v>
      </c>
      <c r="U32" s="276">
        <f t="shared" si="0"/>
        <v>0.86274509803921573</v>
      </c>
      <c r="V32" s="224">
        <f t="shared" si="1"/>
        <v>134</v>
      </c>
      <c r="W32" s="224">
        <f t="shared" si="2"/>
        <v>134</v>
      </c>
      <c r="X32" s="224">
        <f t="shared" si="3"/>
        <v>0</v>
      </c>
      <c r="Y32" s="223"/>
      <c r="Z32" s="223"/>
      <c r="AA32" s="223"/>
    </row>
    <row r="33" spans="1:27" ht="20.100000000000001" customHeight="1">
      <c r="A33" s="268" t="s">
        <v>346</v>
      </c>
      <c r="B33" s="253" t="s">
        <v>437</v>
      </c>
      <c r="C33" s="241">
        <v>34</v>
      </c>
      <c r="D33" s="241">
        <v>133</v>
      </c>
      <c r="E33" s="241">
        <v>43</v>
      </c>
      <c r="F33" s="241">
        <v>90</v>
      </c>
      <c r="G33" s="241">
        <v>7</v>
      </c>
      <c r="H33" s="241">
        <v>0</v>
      </c>
      <c r="I33" s="275">
        <v>126</v>
      </c>
      <c r="J33" s="275">
        <v>79</v>
      </c>
      <c r="K33" s="275">
        <v>68</v>
      </c>
      <c r="L33" s="241">
        <v>65</v>
      </c>
      <c r="M33" s="241">
        <v>3</v>
      </c>
      <c r="N33" s="241">
        <v>11</v>
      </c>
      <c r="O33" s="241">
        <v>0</v>
      </c>
      <c r="P33" s="241">
        <v>0</v>
      </c>
      <c r="Q33" s="241">
        <v>47</v>
      </c>
      <c r="R33" s="241">
        <v>0</v>
      </c>
      <c r="S33" s="241">
        <v>0</v>
      </c>
      <c r="T33" s="275">
        <v>58</v>
      </c>
      <c r="U33" s="276">
        <f t="shared" si="0"/>
        <v>0.86075949367088611</v>
      </c>
      <c r="V33" s="224">
        <f t="shared" si="1"/>
        <v>168</v>
      </c>
      <c r="W33" s="224">
        <f t="shared" si="2"/>
        <v>168</v>
      </c>
      <c r="X33" s="224">
        <f t="shared" si="3"/>
        <v>0</v>
      </c>
      <c r="Y33" s="223"/>
      <c r="Z33" s="223"/>
      <c r="AA33" s="223"/>
    </row>
    <row r="34" spans="1:27" s="300" customFormat="1" ht="20.100000000000001" customHeight="1">
      <c r="A34" s="302" t="s">
        <v>19</v>
      </c>
      <c r="B34" s="306" t="s">
        <v>335</v>
      </c>
      <c r="C34" s="298">
        <v>219</v>
      </c>
      <c r="D34" s="298">
        <v>395</v>
      </c>
      <c r="E34" s="298">
        <v>57</v>
      </c>
      <c r="F34" s="298">
        <v>338</v>
      </c>
      <c r="G34" s="298">
        <v>5</v>
      </c>
      <c r="H34" s="298">
        <v>0</v>
      </c>
      <c r="I34" s="298">
        <v>390</v>
      </c>
      <c r="J34" s="298">
        <v>317</v>
      </c>
      <c r="K34" s="298">
        <v>287</v>
      </c>
      <c r="L34" s="298">
        <v>275</v>
      </c>
      <c r="M34" s="298">
        <v>12</v>
      </c>
      <c r="N34" s="298">
        <v>30</v>
      </c>
      <c r="O34" s="298">
        <v>0</v>
      </c>
      <c r="P34" s="298">
        <v>0</v>
      </c>
      <c r="Q34" s="298">
        <v>69</v>
      </c>
      <c r="R34" s="298">
        <v>4</v>
      </c>
      <c r="S34" s="298">
        <v>0</v>
      </c>
      <c r="T34" s="298">
        <v>103</v>
      </c>
      <c r="U34" s="299">
        <f t="shared" si="0"/>
        <v>0.90536277602523663</v>
      </c>
      <c r="V34" s="305" t="e">
        <f>#REF!-#REF!-#REF!</f>
        <v>#REF!</v>
      </c>
      <c r="W34" s="305" t="e">
        <f>#REF!+#REF!+#REF!+#REF!</f>
        <v>#REF!</v>
      </c>
      <c r="X34" s="305" t="e">
        <f t="shared" si="3"/>
        <v>#REF!</v>
      </c>
      <c r="Y34" s="305">
        <f>'[4]04'!$Y$10+'[4]04'!$AB$10</f>
        <v>0</v>
      </c>
      <c r="Z34" s="305">
        <f>Y34+Q34</f>
        <v>69</v>
      </c>
      <c r="AA34" s="305">
        <f>T34+Y34</f>
        <v>103</v>
      </c>
    </row>
    <row r="35" spans="1:27" s="290" customFormat="1" ht="20.100000000000001" customHeight="1">
      <c r="A35" s="268" t="s">
        <v>47</v>
      </c>
      <c r="B35" s="269" t="s">
        <v>438</v>
      </c>
      <c r="C35" s="319">
        <v>100</v>
      </c>
      <c r="D35" s="241">
        <v>130</v>
      </c>
      <c r="E35" s="295">
        <v>12</v>
      </c>
      <c r="F35" s="295">
        <v>118</v>
      </c>
      <c r="G35" s="295">
        <v>0</v>
      </c>
      <c r="H35" s="295">
        <v>0</v>
      </c>
      <c r="I35" s="275">
        <v>130</v>
      </c>
      <c r="J35" s="275">
        <v>118</v>
      </c>
      <c r="K35" s="275">
        <v>116</v>
      </c>
      <c r="L35" s="241">
        <v>114</v>
      </c>
      <c r="M35" s="241">
        <v>2</v>
      </c>
      <c r="N35" s="241">
        <v>2</v>
      </c>
      <c r="O35" s="241">
        <v>0</v>
      </c>
      <c r="P35" s="241">
        <v>0</v>
      </c>
      <c r="Q35" s="241">
        <v>12</v>
      </c>
      <c r="R35" s="241">
        <v>0</v>
      </c>
      <c r="S35" s="241">
        <v>0</v>
      </c>
      <c r="T35" s="275">
        <v>14</v>
      </c>
      <c r="U35" s="276">
        <f t="shared" si="0"/>
        <v>0.98305084745762716</v>
      </c>
      <c r="V35" s="291"/>
      <c r="W35" s="291"/>
      <c r="X35" s="291"/>
      <c r="Y35" s="291"/>
      <c r="Z35" s="291"/>
      <c r="AA35" s="291"/>
    </row>
    <row r="36" spans="1:27" ht="20.100000000000001" customHeight="1">
      <c r="A36" s="268" t="s">
        <v>48</v>
      </c>
      <c r="B36" s="253" t="s">
        <v>439</v>
      </c>
      <c r="C36" s="319">
        <v>119</v>
      </c>
      <c r="D36" s="241">
        <v>265</v>
      </c>
      <c r="E36" s="295">
        <v>45</v>
      </c>
      <c r="F36" s="295">
        <v>220</v>
      </c>
      <c r="G36" s="295">
        <v>5</v>
      </c>
      <c r="H36" s="295">
        <v>0</v>
      </c>
      <c r="I36" s="275">
        <v>260</v>
      </c>
      <c r="J36" s="275">
        <v>199</v>
      </c>
      <c r="K36" s="275">
        <v>171</v>
      </c>
      <c r="L36" s="241">
        <v>161</v>
      </c>
      <c r="M36" s="241">
        <v>10</v>
      </c>
      <c r="N36" s="241">
        <v>28</v>
      </c>
      <c r="O36" s="241">
        <v>0</v>
      </c>
      <c r="P36" s="241">
        <v>0</v>
      </c>
      <c r="Q36" s="241">
        <v>57</v>
      </c>
      <c r="R36" s="241">
        <v>4</v>
      </c>
      <c r="S36" s="241">
        <v>0</v>
      </c>
      <c r="T36" s="275">
        <v>89</v>
      </c>
      <c r="U36" s="276">
        <f t="shared" si="0"/>
        <v>0.85929648241206025</v>
      </c>
      <c r="V36" s="276">
        <f t="shared" ref="V36" si="4">IF(K36&lt;&gt;0,L36/K36,"")</f>
        <v>0.94152046783625731</v>
      </c>
      <c r="W36" s="276">
        <f t="shared" ref="W36" si="5">IF(L36&lt;&gt;0,M36/L36,"")</f>
        <v>6.2111801242236024E-2</v>
      </c>
      <c r="X36" s="276">
        <f t="shared" ref="X36" si="6">IF(M36&lt;&gt;0,N36/M36,"")</f>
        <v>2.8</v>
      </c>
      <c r="Y36" s="276">
        <f t="shared" ref="Y36" si="7">IF(N36&lt;&gt;0,O36/N36,"")</f>
        <v>0</v>
      </c>
      <c r="Z36" s="276" t="str">
        <f t="shared" ref="Z36" si="8">IF(O36&lt;&gt;0,P36/O36,"")</f>
        <v/>
      </c>
      <c r="AA36" s="276" t="str">
        <f t="shared" ref="AA36" si="9">IF(P36&lt;&gt;0,Q36/P36,"")</f>
        <v/>
      </c>
    </row>
    <row r="37" spans="1:27" s="300" customFormat="1" ht="20.100000000000001" customHeight="1">
      <c r="A37" s="302" t="s">
        <v>22</v>
      </c>
      <c r="B37" s="306" t="s">
        <v>336</v>
      </c>
      <c r="C37" s="298">
        <v>215</v>
      </c>
      <c r="D37" s="298">
        <v>619</v>
      </c>
      <c r="E37" s="298">
        <v>211</v>
      </c>
      <c r="F37" s="298">
        <v>408</v>
      </c>
      <c r="G37" s="298">
        <v>2</v>
      </c>
      <c r="H37" s="298">
        <v>0</v>
      </c>
      <c r="I37" s="298">
        <v>617</v>
      </c>
      <c r="J37" s="298">
        <v>442</v>
      </c>
      <c r="K37" s="298">
        <v>358</v>
      </c>
      <c r="L37" s="298">
        <v>342</v>
      </c>
      <c r="M37" s="298">
        <v>16</v>
      </c>
      <c r="N37" s="298">
        <v>84</v>
      </c>
      <c r="O37" s="298">
        <v>0</v>
      </c>
      <c r="P37" s="298">
        <v>0</v>
      </c>
      <c r="Q37" s="298">
        <v>167</v>
      </c>
      <c r="R37" s="298">
        <v>8</v>
      </c>
      <c r="S37" s="298">
        <v>0</v>
      </c>
      <c r="T37" s="298">
        <v>259</v>
      </c>
      <c r="U37" s="299">
        <f t="shared" si="0"/>
        <v>0.80995475113122173</v>
      </c>
      <c r="V37" s="305">
        <f>D36-G36-H36</f>
        <v>260</v>
      </c>
      <c r="W37" s="305">
        <f>J36+Q36+R36+S36</f>
        <v>260</v>
      </c>
      <c r="X37" s="305">
        <f t="shared" si="3"/>
        <v>0</v>
      </c>
      <c r="Y37" s="305">
        <f>'[5]04'!$Y$10+'[5]04'!$AB$10</f>
        <v>0</v>
      </c>
      <c r="Z37" s="305">
        <f>Y37+Q37</f>
        <v>167</v>
      </c>
      <c r="AA37" s="305">
        <f>T37+Y37</f>
        <v>259</v>
      </c>
    </row>
    <row r="38" spans="1:27" s="290" customFormat="1" ht="20.100000000000001" customHeight="1">
      <c r="A38" s="268" t="s">
        <v>49</v>
      </c>
      <c r="B38" s="269" t="s">
        <v>440</v>
      </c>
      <c r="C38" s="269">
        <v>23</v>
      </c>
      <c r="D38" s="241">
        <v>132</v>
      </c>
      <c r="E38" s="319">
        <v>50</v>
      </c>
      <c r="F38" s="319">
        <v>82</v>
      </c>
      <c r="G38" s="319">
        <v>0</v>
      </c>
      <c r="H38" s="319">
        <v>0</v>
      </c>
      <c r="I38" s="275">
        <v>132</v>
      </c>
      <c r="J38" s="275">
        <v>93</v>
      </c>
      <c r="K38" s="275">
        <v>85</v>
      </c>
      <c r="L38" s="241">
        <v>79</v>
      </c>
      <c r="M38" s="241">
        <v>6</v>
      </c>
      <c r="N38" s="241">
        <v>8</v>
      </c>
      <c r="O38" s="241">
        <v>0</v>
      </c>
      <c r="P38" s="241">
        <v>0</v>
      </c>
      <c r="Q38" s="241">
        <v>33</v>
      </c>
      <c r="R38" s="241">
        <v>6</v>
      </c>
      <c r="S38" s="241">
        <v>0</v>
      </c>
      <c r="T38" s="275">
        <v>47</v>
      </c>
      <c r="U38" s="276">
        <f t="shared" si="0"/>
        <v>0.91397849462365588</v>
      </c>
      <c r="V38" s="291"/>
      <c r="W38" s="291"/>
      <c r="X38" s="291"/>
      <c r="Y38" s="291"/>
      <c r="Z38" s="291"/>
      <c r="AA38" s="291"/>
    </row>
    <row r="39" spans="1:27" ht="20.100000000000001" customHeight="1">
      <c r="A39" s="268" t="s">
        <v>50</v>
      </c>
      <c r="B39" s="269" t="s">
        <v>441</v>
      </c>
      <c r="C39" s="269">
        <v>98</v>
      </c>
      <c r="D39" s="241">
        <v>257</v>
      </c>
      <c r="E39" s="319">
        <v>97</v>
      </c>
      <c r="F39" s="319">
        <v>160</v>
      </c>
      <c r="G39" s="319">
        <v>1</v>
      </c>
      <c r="H39" s="319">
        <v>0</v>
      </c>
      <c r="I39" s="275">
        <v>256</v>
      </c>
      <c r="J39" s="275">
        <v>158</v>
      </c>
      <c r="K39" s="275">
        <v>126</v>
      </c>
      <c r="L39" s="241">
        <v>121</v>
      </c>
      <c r="M39" s="241">
        <v>5</v>
      </c>
      <c r="N39" s="241">
        <v>32</v>
      </c>
      <c r="O39" s="241">
        <v>0</v>
      </c>
      <c r="P39" s="241">
        <v>0</v>
      </c>
      <c r="Q39" s="241">
        <v>97</v>
      </c>
      <c r="R39" s="241">
        <v>1</v>
      </c>
      <c r="S39" s="241">
        <v>0</v>
      </c>
      <c r="T39" s="275">
        <v>130</v>
      </c>
      <c r="U39" s="276">
        <f t="shared" si="0"/>
        <v>0.79746835443037978</v>
      </c>
      <c r="V39" s="224"/>
      <c r="W39" s="224"/>
      <c r="X39" s="224"/>
      <c r="Y39" s="226"/>
      <c r="Z39" s="226"/>
      <c r="AA39" s="226"/>
    </row>
    <row r="40" spans="1:27" ht="20.100000000000001" customHeight="1">
      <c r="A40" s="268" t="s">
        <v>347</v>
      </c>
      <c r="B40" s="253" t="s">
        <v>442</v>
      </c>
      <c r="C40" s="269">
        <v>94</v>
      </c>
      <c r="D40" s="241">
        <v>226</v>
      </c>
      <c r="E40" s="319">
        <v>64</v>
      </c>
      <c r="F40" s="319">
        <v>162</v>
      </c>
      <c r="G40" s="319">
        <v>1</v>
      </c>
      <c r="H40" s="319">
        <v>0</v>
      </c>
      <c r="I40" s="275">
        <v>225</v>
      </c>
      <c r="J40" s="275">
        <v>187</v>
      </c>
      <c r="K40" s="275">
        <v>143</v>
      </c>
      <c r="L40" s="241">
        <v>138</v>
      </c>
      <c r="M40" s="241">
        <v>5</v>
      </c>
      <c r="N40" s="241">
        <v>44</v>
      </c>
      <c r="O40" s="241">
        <v>0</v>
      </c>
      <c r="P40" s="241">
        <v>0</v>
      </c>
      <c r="Q40" s="241">
        <v>37</v>
      </c>
      <c r="R40" s="241">
        <v>1</v>
      </c>
      <c r="S40" s="241">
        <v>0</v>
      </c>
      <c r="T40" s="275">
        <v>82</v>
      </c>
      <c r="U40" s="276">
        <f t="shared" si="0"/>
        <v>0.76470588235294112</v>
      </c>
      <c r="V40" s="224">
        <f>D37-G37-H37</f>
        <v>617</v>
      </c>
      <c r="W40" s="224">
        <f>J37+Q37+R37+S37</f>
        <v>617</v>
      </c>
      <c r="X40" s="224">
        <f t="shared" si="3"/>
        <v>0</v>
      </c>
      <c r="Y40" s="223"/>
      <c r="Z40" s="223"/>
      <c r="AA40" s="223"/>
    </row>
    <row r="41" spans="1:27" ht="20.100000000000001" customHeight="1">
      <c r="A41" s="268" t="s">
        <v>415</v>
      </c>
      <c r="B41" s="253" t="s">
        <v>443</v>
      </c>
      <c r="C41" s="319">
        <v>0</v>
      </c>
      <c r="D41" s="241">
        <v>2</v>
      </c>
      <c r="E41" s="319">
        <v>0</v>
      </c>
      <c r="F41" s="319">
        <v>2</v>
      </c>
      <c r="G41" s="319">
        <v>0</v>
      </c>
      <c r="H41" s="319">
        <v>0</v>
      </c>
      <c r="I41" s="275">
        <v>2</v>
      </c>
      <c r="J41" s="275">
        <v>2</v>
      </c>
      <c r="K41" s="275">
        <v>2</v>
      </c>
      <c r="L41" s="241">
        <v>2</v>
      </c>
      <c r="M41" s="241">
        <v>0</v>
      </c>
      <c r="N41" s="241">
        <v>0</v>
      </c>
      <c r="O41" s="241">
        <v>0</v>
      </c>
      <c r="P41" s="241">
        <v>0</v>
      </c>
      <c r="Q41" s="241">
        <v>0</v>
      </c>
      <c r="R41" s="241">
        <v>0</v>
      </c>
      <c r="S41" s="241">
        <v>0</v>
      </c>
      <c r="T41" s="275">
        <v>0</v>
      </c>
      <c r="U41" s="276">
        <f t="shared" si="0"/>
        <v>1</v>
      </c>
      <c r="V41" s="224">
        <f t="shared" si="1"/>
        <v>225</v>
      </c>
      <c r="W41" s="224">
        <f t="shared" si="2"/>
        <v>225</v>
      </c>
      <c r="X41" s="224">
        <f t="shared" si="3"/>
        <v>0</v>
      </c>
      <c r="Y41" s="223"/>
      <c r="Z41" s="223"/>
      <c r="AA41" s="223"/>
    </row>
    <row r="42" spans="1:27" ht="20.100000000000001" customHeight="1">
      <c r="A42" s="268" t="s">
        <v>417</v>
      </c>
      <c r="B42" s="253" t="s">
        <v>444</v>
      </c>
      <c r="C42" s="319">
        <v>0</v>
      </c>
      <c r="D42" s="241">
        <v>2</v>
      </c>
      <c r="E42" s="319">
        <v>0</v>
      </c>
      <c r="F42" s="319">
        <v>2</v>
      </c>
      <c r="G42" s="319">
        <v>0</v>
      </c>
      <c r="H42" s="319">
        <v>0</v>
      </c>
      <c r="I42" s="275">
        <v>2</v>
      </c>
      <c r="J42" s="275">
        <v>2</v>
      </c>
      <c r="K42" s="275">
        <v>2</v>
      </c>
      <c r="L42" s="241">
        <v>2</v>
      </c>
      <c r="M42" s="241">
        <v>0</v>
      </c>
      <c r="N42" s="241">
        <v>0</v>
      </c>
      <c r="O42" s="241">
        <v>0</v>
      </c>
      <c r="P42" s="241">
        <v>0</v>
      </c>
      <c r="Q42" s="241">
        <v>0</v>
      </c>
      <c r="R42" s="241">
        <v>0</v>
      </c>
      <c r="S42" s="241">
        <v>0</v>
      </c>
      <c r="T42" s="275">
        <v>0</v>
      </c>
      <c r="U42" s="276">
        <f t="shared" si="0"/>
        <v>1</v>
      </c>
      <c r="V42" s="224"/>
      <c r="W42" s="224"/>
      <c r="X42" s="224"/>
      <c r="Y42" s="223"/>
      <c r="Z42" s="223"/>
      <c r="AA42" s="223"/>
    </row>
    <row r="43" spans="1:27" s="300" customFormat="1" ht="20.100000000000001" customHeight="1">
      <c r="A43" s="302" t="s">
        <v>23</v>
      </c>
      <c r="B43" s="306" t="s">
        <v>337</v>
      </c>
      <c r="C43" s="298">
        <v>21</v>
      </c>
      <c r="D43" s="298">
        <v>72</v>
      </c>
      <c r="E43" s="298">
        <v>18</v>
      </c>
      <c r="F43" s="298">
        <v>54</v>
      </c>
      <c r="G43" s="298">
        <v>1</v>
      </c>
      <c r="H43" s="298">
        <v>0</v>
      </c>
      <c r="I43" s="298">
        <v>71</v>
      </c>
      <c r="J43" s="298">
        <v>55</v>
      </c>
      <c r="K43" s="298">
        <v>52</v>
      </c>
      <c r="L43" s="298">
        <v>48</v>
      </c>
      <c r="M43" s="298">
        <v>4</v>
      </c>
      <c r="N43" s="298">
        <v>3</v>
      </c>
      <c r="O43" s="298">
        <v>0</v>
      </c>
      <c r="P43" s="298">
        <v>0</v>
      </c>
      <c r="Q43" s="298">
        <v>15</v>
      </c>
      <c r="R43" s="298">
        <v>1</v>
      </c>
      <c r="S43" s="298">
        <v>0</v>
      </c>
      <c r="T43" s="298">
        <v>19</v>
      </c>
      <c r="U43" s="299">
        <f t="shared" si="0"/>
        <v>0.94545454545454544</v>
      </c>
      <c r="V43" s="305" t="e">
        <f>#REF!-#REF!-#REF!</f>
        <v>#REF!</v>
      </c>
      <c r="W43" s="305" t="e">
        <f>#REF!+#REF!+#REF!+#REF!</f>
        <v>#REF!</v>
      </c>
      <c r="X43" s="305" t="e">
        <f t="shared" si="3"/>
        <v>#REF!</v>
      </c>
      <c r="Y43" s="305">
        <f>'[6]04'!$Y$10+'[6]04'!$AB$10</f>
        <v>2</v>
      </c>
      <c r="Z43" s="305">
        <f>Q43+Y43</f>
        <v>17</v>
      </c>
      <c r="AA43" s="305">
        <f>T43+Y43</f>
        <v>21</v>
      </c>
    </row>
    <row r="44" spans="1:27" s="1" customFormat="1" ht="20.100000000000001" customHeight="1">
      <c r="A44" s="268" t="s">
        <v>76</v>
      </c>
      <c r="B44" s="269" t="s">
        <v>445</v>
      </c>
      <c r="C44" s="241">
        <v>10</v>
      </c>
      <c r="D44" s="241">
        <v>18</v>
      </c>
      <c r="E44" s="241">
        <v>1</v>
      </c>
      <c r="F44" s="241">
        <v>17</v>
      </c>
      <c r="G44" s="241">
        <v>0</v>
      </c>
      <c r="H44" s="241">
        <v>0</v>
      </c>
      <c r="I44" s="275">
        <v>18</v>
      </c>
      <c r="J44" s="275">
        <v>17</v>
      </c>
      <c r="K44" s="275">
        <v>16</v>
      </c>
      <c r="L44" s="241">
        <v>16</v>
      </c>
      <c r="M44" s="241">
        <v>0</v>
      </c>
      <c r="N44" s="241">
        <v>1</v>
      </c>
      <c r="O44" s="241">
        <v>0</v>
      </c>
      <c r="P44" s="241">
        <v>0</v>
      </c>
      <c r="Q44" s="241">
        <v>1</v>
      </c>
      <c r="R44" s="241">
        <v>0</v>
      </c>
      <c r="S44" s="241">
        <v>0</v>
      </c>
      <c r="T44" s="275">
        <v>2</v>
      </c>
      <c r="U44" s="276">
        <f t="shared" si="0"/>
        <v>0.94117647058823528</v>
      </c>
      <c r="V44" s="270"/>
      <c r="W44" s="270"/>
      <c r="X44" s="270"/>
      <c r="Y44" s="270"/>
      <c r="Z44" s="270"/>
      <c r="AA44" s="270"/>
    </row>
    <row r="45" spans="1:27" s="1" customFormat="1" ht="20.100000000000001" customHeight="1">
      <c r="A45" s="268" t="s">
        <v>51</v>
      </c>
      <c r="B45" s="269" t="s">
        <v>446</v>
      </c>
      <c r="C45" s="241">
        <v>9</v>
      </c>
      <c r="D45" s="241">
        <v>25</v>
      </c>
      <c r="E45" s="241">
        <v>5</v>
      </c>
      <c r="F45" s="241">
        <v>20</v>
      </c>
      <c r="G45" s="241">
        <v>1</v>
      </c>
      <c r="H45" s="241">
        <v>0</v>
      </c>
      <c r="I45" s="275">
        <v>24</v>
      </c>
      <c r="J45" s="275">
        <v>14</v>
      </c>
      <c r="K45" s="275">
        <v>13</v>
      </c>
      <c r="L45" s="241">
        <v>12</v>
      </c>
      <c r="M45" s="241">
        <v>1</v>
      </c>
      <c r="N45" s="241">
        <v>1</v>
      </c>
      <c r="O45" s="241">
        <v>0</v>
      </c>
      <c r="P45" s="241">
        <v>0</v>
      </c>
      <c r="Q45" s="241">
        <v>10</v>
      </c>
      <c r="R45" s="241">
        <v>0</v>
      </c>
      <c r="S45" s="241">
        <v>0</v>
      </c>
      <c r="T45" s="275">
        <v>11</v>
      </c>
      <c r="U45" s="276">
        <f t="shared" si="0"/>
        <v>0.9285714285714286</v>
      </c>
      <c r="V45" s="270"/>
      <c r="W45" s="270"/>
      <c r="X45" s="270"/>
      <c r="Y45" s="270"/>
      <c r="Z45" s="270"/>
      <c r="AA45" s="270"/>
    </row>
    <row r="46" spans="1:27" ht="20.100000000000001" customHeight="1">
      <c r="A46" s="268" t="s">
        <v>52</v>
      </c>
      <c r="B46" s="269" t="s">
        <v>447</v>
      </c>
      <c r="C46" s="241">
        <v>2</v>
      </c>
      <c r="D46" s="241">
        <v>29</v>
      </c>
      <c r="E46" s="241">
        <v>12</v>
      </c>
      <c r="F46" s="241">
        <v>17</v>
      </c>
      <c r="G46" s="241">
        <v>0</v>
      </c>
      <c r="H46" s="241">
        <v>0</v>
      </c>
      <c r="I46" s="275">
        <v>29</v>
      </c>
      <c r="J46" s="275">
        <v>24</v>
      </c>
      <c r="K46" s="275">
        <v>23</v>
      </c>
      <c r="L46" s="241">
        <v>20</v>
      </c>
      <c r="M46" s="241">
        <v>3</v>
      </c>
      <c r="N46" s="241">
        <v>1</v>
      </c>
      <c r="O46" s="241">
        <v>0</v>
      </c>
      <c r="P46" s="241">
        <v>0</v>
      </c>
      <c r="Q46" s="241">
        <v>4</v>
      </c>
      <c r="R46" s="241">
        <v>1</v>
      </c>
      <c r="S46" s="241">
        <v>0</v>
      </c>
      <c r="T46" s="275">
        <v>6</v>
      </c>
      <c r="U46" s="276">
        <f t="shared" si="0"/>
        <v>0.95833333333333337</v>
      </c>
      <c r="V46" s="224" t="e">
        <f>#REF!-#REF!-#REF!</f>
        <v>#REF!</v>
      </c>
      <c r="W46" s="224" t="e">
        <f>#REF!+#REF!+#REF!+#REF!</f>
        <v>#REF!</v>
      </c>
      <c r="X46" s="224" t="e">
        <f t="shared" si="3"/>
        <v>#REF!</v>
      </c>
      <c r="Y46" s="223"/>
      <c r="Z46" s="223"/>
      <c r="AA46" s="223"/>
    </row>
    <row r="47" spans="1:27" s="300" customFormat="1" ht="20.100000000000001" customHeight="1">
      <c r="A47" s="302" t="s">
        <v>24</v>
      </c>
      <c r="B47" s="306" t="s">
        <v>338</v>
      </c>
      <c r="C47" s="298">
        <v>154</v>
      </c>
      <c r="D47" s="298">
        <v>341</v>
      </c>
      <c r="E47" s="298">
        <v>55</v>
      </c>
      <c r="F47" s="298">
        <v>286</v>
      </c>
      <c r="G47" s="298">
        <v>12</v>
      </c>
      <c r="H47" s="298">
        <v>0</v>
      </c>
      <c r="I47" s="298">
        <v>329</v>
      </c>
      <c r="J47" s="298">
        <v>291</v>
      </c>
      <c r="K47" s="298">
        <v>255</v>
      </c>
      <c r="L47" s="298">
        <v>250</v>
      </c>
      <c r="M47" s="298">
        <v>5</v>
      </c>
      <c r="N47" s="298">
        <v>34</v>
      </c>
      <c r="O47" s="298">
        <v>2</v>
      </c>
      <c r="P47" s="298">
        <v>0</v>
      </c>
      <c r="Q47" s="298">
        <v>38</v>
      </c>
      <c r="R47" s="298">
        <v>0</v>
      </c>
      <c r="S47" s="298">
        <v>0</v>
      </c>
      <c r="T47" s="298">
        <v>74</v>
      </c>
      <c r="U47" s="299">
        <f t="shared" si="0"/>
        <v>0.87628865979381443</v>
      </c>
      <c r="V47" s="305" t="e">
        <f>#REF!-#REF!-#REF!</f>
        <v>#REF!</v>
      </c>
      <c r="W47" s="305" t="e">
        <f>#REF!+#REF!+#REF!+#REF!</f>
        <v>#REF!</v>
      </c>
      <c r="X47" s="305" t="e">
        <f t="shared" si="3"/>
        <v>#REF!</v>
      </c>
      <c r="Y47" s="305">
        <f>'[7]04'!$Y$10+'[7]04'!$AB$10</f>
        <v>37</v>
      </c>
      <c r="Z47" s="305">
        <f>Y47+Q47</f>
        <v>75</v>
      </c>
      <c r="AA47" s="305">
        <f>+T47+Y47</f>
        <v>111</v>
      </c>
    </row>
    <row r="48" spans="1:27" ht="20.100000000000001" customHeight="1">
      <c r="A48" s="268" t="s">
        <v>348</v>
      </c>
      <c r="B48" s="269" t="s">
        <v>448</v>
      </c>
      <c r="C48" s="241">
        <v>11</v>
      </c>
      <c r="D48" s="241">
        <v>32</v>
      </c>
      <c r="E48" s="241">
        <v>4</v>
      </c>
      <c r="F48" s="241">
        <v>28</v>
      </c>
      <c r="G48" s="241">
        <v>0</v>
      </c>
      <c r="H48" s="241">
        <v>0</v>
      </c>
      <c r="I48" s="275">
        <v>32</v>
      </c>
      <c r="J48" s="275">
        <v>30</v>
      </c>
      <c r="K48" s="275">
        <v>27</v>
      </c>
      <c r="L48" s="241">
        <v>27</v>
      </c>
      <c r="M48" s="241">
        <v>0</v>
      </c>
      <c r="N48" s="241">
        <v>3</v>
      </c>
      <c r="O48" s="241">
        <v>0</v>
      </c>
      <c r="P48" s="241">
        <v>0</v>
      </c>
      <c r="Q48" s="241">
        <v>2</v>
      </c>
      <c r="R48" s="241">
        <v>0</v>
      </c>
      <c r="S48" s="241">
        <v>0</v>
      </c>
      <c r="T48" s="275">
        <v>5</v>
      </c>
      <c r="U48" s="276">
        <f t="shared" si="0"/>
        <v>0.9</v>
      </c>
      <c r="V48" s="224"/>
      <c r="W48" s="224"/>
      <c r="X48" s="224"/>
      <c r="Y48" s="226"/>
      <c r="Z48" s="226"/>
      <c r="AA48" s="226"/>
    </row>
    <row r="49" spans="1:27" s="1" customFormat="1" ht="20.100000000000001" customHeight="1">
      <c r="A49" s="268" t="s">
        <v>349</v>
      </c>
      <c r="B49" s="269" t="s">
        <v>449</v>
      </c>
      <c r="C49" s="241">
        <v>46</v>
      </c>
      <c r="D49" s="241">
        <v>92</v>
      </c>
      <c r="E49" s="241">
        <v>21</v>
      </c>
      <c r="F49" s="241">
        <v>71</v>
      </c>
      <c r="G49" s="241">
        <v>10</v>
      </c>
      <c r="H49" s="241">
        <v>0</v>
      </c>
      <c r="I49" s="275">
        <v>82</v>
      </c>
      <c r="J49" s="275">
        <v>74</v>
      </c>
      <c r="K49" s="275">
        <v>66</v>
      </c>
      <c r="L49" s="241">
        <v>64</v>
      </c>
      <c r="M49" s="241">
        <v>2</v>
      </c>
      <c r="N49" s="241">
        <v>6</v>
      </c>
      <c r="O49" s="241">
        <v>2</v>
      </c>
      <c r="P49" s="241">
        <v>0</v>
      </c>
      <c r="Q49" s="241">
        <v>8</v>
      </c>
      <c r="R49" s="241">
        <v>0</v>
      </c>
      <c r="S49" s="241">
        <v>0</v>
      </c>
      <c r="T49" s="275">
        <v>16</v>
      </c>
      <c r="U49" s="276">
        <f t="shared" si="0"/>
        <v>0.89189189189189189</v>
      </c>
      <c r="V49" s="270"/>
      <c r="W49" s="270"/>
      <c r="X49" s="270"/>
      <c r="Y49" s="270"/>
      <c r="Z49" s="270"/>
      <c r="AA49" s="270"/>
    </row>
    <row r="50" spans="1:27" s="1" customFormat="1" ht="20.100000000000001" customHeight="1">
      <c r="A50" s="268" t="s">
        <v>350</v>
      </c>
      <c r="B50" s="269" t="s">
        <v>450</v>
      </c>
      <c r="C50" s="241">
        <v>97</v>
      </c>
      <c r="D50" s="241">
        <v>217</v>
      </c>
      <c r="E50" s="241">
        <v>30</v>
      </c>
      <c r="F50" s="241">
        <v>187</v>
      </c>
      <c r="G50" s="241">
        <v>2</v>
      </c>
      <c r="H50" s="241">
        <v>0</v>
      </c>
      <c r="I50" s="275">
        <v>215</v>
      </c>
      <c r="J50" s="275">
        <v>187</v>
      </c>
      <c r="K50" s="275">
        <v>162</v>
      </c>
      <c r="L50" s="241">
        <v>159</v>
      </c>
      <c r="M50" s="241">
        <v>3</v>
      </c>
      <c r="N50" s="241">
        <v>25</v>
      </c>
      <c r="O50" s="241">
        <v>0</v>
      </c>
      <c r="P50" s="241">
        <v>0</v>
      </c>
      <c r="Q50" s="241">
        <v>28</v>
      </c>
      <c r="R50" s="241">
        <v>0</v>
      </c>
      <c r="S50" s="241">
        <v>0</v>
      </c>
      <c r="T50" s="275">
        <v>53</v>
      </c>
      <c r="U50" s="276">
        <f t="shared" si="0"/>
        <v>0.86631016042780751</v>
      </c>
      <c r="V50" s="270"/>
      <c r="W50" s="270"/>
      <c r="X50" s="270"/>
      <c r="Y50" s="270"/>
      <c r="Z50" s="270"/>
      <c r="AA50" s="270"/>
    </row>
    <row r="51" spans="1:27" s="300" customFormat="1" ht="20.100000000000001" customHeight="1">
      <c r="A51" s="302" t="s">
        <v>25</v>
      </c>
      <c r="B51" s="306" t="s">
        <v>339</v>
      </c>
      <c r="C51" s="298">
        <v>82</v>
      </c>
      <c r="D51" s="298">
        <v>251</v>
      </c>
      <c r="E51" s="298">
        <v>52</v>
      </c>
      <c r="F51" s="298">
        <v>199</v>
      </c>
      <c r="G51" s="298">
        <v>6</v>
      </c>
      <c r="H51" s="298">
        <v>0</v>
      </c>
      <c r="I51" s="298">
        <v>245</v>
      </c>
      <c r="J51" s="298">
        <v>210</v>
      </c>
      <c r="K51" s="298">
        <v>190</v>
      </c>
      <c r="L51" s="298">
        <v>190</v>
      </c>
      <c r="M51" s="298">
        <v>0</v>
      </c>
      <c r="N51" s="298">
        <v>20</v>
      </c>
      <c r="O51" s="298">
        <v>0</v>
      </c>
      <c r="P51" s="298">
        <v>0</v>
      </c>
      <c r="Q51" s="298">
        <v>35</v>
      </c>
      <c r="R51" s="298">
        <v>0</v>
      </c>
      <c r="S51" s="298">
        <v>0</v>
      </c>
      <c r="T51" s="298">
        <v>55</v>
      </c>
      <c r="U51" s="299">
        <f t="shared" si="0"/>
        <v>0.90476190476190477</v>
      </c>
      <c r="V51" s="305" t="e">
        <f>#REF!-#REF!-#REF!</f>
        <v>#REF!</v>
      </c>
      <c r="W51" s="305" t="e">
        <f>#REF!+#REF!+#REF!+#REF!</f>
        <v>#REF!</v>
      </c>
      <c r="X51" s="305" t="e">
        <f t="shared" si="3"/>
        <v>#REF!</v>
      </c>
      <c r="Y51" s="307"/>
      <c r="Z51" s="307"/>
      <c r="AA51" s="307"/>
    </row>
    <row r="52" spans="1:27" ht="20.100000000000001" customHeight="1">
      <c r="A52" s="268" t="s">
        <v>351</v>
      </c>
      <c r="B52" s="269" t="s">
        <v>451</v>
      </c>
      <c r="C52" s="241">
        <v>25</v>
      </c>
      <c r="D52" s="241">
        <v>46</v>
      </c>
      <c r="E52" s="241">
        <v>8</v>
      </c>
      <c r="F52" s="241">
        <v>38</v>
      </c>
      <c r="G52" s="241">
        <v>1</v>
      </c>
      <c r="H52" s="241">
        <v>0</v>
      </c>
      <c r="I52" s="275">
        <v>45</v>
      </c>
      <c r="J52" s="275">
        <v>43</v>
      </c>
      <c r="K52" s="275">
        <v>40</v>
      </c>
      <c r="L52" s="241">
        <v>40</v>
      </c>
      <c r="M52" s="241">
        <v>0</v>
      </c>
      <c r="N52" s="241">
        <v>3</v>
      </c>
      <c r="O52" s="241">
        <v>0</v>
      </c>
      <c r="P52" s="241">
        <v>0</v>
      </c>
      <c r="Q52" s="241">
        <v>2</v>
      </c>
      <c r="R52" s="241">
        <v>0</v>
      </c>
      <c r="S52" s="241">
        <v>0</v>
      </c>
      <c r="T52" s="275">
        <v>5</v>
      </c>
      <c r="U52" s="276">
        <f t="shared" si="0"/>
        <v>0.93023255813953487</v>
      </c>
      <c r="V52" s="224"/>
      <c r="W52" s="224"/>
      <c r="X52" s="224"/>
      <c r="Y52" s="227"/>
      <c r="Z52" s="227"/>
      <c r="AA52" s="227"/>
    </row>
    <row r="53" spans="1:27" ht="20.100000000000001" customHeight="1">
      <c r="A53" s="268" t="s">
        <v>352</v>
      </c>
      <c r="B53" s="269" t="s">
        <v>452</v>
      </c>
      <c r="C53" s="241">
        <v>19</v>
      </c>
      <c r="D53" s="241">
        <v>92</v>
      </c>
      <c r="E53" s="241">
        <v>17</v>
      </c>
      <c r="F53" s="241">
        <v>75</v>
      </c>
      <c r="G53" s="241">
        <v>4</v>
      </c>
      <c r="H53" s="241">
        <v>0</v>
      </c>
      <c r="I53" s="275">
        <v>88</v>
      </c>
      <c r="J53" s="275">
        <v>73</v>
      </c>
      <c r="K53" s="275">
        <v>66</v>
      </c>
      <c r="L53" s="241">
        <v>66</v>
      </c>
      <c r="M53" s="241">
        <v>0</v>
      </c>
      <c r="N53" s="241">
        <v>7</v>
      </c>
      <c r="O53" s="241">
        <v>0</v>
      </c>
      <c r="P53" s="241">
        <v>0</v>
      </c>
      <c r="Q53" s="241">
        <v>15</v>
      </c>
      <c r="R53" s="241">
        <v>0</v>
      </c>
      <c r="S53" s="241">
        <v>0</v>
      </c>
      <c r="T53" s="275">
        <v>22</v>
      </c>
      <c r="U53" s="276">
        <f t="shared" si="0"/>
        <v>0.90410958904109584</v>
      </c>
      <c r="V53" s="224"/>
      <c r="W53" s="224"/>
      <c r="X53" s="224"/>
      <c r="Y53" s="227"/>
      <c r="Z53" s="227"/>
      <c r="AA53" s="227"/>
    </row>
    <row r="54" spans="1:27" s="1" customFormat="1" ht="20.100000000000001" customHeight="1">
      <c r="A54" s="268" t="s">
        <v>353</v>
      </c>
      <c r="B54" s="269" t="s">
        <v>453</v>
      </c>
      <c r="C54" s="241">
        <v>38</v>
      </c>
      <c r="D54" s="241">
        <v>113</v>
      </c>
      <c r="E54" s="241">
        <v>27</v>
      </c>
      <c r="F54" s="241">
        <v>86</v>
      </c>
      <c r="G54" s="241">
        <v>1</v>
      </c>
      <c r="H54" s="241">
        <v>0</v>
      </c>
      <c r="I54" s="275">
        <v>112</v>
      </c>
      <c r="J54" s="275">
        <v>94</v>
      </c>
      <c r="K54" s="275">
        <v>84</v>
      </c>
      <c r="L54" s="241">
        <v>84</v>
      </c>
      <c r="M54" s="241">
        <v>0</v>
      </c>
      <c r="N54" s="241">
        <v>10</v>
      </c>
      <c r="O54" s="241">
        <v>0</v>
      </c>
      <c r="P54" s="241">
        <v>0</v>
      </c>
      <c r="Q54" s="241">
        <v>18</v>
      </c>
      <c r="R54" s="241">
        <v>0</v>
      </c>
      <c r="S54" s="241">
        <v>0</v>
      </c>
      <c r="T54" s="275">
        <v>28</v>
      </c>
      <c r="U54" s="276">
        <f t="shared" si="0"/>
        <v>0.8936170212765957</v>
      </c>
      <c r="V54" s="270"/>
      <c r="W54" s="270"/>
      <c r="X54" s="270"/>
      <c r="Y54" s="225"/>
      <c r="Z54" s="225"/>
      <c r="AA54" s="225"/>
    </row>
    <row r="55" spans="1:27" s="300" customFormat="1" ht="20.100000000000001" customHeight="1">
      <c r="A55" s="302" t="s">
        <v>26</v>
      </c>
      <c r="B55" s="306" t="s">
        <v>340</v>
      </c>
      <c r="C55" s="298">
        <v>29</v>
      </c>
      <c r="D55" s="298">
        <v>150</v>
      </c>
      <c r="E55" s="298">
        <v>23</v>
      </c>
      <c r="F55" s="298">
        <v>127</v>
      </c>
      <c r="G55" s="298">
        <v>4</v>
      </c>
      <c r="H55" s="298">
        <v>0</v>
      </c>
      <c r="I55" s="298">
        <v>146</v>
      </c>
      <c r="J55" s="298">
        <v>126</v>
      </c>
      <c r="K55" s="298">
        <v>120</v>
      </c>
      <c r="L55" s="298">
        <v>118</v>
      </c>
      <c r="M55" s="298">
        <v>2</v>
      </c>
      <c r="N55" s="298">
        <v>5</v>
      </c>
      <c r="O55" s="298">
        <v>0</v>
      </c>
      <c r="P55" s="298">
        <v>1</v>
      </c>
      <c r="Q55" s="298">
        <v>19</v>
      </c>
      <c r="R55" s="298">
        <v>1</v>
      </c>
      <c r="S55" s="298">
        <v>0</v>
      </c>
      <c r="T55" s="298">
        <v>26</v>
      </c>
      <c r="U55" s="299">
        <f t="shared" si="0"/>
        <v>0.95238095238095233</v>
      </c>
      <c r="V55" s="305" t="e">
        <f>#REF!-#REF!-#REF!</f>
        <v>#REF!</v>
      </c>
      <c r="W55" s="305" t="e">
        <f>#REF!+#REF!+#REF!+#REF!</f>
        <v>#REF!</v>
      </c>
      <c r="X55" s="305" t="e">
        <f t="shared" si="3"/>
        <v>#REF!</v>
      </c>
      <c r="Y55" s="305">
        <f>'[8]04'!$Y$10+'[8]04'!$AB$10</f>
        <v>3</v>
      </c>
      <c r="Z55" s="305">
        <f>Q55+Y55</f>
        <v>22</v>
      </c>
      <c r="AA55" s="305">
        <f>T55+Y55</f>
        <v>29</v>
      </c>
    </row>
    <row r="56" spans="1:27" s="1" customFormat="1" ht="20.100000000000001" customHeight="1">
      <c r="A56" s="268" t="s">
        <v>354</v>
      </c>
      <c r="B56" s="253" t="s">
        <v>454</v>
      </c>
      <c r="C56" s="241">
        <v>7</v>
      </c>
      <c r="D56" s="241">
        <v>28</v>
      </c>
      <c r="E56" s="241">
        <v>0</v>
      </c>
      <c r="F56" s="241">
        <v>28</v>
      </c>
      <c r="G56" s="241">
        <v>1</v>
      </c>
      <c r="H56" s="241">
        <v>0</v>
      </c>
      <c r="I56" s="275">
        <v>27</v>
      </c>
      <c r="J56" s="275">
        <v>26</v>
      </c>
      <c r="K56" s="275">
        <v>26</v>
      </c>
      <c r="L56" s="241">
        <v>26</v>
      </c>
      <c r="M56" s="241">
        <v>0</v>
      </c>
      <c r="N56" s="241">
        <v>0</v>
      </c>
      <c r="O56" s="241">
        <v>0</v>
      </c>
      <c r="P56" s="241">
        <v>0</v>
      </c>
      <c r="Q56" s="241">
        <v>1</v>
      </c>
      <c r="R56" s="241">
        <v>0</v>
      </c>
      <c r="S56" s="241">
        <v>0</v>
      </c>
      <c r="T56" s="275">
        <v>1</v>
      </c>
      <c r="U56" s="276">
        <f t="shared" si="0"/>
        <v>1</v>
      </c>
      <c r="V56" s="270"/>
      <c r="W56" s="270"/>
      <c r="X56" s="270"/>
      <c r="Y56" s="270"/>
      <c r="Z56" s="270"/>
      <c r="AA56" s="270"/>
    </row>
    <row r="57" spans="1:27" ht="20.100000000000001" customHeight="1">
      <c r="A57" s="175" t="s">
        <v>355</v>
      </c>
      <c r="B57" s="253" t="s">
        <v>455</v>
      </c>
      <c r="C57" s="241">
        <v>22</v>
      </c>
      <c r="D57" s="241">
        <v>122</v>
      </c>
      <c r="E57" s="241">
        <v>23</v>
      </c>
      <c r="F57" s="241">
        <v>99</v>
      </c>
      <c r="G57" s="241">
        <v>3</v>
      </c>
      <c r="H57" s="241">
        <v>0</v>
      </c>
      <c r="I57" s="275">
        <v>119</v>
      </c>
      <c r="J57" s="275">
        <v>100</v>
      </c>
      <c r="K57" s="275">
        <v>94</v>
      </c>
      <c r="L57" s="241">
        <v>92</v>
      </c>
      <c r="M57" s="241">
        <v>2</v>
      </c>
      <c r="N57" s="241">
        <v>5</v>
      </c>
      <c r="O57" s="241">
        <v>0</v>
      </c>
      <c r="P57" s="241">
        <v>1</v>
      </c>
      <c r="Q57" s="241">
        <v>18</v>
      </c>
      <c r="R57" s="241">
        <v>1</v>
      </c>
      <c r="S57" s="241">
        <v>0</v>
      </c>
      <c r="T57" s="275">
        <v>25</v>
      </c>
      <c r="U57" s="276">
        <f t="shared" si="0"/>
        <v>0.94</v>
      </c>
      <c r="V57" s="224">
        <f>D55-G55-H55</f>
        <v>146</v>
      </c>
      <c r="W57" s="224">
        <f>J55+Q55+R55+S55</f>
        <v>146</v>
      </c>
      <c r="X57" s="224">
        <f t="shared" si="3"/>
        <v>0</v>
      </c>
      <c r="Y57" s="223"/>
      <c r="Z57" s="223"/>
      <c r="AA57" s="223"/>
    </row>
    <row r="58" spans="1:27" s="300" customFormat="1" ht="20.100000000000001" customHeight="1">
      <c r="A58" s="302" t="s">
        <v>27</v>
      </c>
      <c r="B58" s="306" t="s">
        <v>341</v>
      </c>
      <c r="C58" s="298">
        <v>7</v>
      </c>
      <c r="D58" s="298">
        <v>39</v>
      </c>
      <c r="E58" s="298">
        <v>2</v>
      </c>
      <c r="F58" s="298">
        <v>37</v>
      </c>
      <c r="G58" s="298">
        <v>1</v>
      </c>
      <c r="H58" s="298">
        <v>0</v>
      </c>
      <c r="I58" s="298">
        <v>38</v>
      </c>
      <c r="J58" s="298">
        <v>38</v>
      </c>
      <c r="K58" s="298">
        <v>38</v>
      </c>
      <c r="L58" s="298">
        <v>36</v>
      </c>
      <c r="M58" s="298">
        <v>2</v>
      </c>
      <c r="N58" s="298">
        <v>0</v>
      </c>
      <c r="O58" s="298">
        <v>0</v>
      </c>
      <c r="P58" s="298">
        <v>0</v>
      </c>
      <c r="Q58" s="298">
        <v>0</v>
      </c>
      <c r="R58" s="298">
        <v>0</v>
      </c>
      <c r="S58" s="298">
        <v>0</v>
      </c>
      <c r="T58" s="298">
        <v>0</v>
      </c>
      <c r="U58" s="299">
        <f t="shared" si="0"/>
        <v>1</v>
      </c>
      <c r="V58" s="305" t="e">
        <f>#REF!-#REF!-#REF!</f>
        <v>#REF!</v>
      </c>
      <c r="W58" s="305" t="e">
        <f>#REF!+#REF!+#REF!+#REF!</f>
        <v>#REF!</v>
      </c>
      <c r="X58" s="305" t="e">
        <f t="shared" si="3"/>
        <v>#REF!</v>
      </c>
      <c r="Y58" s="305">
        <f>'[9]04'!$Y$10+'[9]04'!$AB$10</f>
        <v>0</v>
      </c>
      <c r="Z58" s="307"/>
      <c r="AA58" s="307"/>
    </row>
    <row r="59" spans="1:27" s="1" customFormat="1" ht="20.100000000000001" customHeight="1">
      <c r="A59" s="268" t="s">
        <v>356</v>
      </c>
      <c r="B59" s="253" t="s">
        <v>456</v>
      </c>
      <c r="C59" s="241">
        <v>5</v>
      </c>
      <c r="D59" s="241">
        <v>20</v>
      </c>
      <c r="E59" s="241">
        <v>0</v>
      </c>
      <c r="F59" s="241">
        <v>20</v>
      </c>
      <c r="G59" s="241">
        <v>1</v>
      </c>
      <c r="H59" s="241">
        <v>0</v>
      </c>
      <c r="I59" s="275">
        <v>19</v>
      </c>
      <c r="J59" s="275">
        <v>19</v>
      </c>
      <c r="K59" s="275">
        <v>19</v>
      </c>
      <c r="L59" s="241">
        <v>19</v>
      </c>
      <c r="M59" s="241">
        <v>0</v>
      </c>
      <c r="N59" s="241">
        <v>0</v>
      </c>
      <c r="O59" s="241">
        <v>0</v>
      </c>
      <c r="P59" s="241">
        <v>0</v>
      </c>
      <c r="Q59" s="241">
        <v>0</v>
      </c>
      <c r="R59" s="241">
        <v>0</v>
      </c>
      <c r="S59" s="241">
        <v>0</v>
      </c>
      <c r="T59" s="275">
        <v>0</v>
      </c>
      <c r="U59" s="276">
        <f t="shared" si="0"/>
        <v>1</v>
      </c>
      <c r="V59" s="270"/>
      <c r="W59" s="270"/>
      <c r="X59" s="270"/>
      <c r="Y59" s="270"/>
      <c r="Z59" s="225"/>
      <c r="AA59" s="225"/>
    </row>
    <row r="60" spans="1:27" ht="20.100000000000001" customHeight="1">
      <c r="A60" s="175" t="s">
        <v>357</v>
      </c>
      <c r="B60" s="253" t="s">
        <v>457</v>
      </c>
      <c r="C60" s="241">
        <v>2</v>
      </c>
      <c r="D60" s="241">
        <v>19</v>
      </c>
      <c r="E60" s="241">
        <v>2</v>
      </c>
      <c r="F60" s="241">
        <v>17</v>
      </c>
      <c r="G60" s="241">
        <v>0</v>
      </c>
      <c r="H60" s="241">
        <v>0</v>
      </c>
      <c r="I60" s="275">
        <v>19</v>
      </c>
      <c r="J60" s="275">
        <v>19</v>
      </c>
      <c r="K60" s="275">
        <v>19</v>
      </c>
      <c r="L60" s="241">
        <v>17</v>
      </c>
      <c r="M60" s="241">
        <v>2</v>
      </c>
      <c r="N60" s="241">
        <v>0</v>
      </c>
      <c r="O60" s="241">
        <v>0</v>
      </c>
      <c r="P60" s="241">
        <v>0</v>
      </c>
      <c r="Q60" s="241">
        <v>0</v>
      </c>
      <c r="R60" s="241">
        <v>0</v>
      </c>
      <c r="S60" s="241">
        <v>0</v>
      </c>
      <c r="T60" s="275">
        <v>0</v>
      </c>
      <c r="U60" s="276">
        <f t="shared" si="0"/>
        <v>1</v>
      </c>
      <c r="V60" s="224">
        <f>D58-G58-H58</f>
        <v>38</v>
      </c>
      <c r="W60" s="224">
        <f>J58+Q58+R58+S58</f>
        <v>38</v>
      </c>
      <c r="X60" s="224">
        <f t="shared" si="3"/>
        <v>0</v>
      </c>
      <c r="Y60" s="223"/>
      <c r="Z60" s="223"/>
      <c r="AA60" s="223"/>
    </row>
    <row r="61" spans="1:27" s="300" customFormat="1" ht="20.100000000000001" customHeight="1">
      <c r="A61" s="302" t="s">
        <v>29</v>
      </c>
      <c r="B61" s="306" t="s">
        <v>342</v>
      </c>
      <c r="C61" s="298">
        <v>27</v>
      </c>
      <c r="D61" s="298">
        <v>59</v>
      </c>
      <c r="E61" s="298">
        <v>5</v>
      </c>
      <c r="F61" s="298">
        <v>54</v>
      </c>
      <c r="G61" s="298">
        <v>0</v>
      </c>
      <c r="H61" s="298">
        <v>0</v>
      </c>
      <c r="I61" s="298">
        <v>59</v>
      </c>
      <c r="J61" s="298">
        <v>51</v>
      </c>
      <c r="K61" s="298">
        <v>50</v>
      </c>
      <c r="L61" s="298">
        <v>48</v>
      </c>
      <c r="M61" s="298">
        <v>2</v>
      </c>
      <c r="N61" s="298">
        <v>1</v>
      </c>
      <c r="O61" s="298">
        <v>0</v>
      </c>
      <c r="P61" s="298">
        <v>0</v>
      </c>
      <c r="Q61" s="298">
        <v>8</v>
      </c>
      <c r="R61" s="298">
        <v>0</v>
      </c>
      <c r="S61" s="298">
        <v>0</v>
      </c>
      <c r="T61" s="298">
        <v>9</v>
      </c>
      <c r="U61" s="299">
        <f t="shared" si="0"/>
        <v>0.98039215686274506</v>
      </c>
      <c r="V61" s="305" t="e">
        <f>#REF!-#REF!-#REF!</f>
        <v>#REF!</v>
      </c>
      <c r="W61" s="305" t="e">
        <f>#REF!+#REF!+#REF!+#REF!</f>
        <v>#REF!</v>
      </c>
      <c r="X61" s="305" t="e">
        <f t="shared" si="3"/>
        <v>#REF!</v>
      </c>
      <c r="Y61" s="307"/>
      <c r="Z61" s="307"/>
      <c r="AA61" s="307"/>
    </row>
    <row r="62" spans="1:27" s="1" customFormat="1" ht="20.100000000000001" customHeight="1">
      <c r="A62" s="268" t="s">
        <v>358</v>
      </c>
      <c r="B62" s="253" t="s">
        <v>458</v>
      </c>
      <c r="C62" s="241">
        <v>17</v>
      </c>
      <c r="D62" s="241">
        <v>26</v>
      </c>
      <c r="E62" s="241">
        <v>0</v>
      </c>
      <c r="F62" s="241">
        <v>26</v>
      </c>
      <c r="G62" s="241">
        <v>0</v>
      </c>
      <c r="H62" s="241">
        <v>0</v>
      </c>
      <c r="I62" s="275">
        <v>26</v>
      </c>
      <c r="J62" s="275">
        <v>26</v>
      </c>
      <c r="K62" s="275">
        <v>26</v>
      </c>
      <c r="L62" s="241">
        <v>26</v>
      </c>
      <c r="M62" s="241">
        <v>0</v>
      </c>
      <c r="N62" s="241">
        <v>0</v>
      </c>
      <c r="O62" s="241">
        <v>0</v>
      </c>
      <c r="P62" s="241">
        <v>0</v>
      </c>
      <c r="Q62" s="241">
        <v>0</v>
      </c>
      <c r="R62" s="241">
        <v>0</v>
      </c>
      <c r="S62" s="241">
        <v>0</v>
      </c>
      <c r="T62" s="275">
        <v>0</v>
      </c>
      <c r="U62" s="276">
        <f t="shared" si="0"/>
        <v>1</v>
      </c>
      <c r="V62" s="270"/>
      <c r="W62" s="270"/>
      <c r="X62" s="270"/>
      <c r="Y62" s="225"/>
      <c r="Z62" s="225"/>
      <c r="AA62" s="225"/>
    </row>
    <row r="63" spans="1:27" ht="20.100000000000001" customHeight="1">
      <c r="A63" s="175" t="s">
        <v>359</v>
      </c>
      <c r="B63" s="253" t="s">
        <v>459</v>
      </c>
      <c r="C63" s="241">
        <v>10</v>
      </c>
      <c r="D63" s="241">
        <v>33</v>
      </c>
      <c r="E63" s="241">
        <v>5</v>
      </c>
      <c r="F63" s="241">
        <v>28</v>
      </c>
      <c r="G63" s="241">
        <v>0</v>
      </c>
      <c r="H63" s="241">
        <v>0</v>
      </c>
      <c r="I63" s="275">
        <v>33</v>
      </c>
      <c r="J63" s="275">
        <v>25</v>
      </c>
      <c r="K63" s="275">
        <v>24</v>
      </c>
      <c r="L63" s="241">
        <v>22</v>
      </c>
      <c r="M63" s="241">
        <v>2</v>
      </c>
      <c r="N63" s="241">
        <v>1</v>
      </c>
      <c r="O63" s="241">
        <v>0</v>
      </c>
      <c r="P63" s="241">
        <v>0</v>
      </c>
      <c r="Q63" s="241">
        <v>8</v>
      </c>
      <c r="R63" s="241">
        <v>0</v>
      </c>
      <c r="S63" s="241">
        <v>0</v>
      </c>
      <c r="T63" s="275">
        <v>9</v>
      </c>
      <c r="U63" s="276">
        <f t="shared" si="0"/>
        <v>0.96</v>
      </c>
      <c r="V63" s="224">
        <f>D61-G61-H61</f>
        <v>59</v>
      </c>
      <c r="W63" s="224">
        <f>J61+Q61+R61+S61</f>
        <v>59</v>
      </c>
      <c r="X63" s="224">
        <f t="shared" si="3"/>
        <v>0</v>
      </c>
      <c r="Y63" s="223"/>
      <c r="Z63" s="223"/>
      <c r="AA63" s="223"/>
    </row>
    <row r="64" spans="1:27" ht="18" customHeight="1">
      <c r="A64" s="412" t="str">
        <f>TT!C4</f>
        <v>Kon Tum, ngày     tháng 11 năm 2023</v>
      </c>
      <c r="B64" s="413"/>
      <c r="C64" s="413"/>
      <c r="D64" s="413"/>
      <c r="E64" s="413"/>
      <c r="F64" s="89"/>
      <c r="G64" s="89"/>
      <c r="H64" s="89"/>
      <c r="I64" s="1"/>
      <c r="J64" s="1"/>
      <c r="K64" s="1"/>
      <c r="L64" s="1"/>
      <c r="M64" s="1"/>
      <c r="N64" s="420" t="str">
        <f>TT!C4</f>
        <v>Kon Tum, ngày     tháng 11 năm 2023</v>
      </c>
      <c r="O64" s="421"/>
      <c r="P64" s="421"/>
      <c r="Q64" s="421"/>
      <c r="R64" s="421"/>
      <c r="S64" s="421"/>
      <c r="T64" s="421"/>
      <c r="U64" s="421"/>
    </row>
    <row r="65" spans="1:21" ht="18" customHeight="1">
      <c r="A65" s="394" t="s">
        <v>286</v>
      </c>
      <c r="B65" s="407"/>
      <c r="C65" s="407"/>
      <c r="D65" s="407"/>
      <c r="E65" s="407"/>
      <c r="F65" s="103"/>
      <c r="G65" s="103"/>
      <c r="H65" s="103"/>
      <c r="I65" s="18"/>
      <c r="J65" s="18"/>
      <c r="K65" s="18"/>
      <c r="L65" s="18"/>
      <c r="M65" s="18"/>
      <c r="N65" s="394" t="str">
        <f>TT!C5</f>
        <v>CỤC TRƯỞNG</v>
      </c>
      <c r="O65" s="394"/>
      <c r="P65" s="394"/>
      <c r="Q65" s="394"/>
      <c r="R65" s="394"/>
      <c r="S65" s="394"/>
      <c r="T65" s="394"/>
      <c r="U65" s="394"/>
    </row>
    <row r="66" spans="1:21" ht="18" customHeight="1">
      <c r="A66" s="230"/>
      <c r="B66" s="231"/>
      <c r="C66" s="231"/>
      <c r="D66" s="231"/>
      <c r="E66" s="231"/>
      <c r="F66" s="103"/>
      <c r="G66" s="103"/>
      <c r="H66" s="103"/>
      <c r="I66" s="18"/>
      <c r="J66" s="18"/>
      <c r="K66" s="18"/>
      <c r="L66" s="18"/>
      <c r="M66" s="18"/>
      <c r="N66" s="230"/>
      <c r="O66" s="230"/>
      <c r="P66" s="230"/>
      <c r="Q66" s="230"/>
      <c r="R66" s="230"/>
      <c r="S66" s="230"/>
      <c r="T66" s="230"/>
      <c r="U66" s="230"/>
    </row>
    <row r="67" spans="1:21" ht="18" customHeight="1">
      <c r="A67" s="230"/>
      <c r="B67" s="231"/>
      <c r="C67" s="231"/>
      <c r="D67" s="231"/>
      <c r="E67" s="231"/>
      <c r="F67" s="103"/>
      <c r="G67" s="103"/>
      <c r="H67" s="103"/>
      <c r="I67" s="18"/>
      <c r="J67" s="18"/>
      <c r="K67" s="18"/>
      <c r="L67" s="18"/>
      <c r="M67" s="18"/>
      <c r="N67" s="230"/>
      <c r="O67" s="230"/>
      <c r="P67" s="230"/>
      <c r="Q67" s="230"/>
      <c r="R67" s="230"/>
      <c r="S67" s="230"/>
      <c r="T67" s="230"/>
      <c r="U67" s="230"/>
    </row>
    <row r="68" spans="1:21" ht="18" customHeight="1">
      <c r="A68" s="230"/>
      <c r="B68" s="231"/>
      <c r="C68" s="231"/>
      <c r="D68" s="231"/>
      <c r="E68" s="231"/>
      <c r="F68" s="103"/>
      <c r="G68" s="103"/>
      <c r="H68" s="103"/>
      <c r="I68" s="18"/>
      <c r="J68" s="18"/>
      <c r="K68" s="18"/>
      <c r="L68" s="18"/>
      <c r="M68" s="18"/>
      <c r="N68" s="230"/>
      <c r="O68" s="230"/>
      <c r="P68" s="230"/>
      <c r="Q68" s="230"/>
      <c r="R68" s="230"/>
      <c r="S68" s="230"/>
      <c r="T68" s="230"/>
      <c r="U68" s="230"/>
    </row>
    <row r="69" spans="1:21" ht="18" customHeight="1">
      <c r="A69" s="230"/>
      <c r="B69" s="231"/>
      <c r="C69" s="231"/>
      <c r="D69" s="231"/>
      <c r="E69" s="231"/>
      <c r="F69" s="103"/>
      <c r="G69" s="103"/>
      <c r="H69" s="103"/>
      <c r="I69" s="18"/>
      <c r="J69" s="18"/>
      <c r="K69" s="18"/>
      <c r="L69" s="18"/>
      <c r="M69" s="18"/>
      <c r="N69" s="230"/>
      <c r="O69" s="230"/>
      <c r="P69" s="230"/>
      <c r="Q69" s="230"/>
      <c r="R69" s="230"/>
      <c r="S69" s="230"/>
      <c r="T69" s="230"/>
      <c r="U69" s="230"/>
    </row>
    <row r="70" spans="1:21" ht="18" customHeight="1">
      <c r="A70" s="166"/>
      <c r="B70" s="166"/>
      <c r="C70" s="166"/>
      <c r="D70" s="166"/>
      <c r="E70" s="166"/>
      <c r="F70" s="1"/>
      <c r="G70" s="1"/>
      <c r="H70" s="1"/>
      <c r="I70" s="18"/>
      <c r="J70" s="18"/>
      <c r="K70" s="18"/>
      <c r="L70" s="18"/>
      <c r="M70" s="18"/>
      <c r="N70" s="18"/>
      <c r="O70" s="18"/>
      <c r="P70" s="1"/>
      <c r="Q70" s="167"/>
      <c r="R70" s="1"/>
      <c r="S70" s="18"/>
      <c r="T70" s="1"/>
      <c r="U70" s="1"/>
    </row>
    <row r="71" spans="1:21" ht="18" customHeight="1">
      <c r="A71" s="214"/>
      <c r="B71" s="214"/>
      <c r="C71" s="214"/>
      <c r="D71" s="214"/>
      <c r="E71" s="214"/>
      <c r="F71" s="20" t="s">
        <v>2</v>
      </c>
      <c r="G71" s="20"/>
      <c r="H71" s="20"/>
      <c r="I71" s="20"/>
      <c r="J71" s="20"/>
      <c r="K71" s="20"/>
      <c r="L71" s="20"/>
      <c r="M71" s="20"/>
      <c r="N71" s="216"/>
      <c r="O71" s="216"/>
      <c r="P71" s="216"/>
      <c r="Q71" s="216"/>
      <c r="R71" s="216"/>
      <c r="S71" s="216"/>
      <c r="T71" s="216"/>
      <c r="U71" s="216"/>
    </row>
    <row r="72" spans="1:21" ht="16.5">
      <c r="A72" s="394" t="str">
        <f>TT!C6</f>
        <v>PHẠM ANH VŨ</v>
      </c>
      <c r="B72" s="394"/>
      <c r="C72" s="394"/>
      <c r="D72" s="394"/>
      <c r="E72" s="394"/>
      <c r="F72" s="20"/>
      <c r="G72" s="20"/>
      <c r="H72" s="20"/>
      <c r="I72" s="20"/>
      <c r="J72" s="20"/>
      <c r="K72" s="20"/>
      <c r="L72" s="20"/>
      <c r="M72" s="20"/>
      <c r="N72" s="394" t="str">
        <f>TT!C3</f>
        <v>CAO MINH HOÀNG TÙNG</v>
      </c>
      <c r="O72" s="394"/>
      <c r="P72" s="394"/>
      <c r="Q72" s="394"/>
      <c r="R72" s="394"/>
      <c r="S72" s="394"/>
      <c r="T72" s="394"/>
      <c r="U72" s="394"/>
    </row>
  </sheetData>
  <sheetProtection selectLockedCells="1" selectUnlockedCells="1"/>
  <mergeCells count="35">
    <mergeCell ref="A65:E65"/>
    <mergeCell ref="N65:U65"/>
    <mergeCell ref="N72:U72"/>
    <mergeCell ref="A3:A7"/>
    <mergeCell ref="B3:B7"/>
    <mergeCell ref="L5:M6"/>
    <mergeCell ref="J4:J7"/>
    <mergeCell ref="K4:P4"/>
    <mergeCell ref="A8:B8"/>
    <mergeCell ref="I3:I7"/>
    <mergeCell ref="E4:E7"/>
    <mergeCell ref="F4:F7"/>
    <mergeCell ref="A72:E72"/>
    <mergeCell ref="A9:B9"/>
    <mergeCell ref="G3:G7"/>
    <mergeCell ref="S4:S7"/>
    <mergeCell ref="A1:D1"/>
    <mergeCell ref="P1:U1"/>
    <mergeCell ref="E1:O1"/>
    <mergeCell ref="K5:K7"/>
    <mergeCell ref="P2:U2"/>
    <mergeCell ref="A64:E64"/>
    <mergeCell ref="H3:H7"/>
    <mergeCell ref="N64:U64"/>
    <mergeCell ref="R4:R7"/>
    <mergeCell ref="O5:O7"/>
    <mergeCell ref="P5:P7"/>
    <mergeCell ref="U3:U7"/>
    <mergeCell ref="T3:T7"/>
    <mergeCell ref="J3:S3"/>
    <mergeCell ref="N5:N7"/>
    <mergeCell ref="C3:C7"/>
    <mergeCell ref="D3:D7"/>
    <mergeCell ref="E3:F3"/>
    <mergeCell ref="Q4:Q7"/>
  </mergeCells>
  <phoneticPr fontId="8" type="noConversion"/>
  <pageMargins left="0.39370078740157499" right="0.39370078740157499" top="0.39" bottom="0.4" header="0.31496062992126" footer="0.31496062992126"/>
  <pageSetup paperSize="9" scale="82" orientation="landscape" r:id="rId1"/>
  <headerFooter>
    <oddFooter>&amp;C&amp;P</oddFooter>
  </headerFooter>
  <ignoredErrors>
    <ignoredError sqref="U9:U10 U43 U20 U29:U33 U34 U11:U19 U21:U28 U35:U36 U37 U38:U41 U42 U44:U47 U48:U50 U51:U57 U61 U60 U59 U58 U62 U63"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6533C2-B572-4FC6-A925-D4AF85EF53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96933C1-ADE5-4CEA-A913-28F67C5C7545}">
  <ds:schemaRefs>
    <ds:schemaRef ds:uri="http://purl.org/dc/terms/"/>
    <ds:schemaRef ds:uri="http://purl.org/dc/dcmitype/"/>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11B8C60-BEDB-4B3A-9781-FB207F0A88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TT</vt:lpstr>
      <vt:lpstr>01</vt:lpstr>
      <vt:lpstr>PT01</vt:lpstr>
      <vt:lpstr>02</vt:lpstr>
      <vt:lpstr>02 (bỏ)</vt:lpstr>
      <vt:lpstr>PT02</vt:lpstr>
      <vt:lpstr>03</vt:lpstr>
      <vt:lpstr>03 (bỏ)</vt:lpstr>
      <vt:lpstr>04</vt:lpstr>
      <vt:lpstr>04 (bỏ)</vt:lpstr>
      <vt:lpstr>05</vt:lpstr>
      <vt:lpstr>05 (bỏ)</vt:lpstr>
      <vt:lpstr>06</vt:lpstr>
      <vt:lpstr>07</vt:lpstr>
      <vt:lpstr>08</vt:lpstr>
      <vt:lpstr>09</vt:lpstr>
      <vt:lpstr>10</vt:lpstr>
      <vt:lpstr>11</vt:lpstr>
      <vt:lpstr>12</vt:lpstr>
      <vt:lpstr>PLChuaDieuKien</vt:lpstr>
      <vt:lpstr>'01'!Print_Area</vt:lpstr>
      <vt:lpstr>'02'!Print_Area</vt:lpstr>
      <vt:lpstr>'02 (bỏ)'!Print_Area</vt:lpstr>
      <vt:lpstr>'03'!Print_Area</vt:lpstr>
      <vt:lpstr>'03 (bỏ)'!Print_Area</vt:lpstr>
      <vt:lpstr>'04'!Print_Area</vt:lpstr>
      <vt:lpstr>'04 (bỏ)'!Print_Area</vt:lpstr>
      <vt:lpstr>'05 (bỏ)'!Print_Area</vt:lpstr>
      <vt:lpstr>'06'!Print_Area</vt:lpstr>
      <vt:lpstr>'PT01'!Print_Area</vt:lpstr>
      <vt:lpstr>'PT02'!Print_Area</vt:lpstr>
      <vt:lpstr>TT!Print_Area</vt:lpstr>
      <vt:lpstr>'04'!Print_Titles</vt:lpstr>
      <vt:lpstr>'05'!Print_Titles</vt:lpstr>
      <vt:lpstr>'05 (bỏ)'!Print_Titles</vt:lpstr>
      <vt:lpstr>PLChuaDieuKien!Print_Titles</vt:lpstr>
      <vt:lpstr>'PT01'!Print_Titles</vt:lpstr>
      <vt:lpstr>'PT02'!Print_Titles</vt:lpstr>
    </vt:vector>
  </TitlesOfParts>
  <Company>456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DELL</cp:lastModifiedBy>
  <cp:lastPrinted>2023-11-13T01:11:48Z</cp:lastPrinted>
  <dcterms:created xsi:type="dcterms:W3CDTF">2004-03-07T02:36:29Z</dcterms:created>
  <dcterms:modified xsi:type="dcterms:W3CDTF">2023-11-13T01:11:52Z</dcterms:modified>
</cp:coreProperties>
</file>