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I LIEU HOP UBTVQH KHOA XV\Phien 36\Chat van\Tai lieu phien chat van\"/>
    </mc:Choice>
  </mc:AlternateContent>
  <bookViews>
    <workbookView xWindow="0" yWindow="0" windowWidth="24000" windowHeight="9510"/>
  </bookViews>
  <sheets>
    <sheet name="TCD.CTX" sheetId="1" r:id="rId1"/>
  </sheets>
  <definedNames>
    <definedName name="_xlnm.Print_Area" localSheetId="0">TCD.CTX!$A$1:$L$86</definedName>
    <definedName name="_xlnm.Print_Titles" localSheetId="0">TCD.CTX!$5:$8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5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H27" i="1" l="1"/>
  <c r="G27" i="1"/>
  <c r="F27" i="1"/>
  <c r="E27" i="1"/>
  <c r="D27" i="1"/>
  <c r="C27" i="1"/>
  <c r="M27" i="1" l="1"/>
  <c r="G68" i="1"/>
  <c r="K75" i="1" l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H55" i="1" l="1"/>
  <c r="G55" i="1"/>
  <c r="F55" i="1"/>
  <c r="E55" i="1"/>
  <c r="D55" i="1"/>
  <c r="C55" i="1"/>
  <c r="H36" i="1"/>
  <c r="G36" i="1"/>
  <c r="F36" i="1"/>
  <c r="E36" i="1"/>
  <c r="D36" i="1"/>
  <c r="C36" i="1"/>
  <c r="H10" i="1"/>
  <c r="G10" i="1"/>
  <c r="F10" i="1"/>
  <c r="E10" i="1"/>
  <c r="D10" i="1"/>
  <c r="C10" i="1"/>
  <c r="M10" i="1" l="1"/>
  <c r="M55" i="1"/>
  <c r="M36" i="1"/>
  <c r="K10" i="1"/>
  <c r="J36" i="1"/>
  <c r="I36" i="1"/>
  <c r="K36" i="1"/>
  <c r="J55" i="1"/>
  <c r="G9" i="1"/>
  <c r="I55" i="1"/>
  <c r="K55" i="1"/>
  <c r="J10" i="1"/>
  <c r="I10" i="1"/>
  <c r="D9" i="1"/>
  <c r="F9" i="1"/>
  <c r="C9" i="1"/>
  <c r="E9" i="1"/>
  <c r="H9" i="1"/>
  <c r="M9" i="1" l="1"/>
  <c r="K9" i="1"/>
  <c r="J9" i="1"/>
  <c r="I9" i="1"/>
</calcChain>
</file>

<file path=xl/sharedStrings.xml><?xml version="1.0" encoding="utf-8"?>
<sst xmlns="http://schemas.openxmlformats.org/spreadsheetml/2006/main" count="97" uniqueCount="94">
  <si>
    <t>KẾT QUẢ TIẾP CÔNG DÂN ĐỊNH KỲ CỦA CHỦ TỊCH UBND CẤP XÃ</t>
  </si>
  <si>
    <t>Đơn vị báo cáo</t>
  </si>
  <si>
    <t>Kết quả tiếp công dân định kỳ của Chủ tịch UBND cấp xã</t>
  </si>
  <si>
    <t>Số lượt công dân được tiếp</t>
  </si>
  <si>
    <t>Tỷ lệ</t>
  </si>
  <si>
    <t>Ghi chú</t>
  </si>
  <si>
    <t xml:space="preserve">Tổng số ngày (kỳ) TCD </t>
  </si>
  <si>
    <t>Số ngày trực tiếp TCD</t>
  </si>
  <si>
    <t>Số ngày ủy quyền TCD</t>
  </si>
  <si>
    <t>Số ngày tiếp định kỳ theo quy định</t>
  </si>
  <si>
    <t>Tỷ lệ trực tiếp tiếp trên tổng số đã tiếp</t>
  </si>
  <si>
    <t>Tỷ lệ tiếp trực tiếp so với quy định</t>
  </si>
  <si>
    <t>Tỷ lệ tổng số đã tiếp so với quy định</t>
  </si>
  <si>
    <t>Số đơn vị hành chính cấp xã</t>
  </si>
  <si>
    <t>2 = 4+5</t>
  </si>
  <si>
    <t>8 = 4/2</t>
  </si>
  <si>
    <t>9 = 4/7</t>
  </si>
  <si>
    <t>10 = 2/7</t>
  </si>
  <si>
    <t>A</t>
  </si>
  <si>
    <t>ĐỊA PHƯƠNG</t>
  </si>
  <si>
    <t>B</t>
  </si>
  <si>
    <t>UBND Thành phố Hà Nội</t>
  </si>
  <si>
    <t>UBND Thành phố Hải Phòng</t>
  </si>
  <si>
    <t>UBND Tỉnh Bắc Giang</t>
  </si>
  <si>
    <t>UBND Tỉnh Bắc Kạn</t>
  </si>
  <si>
    <t>UBND Tỉnh Bắc Ninh</t>
  </si>
  <si>
    <t>UBND Tỉnh Cao Bằng</t>
  </si>
  <si>
    <t>UBND Tỉnh Điện Biên</t>
  </si>
  <si>
    <t>UBND Tỉnh Hà Giang</t>
  </si>
  <si>
    <t>UBND Tỉnh Hà Nam</t>
  </si>
  <si>
    <t>UBND Tỉnh Hải Dương</t>
  </si>
  <si>
    <t>UBND Tỉnh Hòa Bình</t>
  </si>
  <si>
    <t>UBND Tỉnh Hưng Yên</t>
  </si>
  <si>
    <t>UBND Tỉnh Lai Châu</t>
  </si>
  <si>
    <t>UBND Tỉnh Lạng Sơn</t>
  </si>
  <si>
    <t>UBND Tỉnh Lào Cai</t>
  </si>
  <si>
    <t>UBND Tỉnh Nam Định</t>
  </si>
  <si>
    <t>UBND Tỉnh Ninh Bình</t>
  </si>
  <si>
    <t>UBND Tỉnh Phú Thọ</t>
  </si>
  <si>
    <t>UBND Tỉnh Quảng Ninh</t>
  </si>
  <si>
    <t>UBND Tỉnh Sơn La</t>
  </si>
  <si>
    <t>UBND Tỉnh Thái Bình</t>
  </si>
  <si>
    <t>UBND Tỉnh Thái Nguyên</t>
  </si>
  <si>
    <t>UBND Tỉnh Tuyên Quang</t>
  </si>
  <si>
    <t>UBND Tỉnh Vĩnh Phúc</t>
  </si>
  <si>
    <t>UBND Tỉnh Yên Bái</t>
  </si>
  <si>
    <t>UBND Thành phố Đà Nẵng</t>
  </si>
  <si>
    <t>UBND Tỉnh Bình Định</t>
  </si>
  <si>
    <t>UBND Tỉnh Đắk Lắk</t>
  </si>
  <si>
    <t>UBND Tỉnh Đắk Nông</t>
  </si>
  <si>
    <t>UBND Tỉnh Gia Lai</t>
  </si>
  <si>
    <t>UBND Tỉnh Hà Tĩnh</t>
  </si>
  <si>
    <t>UBND Tỉnh Khánh Hòa</t>
  </si>
  <si>
    <t>UBND Tỉnh Kon Tum</t>
  </si>
  <si>
    <t>UBND Tỉnh Lâm Đồng</t>
  </si>
  <si>
    <t>UBND Tỉnh Nghệ An</t>
  </si>
  <si>
    <t>UBND Tỉnh Ninh Thuận</t>
  </si>
  <si>
    <t>UBND Tỉnh Phú Yên</t>
  </si>
  <si>
    <t>UBND Tỉnh Quảng Bình</t>
  </si>
  <si>
    <t>UBND Tỉnh Quảng Nam</t>
  </si>
  <si>
    <t>UBND Tỉnh Quảng Ngãi</t>
  </si>
  <si>
    <t>UBND Tỉnh Quảng Trị</t>
  </si>
  <si>
    <t>UBND Tỉnh Thanh Hóa</t>
  </si>
  <si>
    <t>UBND Tỉnh Thừa Thiên Huế</t>
  </si>
  <si>
    <t>UBND Thành phố Cần Thơ</t>
  </si>
  <si>
    <t>UBND thành phố Hồ Chí Minh</t>
  </si>
  <si>
    <t>UBND Tỉnh An Giang</t>
  </si>
  <si>
    <t>UBND Tỉnh Bà Rịa - Vũng Tàu</t>
  </si>
  <si>
    <t>UBND Tỉnh Bạc Liêu</t>
  </si>
  <si>
    <t>UBND Tỉnh Bến Tre</t>
  </si>
  <si>
    <t>UBND Tỉnh Bình Dương</t>
  </si>
  <si>
    <t>UBND Tỉnh Bình Phước</t>
  </si>
  <si>
    <t>UBND Tỉnh Bình Thuận</t>
  </si>
  <si>
    <t>UBND Tỉnh Cà Mau</t>
  </si>
  <si>
    <t>UBND Tỉnh Đồng Nai</t>
  </si>
  <si>
    <t>UBND tỉnh Đồng Tháp</t>
  </si>
  <si>
    <t>UBND tỉnh Hậu Giang</t>
  </si>
  <si>
    <t>UBND Tỉnh Kiên Giang</t>
  </si>
  <si>
    <t>UBND Tỉnh Long An</t>
  </si>
  <si>
    <t>UBND Tỉnh Sóc Trăng</t>
  </si>
  <si>
    <t>UBND Tỉnh Tây Ninh</t>
  </si>
  <si>
    <t>UBND Tỉnh Tiền Giang</t>
  </si>
  <si>
    <t>UBND Tỉnh Trà Vinh</t>
  </si>
  <si>
    <t>UBND Tỉnh Vĩnh Long</t>
  </si>
  <si>
    <t>Lý do ủy quyền: Để xử lý, giải quyết các công việc điều hành đột xuất khác.</t>
  </si>
  <si>
    <t>Trong giai đoạn BC, CT UBND cấp xã tiếp theo quy định 6.480 ngày, nhưng chỉ có 459 ngày có công dân đăng ký tiếp.</t>
  </si>
  <si>
    <t>Trùng nghỉ ngày tết Nguyên đán</t>
  </si>
  <si>
    <t>Chủ tịch UBND xã đã tiếp công dân đầy đủ theo quy định, có ngày Chủ tịch tiếp công dân nhưng không có công dân đến địa điểm TCD xã</t>
  </si>
  <si>
    <t>Phụ lục 4</t>
  </si>
  <si>
    <t>BC không có số liệu về TCD của CT</t>
  </si>
  <si>
    <t>Khu vực phía Bắc</t>
  </si>
  <si>
    <t>Khu vực miền Trung Tây Nguyên</t>
  </si>
  <si>
    <t>Khu vực phía Nam</t>
  </si>
  <si>
    <t>(Kèm theo Báo cáo số 288/BC-CP ngày 27  tháng 5 năm 2024 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</si>
</sst>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i/>
      <sz val="16"/>
      <name val="Times New Roman"/>
      <family val="1"/>
    </font>
    <font>
      <i/>
      <sz val="14"/>
      <name val="Times New Roman"/>
      <family val="1"/>
    </font>
    <font>
      <i/>
      <sz val="9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  <charset val="163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9" fillId="0" borderId="0" xfId="1" applyNumberFormat="1" applyFont="1"/>
    <xf numFmtId="2" fontId="10" fillId="0" borderId="0" xfId="1" applyNumberFormat="1" applyFont="1" applyAlignment="1">
      <alignment horizontal="center"/>
    </xf>
    <xf numFmtId="49" fontId="10" fillId="0" borderId="0" xfId="1" applyNumberFormat="1" applyFont="1" applyAlignment="1">
      <alignment horizontal="center"/>
    </xf>
    <xf numFmtId="1" fontId="10" fillId="0" borderId="0" xfId="1" applyNumberFormat="1" applyFont="1" applyAlignment="1">
      <alignment horizontal="center"/>
    </xf>
    <xf numFmtId="0" fontId="11" fillId="0" borderId="0" xfId="1" applyFont="1"/>
    <xf numFmtId="49" fontId="11" fillId="0" borderId="0" xfId="0" quotePrefix="1" applyNumberFormat="1" applyFont="1"/>
    <xf numFmtId="49" fontId="1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49" fontId="9" fillId="0" borderId="0" xfId="1" quotePrefix="1" applyNumberFormat="1" applyFont="1"/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/>
    </xf>
    <xf numFmtId="3" fontId="17" fillId="0" borderId="6" xfId="0" applyNumberFormat="1" applyFont="1" applyBorder="1" applyAlignment="1">
      <alignment horizontal="right" vertical="center"/>
    </xf>
    <xf numFmtId="3" fontId="17" fillId="0" borderId="9" xfId="0" applyNumberFormat="1" applyFont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3" fontId="17" fillId="0" borderId="5" xfId="0" applyNumberFormat="1" applyFont="1" applyBorder="1" applyAlignment="1">
      <alignment horizontal="right" vertical="center"/>
    </xf>
    <xf numFmtId="9" fontId="16" fillId="2" borderId="1" xfId="0" applyNumberFormat="1" applyFont="1" applyFill="1" applyBorder="1" applyAlignment="1">
      <alignment horizontal="center" vertical="center"/>
    </xf>
    <xf numFmtId="9" fontId="17" fillId="0" borderId="6" xfId="0" applyNumberFormat="1" applyFont="1" applyBorder="1" applyAlignment="1">
      <alignment horizontal="right" vertical="center"/>
    </xf>
    <xf numFmtId="9" fontId="17" fillId="0" borderId="9" xfId="0" applyNumberFormat="1" applyFont="1" applyBorder="1" applyAlignment="1">
      <alignment horizontal="right" vertical="center"/>
    </xf>
    <xf numFmtId="9" fontId="17" fillId="0" borderId="5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17" fillId="0" borderId="6" xfId="0" applyNumberFormat="1" applyFont="1" applyBorder="1" applyAlignment="1">
      <alignment horizontal="justify" vertical="justify"/>
    </xf>
    <xf numFmtId="3" fontId="17" fillId="0" borderId="9" xfId="0" applyNumberFormat="1" applyFont="1" applyBorder="1" applyAlignment="1">
      <alignment horizontal="justify" vertical="justify"/>
    </xf>
    <xf numFmtId="3" fontId="17" fillId="0" borderId="5" xfId="0" applyNumberFormat="1" applyFont="1" applyBorder="1" applyAlignment="1">
      <alignment horizontal="justify" vertical="justify"/>
    </xf>
    <xf numFmtId="3" fontId="16" fillId="2" borderId="1" xfId="0" applyNumberFormat="1" applyFont="1" applyFill="1" applyBorder="1" applyAlignment="1">
      <alignment horizontal="justify" vertical="justify"/>
    </xf>
    <xf numFmtId="0" fontId="13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zoomScaleNormal="100" zoomScaleSheetLayoutView="100" workbookViewId="0">
      <selection activeCell="P10" sqref="P10"/>
    </sheetView>
  </sheetViews>
  <sheetFormatPr defaultColWidth="9" defaultRowHeight="15" x14ac:dyDescent="0.25"/>
  <cols>
    <col min="1" max="1" width="5.42578125" style="2" customWidth="1"/>
    <col min="2" max="2" width="22.85546875" style="14" customWidth="1"/>
    <col min="3" max="3" width="12" style="1" customWidth="1"/>
    <col min="4" max="4" width="11.140625" style="1" customWidth="1"/>
    <col min="5" max="5" width="10.28515625" style="1" customWidth="1"/>
    <col min="6" max="6" width="10.5703125" style="1" customWidth="1"/>
    <col min="7" max="7" width="8.5703125" style="1" customWidth="1"/>
    <col min="8" max="8" width="11.85546875" style="1" customWidth="1"/>
    <col min="9" max="10" width="10.5703125" style="1" customWidth="1"/>
    <col min="11" max="11" width="12.42578125" style="1" customWidth="1"/>
    <col min="12" max="12" width="17.42578125" style="14" customWidth="1"/>
    <col min="13" max="13" width="13.85546875" style="2" customWidth="1"/>
    <col min="14" max="14" width="9" style="2"/>
    <col min="15" max="15" width="12.7109375" style="2" customWidth="1"/>
    <col min="16" max="17" width="9" style="2"/>
    <col min="18" max="18" width="14.42578125" style="2" customWidth="1"/>
    <col min="19" max="19" width="12.42578125" style="2" customWidth="1"/>
    <col min="20" max="20" width="12.140625" style="2" customWidth="1"/>
    <col min="21" max="21" width="16.140625" style="2" customWidth="1"/>
    <col min="22" max="22" width="9.140625" style="2" customWidth="1"/>
    <col min="23" max="16384" width="9" style="2"/>
  </cols>
  <sheetData>
    <row r="1" spans="1:18" s="4" customFormat="1" ht="15.75" customHeight="1" x14ac:dyDescent="0.3">
      <c r="A1" s="44" t="s">
        <v>88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</row>
    <row r="2" spans="1:18" s="4" customFormat="1" ht="20.25" x14ac:dyDescent="0.3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"/>
      <c r="N2" s="5"/>
      <c r="O2" s="5"/>
      <c r="P2" s="5"/>
      <c r="Q2" s="5"/>
      <c r="R2" s="5"/>
    </row>
    <row r="3" spans="1:18" s="4" customFormat="1" ht="20.25" x14ac:dyDescent="0.3">
      <c r="B3" s="51" t="s">
        <v>93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6"/>
      <c r="N3" s="6"/>
      <c r="O3" s="6"/>
      <c r="P3" s="6"/>
      <c r="Q3" s="6"/>
      <c r="R3" s="6"/>
    </row>
    <row r="4" spans="1:18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7"/>
    </row>
    <row r="5" spans="1:18" ht="15" customHeight="1" x14ac:dyDescent="0.25">
      <c r="A5" s="54" t="s">
        <v>1</v>
      </c>
      <c r="B5" s="54"/>
      <c r="C5" s="53" t="s">
        <v>2</v>
      </c>
      <c r="D5" s="53"/>
      <c r="E5" s="53"/>
      <c r="F5" s="53"/>
      <c r="G5" s="53"/>
      <c r="H5" s="53"/>
      <c r="I5" s="53"/>
      <c r="J5" s="53"/>
      <c r="K5" s="53"/>
      <c r="L5" s="53"/>
    </row>
    <row r="6" spans="1:18" ht="15.75" customHeight="1" x14ac:dyDescent="0.25">
      <c r="A6" s="54"/>
      <c r="B6" s="54"/>
      <c r="C6" s="45" t="s">
        <v>6</v>
      </c>
      <c r="D6" s="45" t="s">
        <v>3</v>
      </c>
      <c r="E6" s="45" t="s">
        <v>7</v>
      </c>
      <c r="F6" s="45" t="s">
        <v>8</v>
      </c>
      <c r="G6" s="45" t="s">
        <v>13</v>
      </c>
      <c r="H6" s="45" t="s">
        <v>9</v>
      </c>
      <c r="I6" s="46" t="s">
        <v>4</v>
      </c>
      <c r="J6" s="47"/>
      <c r="K6" s="47"/>
      <c r="L6" s="48" t="s">
        <v>5</v>
      </c>
    </row>
    <row r="7" spans="1:18" ht="81" customHeight="1" x14ac:dyDescent="0.25">
      <c r="A7" s="54"/>
      <c r="B7" s="54"/>
      <c r="C7" s="45"/>
      <c r="D7" s="45"/>
      <c r="E7" s="45"/>
      <c r="F7" s="45"/>
      <c r="G7" s="45"/>
      <c r="H7" s="45"/>
      <c r="I7" s="17" t="s">
        <v>10</v>
      </c>
      <c r="J7" s="17" t="s">
        <v>11</v>
      </c>
      <c r="K7" s="17" t="s">
        <v>12</v>
      </c>
      <c r="L7" s="49"/>
    </row>
    <row r="8" spans="1:18" ht="15.75" x14ac:dyDescent="0.25">
      <c r="A8" s="43">
        <v>1</v>
      </c>
      <c r="B8" s="43"/>
      <c r="C8" s="15" t="s">
        <v>14</v>
      </c>
      <c r="D8" s="15">
        <v>3</v>
      </c>
      <c r="E8" s="15">
        <v>4</v>
      </c>
      <c r="F8" s="15">
        <v>5</v>
      </c>
      <c r="G8" s="15">
        <v>6</v>
      </c>
      <c r="H8" s="15">
        <v>7</v>
      </c>
      <c r="I8" s="15" t="s">
        <v>15</v>
      </c>
      <c r="J8" s="15" t="s">
        <v>16</v>
      </c>
      <c r="K8" s="15" t="s">
        <v>17</v>
      </c>
      <c r="L8" s="15">
        <v>11</v>
      </c>
    </row>
    <row r="9" spans="1:18" x14ac:dyDescent="0.25">
      <c r="A9" s="18" t="s">
        <v>18</v>
      </c>
      <c r="B9" s="19" t="s">
        <v>19</v>
      </c>
      <c r="C9" s="20">
        <f t="shared" ref="C9:H9" si="0">C10+C36+C55</f>
        <v>281363</v>
      </c>
      <c r="D9" s="20">
        <f t="shared" si="0"/>
        <v>55755</v>
      </c>
      <c r="E9" s="20">
        <f t="shared" si="0"/>
        <v>267735</v>
      </c>
      <c r="F9" s="20">
        <f t="shared" si="0"/>
        <v>13628</v>
      </c>
      <c r="G9" s="20">
        <f t="shared" si="0"/>
        <v>5043.4583333333339</v>
      </c>
      <c r="H9" s="20">
        <f t="shared" si="0"/>
        <v>336081</v>
      </c>
      <c r="I9" s="34">
        <f t="shared" ref="I9:I40" si="1">IFERROR(E9/C9,0)</f>
        <v>0.95156434925700961</v>
      </c>
      <c r="J9" s="34">
        <f t="shared" ref="J9:J40" si="2">IFERROR(E9/H9,0)</f>
        <v>0.79663831040731248</v>
      </c>
      <c r="K9" s="34">
        <f t="shared" ref="K9:K40" si="3">IFERROR(C9/H9,0)</f>
        <v>0.83718805883105563</v>
      </c>
      <c r="L9" s="42"/>
      <c r="M9" s="38">
        <f>C9-E9-F9</f>
        <v>0</v>
      </c>
    </row>
    <row r="10" spans="1:18" x14ac:dyDescent="0.25">
      <c r="A10" s="23" t="s">
        <v>20</v>
      </c>
      <c r="B10" s="24" t="s">
        <v>90</v>
      </c>
      <c r="C10" s="20">
        <f t="shared" ref="C10:H10" si="4">SUM(C11:C35)</f>
        <v>94268</v>
      </c>
      <c r="D10" s="20">
        <f t="shared" si="4"/>
        <v>21216</v>
      </c>
      <c r="E10" s="20">
        <f t="shared" si="4"/>
        <v>89348</v>
      </c>
      <c r="F10" s="20">
        <f t="shared" si="4"/>
        <v>4920</v>
      </c>
      <c r="G10" s="20">
        <f t="shared" si="4"/>
        <v>1869</v>
      </c>
      <c r="H10" s="20">
        <f t="shared" si="4"/>
        <v>127567</v>
      </c>
      <c r="I10" s="34">
        <f t="shared" si="1"/>
        <v>0.9478083761191497</v>
      </c>
      <c r="J10" s="34">
        <f t="shared" si="2"/>
        <v>0.70040057381611232</v>
      </c>
      <c r="K10" s="34">
        <f t="shared" si="3"/>
        <v>0.73896854202105555</v>
      </c>
      <c r="L10" s="42"/>
      <c r="M10" s="38">
        <f t="shared" ref="M10:M73" si="5">C10-E10-F10</f>
        <v>0</v>
      </c>
    </row>
    <row r="11" spans="1:18" x14ac:dyDescent="0.25">
      <c r="A11" s="25">
        <v>1</v>
      </c>
      <c r="B11" s="26" t="s">
        <v>21</v>
      </c>
      <c r="C11" s="21"/>
      <c r="D11" s="21"/>
      <c r="E11" s="21"/>
      <c r="F11" s="21"/>
      <c r="G11" s="21"/>
      <c r="H11" s="21"/>
      <c r="I11" s="35">
        <f t="shared" si="1"/>
        <v>0</v>
      </c>
      <c r="J11" s="35">
        <f t="shared" si="2"/>
        <v>0</v>
      </c>
      <c r="K11" s="35">
        <f t="shared" si="3"/>
        <v>0</v>
      </c>
      <c r="L11" s="39"/>
      <c r="M11" s="38">
        <f t="shared" si="5"/>
        <v>0</v>
      </c>
    </row>
    <row r="12" spans="1:18" x14ac:dyDescent="0.25">
      <c r="A12" s="27">
        <v>2</v>
      </c>
      <c r="B12" s="28" t="s">
        <v>22</v>
      </c>
      <c r="C12" s="21"/>
      <c r="D12" s="21"/>
      <c r="E12" s="21"/>
      <c r="F12" s="21"/>
      <c r="G12" s="21"/>
      <c r="H12" s="21"/>
      <c r="I12" s="35">
        <f t="shared" si="1"/>
        <v>0</v>
      </c>
      <c r="J12" s="35">
        <f t="shared" si="2"/>
        <v>0</v>
      </c>
      <c r="K12" s="35">
        <f t="shared" si="3"/>
        <v>0</v>
      </c>
      <c r="L12" s="39"/>
      <c r="M12" s="38">
        <f t="shared" si="5"/>
        <v>0</v>
      </c>
    </row>
    <row r="13" spans="1:18" ht="48" x14ac:dyDescent="0.25">
      <c r="A13" s="27">
        <v>3</v>
      </c>
      <c r="B13" s="28" t="s">
        <v>23</v>
      </c>
      <c r="C13" s="21">
        <v>15048</v>
      </c>
      <c r="D13" s="21">
        <v>4486</v>
      </c>
      <c r="E13" s="21">
        <v>14277</v>
      </c>
      <c r="F13" s="21">
        <v>771</v>
      </c>
      <c r="G13" s="21">
        <v>209</v>
      </c>
      <c r="H13" s="21">
        <v>15048</v>
      </c>
      <c r="I13" s="35">
        <f t="shared" si="1"/>
        <v>0.9487639553429027</v>
      </c>
      <c r="J13" s="35">
        <f t="shared" si="2"/>
        <v>0.9487639553429027</v>
      </c>
      <c r="K13" s="35">
        <f t="shared" si="3"/>
        <v>1</v>
      </c>
      <c r="L13" s="39" t="s">
        <v>84</v>
      </c>
      <c r="M13" s="38">
        <f t="shared" si="5"/>
        <v>0</v>
      </c>
    </row>
    <row r="14" spans="1:18" ht="84" x14ac:dyDescent="0.25">
      <c r="A14" s="27">
        <v>4</v>
      </c>
      <c r="B14" s="28" t="s">
        <v>24</v>
      </c>
      <c r="C14" s="21">
        <v>459</v>
      </c>
      <c r="D14" s="21">
        <v>497</v>
      </c>
      <c r="E14" s="21">
        <v>401</v>
      </c>
      <c r="F14" s="21">
        <v>58</v>
      </c>
      <c r="G14" s="21">
        <v>108</v>
      </c>
      <c r="H14" s="21">
        <v>6480</v>
      </c>
      <c r="I14" s="35">
        <f t="shared" si="1"/>
        <v>0.87363834422657949</v>
      </c>
      <c r="J14" s="35">
        <f t="shared" si="2"/>
        <v>6.1882716049382717E-2</v>
      </c>
      <c r="K14" s="35">
        <f t="shared" si="3"/>
        <v>7.0833333333333331E-2</v>
      </c>
      <c r="L14" s="39" t="s">
        <v>85</v>
      </c>
      <c r="M14" s="38">
        <f t="shared" si="5"/>
        <v>0</v>
      </c>
    </row>
    <row r="15" spans="1:18" x14ac:dyDescent="0.25">
      <c r="A15" s="27">
        <v>5</v>
      </c>
      <c r="B15" s="28" t="s">
        <v>25</v>
      </c>
      <c r="C15" s="21"/>
      <c r="D15" s="21"/>
      <c r="E15" s="21"/>
      <c r="F15" s="21"/>
      <c r="G15" s="21"/>
      <c r="H15" s="21"/>
      <c r="I15" s="35">
        <f t="shared" si="1"/>
        <v>0</v>
      </c>
      <c r="J15" s="35">
        <f t="shared" si="2"/>
        <v>0</v>
      </c>
      <c r="K15" s="35">
        <f t="shared" si="3"/>
        <v>0</v>
      </c>
      <c r="L15" s="39"/>
      <c r="M15" s="38">
        <f t="shared" si="5"/>
        <v>0</v>
      </c>
    </row>
    <row r="16" spans="1:18" x14ac:dyDescent="0.25">
      <c r="A16" s="27">
        <v>6</v>
      </c>
      <c r="B16" s="28" t="s">
        <v>26</v>
      </c>
      <c r="C16" s="21">
        <v>11080</v>
      </c>
      <c r="D16" s="21">
        <v>1948</v>
      </c>
      <c r="E16" s="21">
        <v>10973</v>
      </c>
      <c r="F16" s="21">
        <v>107</v>
      </c>
      <c r="G16" s="21">
        <v>161</v>
      </c>
      <c r="H16" s="21">
        <v>11653</v>
      </c>
      <c r="I16" s="35">
        <f t="shared" si="1"/>
        <v>0.99034296028880864</v>
      </c>
      <c r="J16" s="35">
        <f t="shared" si="2"/>
        <v>0.94164592808718783</v>
      </c>
      <c r="K16" s="35">
        <f t="shared" si="3"/>
        <v>0.95082811293229208</v>
      </c>
      <c r="L16" s="39"/>
      <c r="M16" s="38">
        <f t="shared" si="5"/>
        <v>0</v>
      </c>
    </row>
    <row r="17" spans="1:13" ht="96" x14ac:dyDescent="0.25">
      <c r="A17" s="27">
        <v>7</v>
      </c>
      <c r="B17" s="28" t="s">
        <v>27</v>
      </c>
      <c r="C17" s="21">
        <v>9288</v>
      </c>
      <c r="D17" s="21">
        <v>748</v>
      </c>
      <c r="E17" s="21">
        <v>9287</v>
      </c>
      <c r="F17" s="21">
        <v>1</v>
      </c>
      <c r="G17" s="21">
        <v>129</v>
      </c>
      <c r="H17" s="21">
        <v>9288</v>
      </c>
      <c r="I17" s="35">
        <f t="shared" si="1"/>
        <v>0.99989233419465973</v>
      </c>
      <c r="J17" s="35">
        <f t="shared" si="2"/>
        <v>0.99989233419465973</v>
      </c>
      <c r="K17" s="35">
        <f t="shared" si="3"/>
        <v>1</v>
      </c>
      <c r="L17" s="39" t="s">
        <v>87</v>
      </c>
      <c r="M17" s="38">
        <f t="shared" si="5"/>
        <v>0</v>
      </c>
    </row>
    <row r="18" spans="1:13" x14ac:dyDescent="0.25">
      <c r="A18" s="27">
        <v>8</v>
      </c>
      <c r="B18" s="28" t="s">
        <v>28</v>
      </c>
      <c r="C18" s="21"/>
      <c r="D18" s="21"/>
      <c r="E18" s="21"/>
      <c r="F18" s="21"/>
      <c r="G18" s="21"/>
      <c r="H18" s="21"/>
      <c r="I18" s="35">
        <f t="shared" si="1"/>
        <v>0</v>
      </c>
      <c r="J18" s="35">
        <f t="shared" si="2"/>
        <v>0</v>
      </c>
      <c r="K18" s="35">
        <f t="shared" si="3"/>
        <v>0</v>
      </c>
      <c r="L18" s="39"/>
      <c r="M18" s="38">
        <f t="shared" si="5"/>
        <v>0</v>
      </c>
    </row>
    <row r="19" spans="1:13" x14ac:dyDescent="0.25">
      <c r="A19" s="27">
        <v>9</v>
      </c>
      <c r="B19" s="28" t="s">
        <v>29</v>
      </c>
      <c r="C19" s="21"/>
      <c r="D19" s="21"/>
      <c r="E19" s="21"/>
      <c r="F19" s="21"/>
      <c r="G19" s="21"/>
      <c r="H19" s="21"/>
      <c r="I19" s="35">
        <f t="shared" si="1"/>
        <v>0</v>
      </c>
      <c r="J19" s="35">
        <f t="shared" si="2"/>
        <v>0</v>
      </c>
      <c r="K19" s="35">
        <f t="shared" si="3"/>
        <v>0</v>
      </c>
      <c r="L19" s="39"/>
      <c r="M19" s="38">
        <f t="shared" si="5"/>
        <v>0</v>
      </c>
    </row>
    <row r="20" spans="1:13" x14ac:dyDescent="0.25">
      <c r="A20" s="27">
        <v>10</v>
      </c>
      <c r="B20" s="28" t="s">
        <v>30</v>
      </c>
      <c r="C20" s="21"/>
      <c r="D20" s="21"/>
      <c r="E20" s="21"/>
      <c r="F20" s="21"/>
      <c r="G20" s="21"/>
      <c r="H20" s="21"/>
      <c r="I20" s="35">
        <f t="shared" si="1"/>
        <v>0</v>
      </c>
      <c r="J20" s="35">
        <f t="shared" si="2"/>
        <v>0</v>
      </c>
      <c r="K20" s="35">
        <f t="shared" si="3"/>
        <v>0</v>
      </c>
      <c r="L20" s="39"/>
      <c r="M20" s="38">
        <f t="shared" si="5"/>
        <v>0</v>
      </c>
    </row>
    <row r="21" spans="1:13" x14ac:dyDescent="0.25">
      <c r="A21" s="27">
        <v>11</v>
      </c>
      <c r="B21" s="28" t="s">
        <v>31</v>
      </c>
      <c r="C21" s="21">
        <v>10767</v>
      </c>
      <c r="D21" s="21">
        <v>2123</v>
      </c>
      <c r="E21" s="21">
        <v>10661</v>
      </c>
      <c r="F21" s="21">
        <v>106</v>
      </c>
      <c r="G21" s="21">
        <v>151</v>
      </c>
      <c r="H21" s="21">
        <v>10807</v>
      </c>
      <c r="I21" s="35">
        <f t="shared" si="1"/>
        <v>0.99015510355716541</v>
      </c>
      <c r="J21" s="35">
        <f t="shared" si="2"/>
        <v>0.98649023780882761</v>
      </c>
      <c r="K21" s="35">
        <f t="shared" si="3"/>
        <v>0.99629869529008974</v>
      </c>
      <c r="L21" s="39"/>
      <c r="M21" s="38">
        <f t="shared" si="5"/>
        <v>0</v>
      </c>
    </row>
    <row r="22" spans="1:13" ht="24" x14ac:dyDescent="0.25">
      <c r="A22" s="27">
        <v>12</v>
      </c>
      <c r="B22" s="28" t="s">
        <v>32</v>
      </c>
      <c r="C22" s="21"/>
      <c r="D22" s="21"/>
      <c r="E22" s="21"/>
      <c r="F22" s="21"/>
      <c r="G22" s="21"/>
      <c r="H22" s="21"/>
      <c r="I22" s="35">
        <f t="shared" si="1"/>
        <v>0</v>
      </c>
      <c r="J22" s="35">
        <f t="shared" si="2"/>
        <v>0</v>
      </c>
      <c r="K22" s="35">
        <f t="shared" si="3"/>
        <v>0</v>
      </c>
      <c r="L22" s="39" t="s">
        <v>89</v>
      </c>
      <c r="M22" s="38">
        <f t="shared" si="5"/>
        <v>0</v>
      </c>
    </row>
    <row r="23" spans="1:13" x14ac:dyDescent="0.25">
      <c r="A23" s="27">
        <v>13</v>
      </c>
      <c r="B23" s="28" t="s">
        <v>33</v>
      </c>
      <c r="C23" s="21">
        <v>351</v>
      </c>
      <c r="D23" s="21">
        <v>356</v>
      </c>
      <c r="E23" s="21">
        <v>347</v>
      </c>
      <c r="F23" s="21">
        <v>4</v>
      </c>
      <c r="G23" s="21">
        <v>106</v>
      </c>
      <c r="H23" s="21">
        <v>7632</v>
      </c>
      <c r="I23" s="35">
        <f t="shared" si="1"/>
        <v>0.98860398860398857</v>
      </c>
      <c r="J23" s="35">
        <f t="shared" si="2"/>
        <v>4.5466457023060798E-2</v>
      </c>
      <c r="K23" s="35">
        <f t="shared" si="3"/>
        <v>4.5990566037735846E-2</v>
      </c>
      <c r="L23" s="39"/>
      <c r="M23" s="38">
        <f t="shared" si="5"/>
        <v>0</v>
      </c>
    </row>
    <row r="24" spans="1:13" x14ac:dyDescent="0.25">
      <c r="A24" s="27">
        <v>14</v>
      </c>
      <c r="B24" s="28" t="s">
        <v>34</v>
      </c>
      <c r="C24" s="21">
        <v>1566</v>
      </c>
      <c r="D24" s="21">
        <v>1577</v>
      </c>
      <c r="E24" s="21">
        <v>1499</v>
      </c>
      <c r="F24" s="21">
        <v>67</v>
      </c>
      <c r="G24" s="21">
        <v>200</v>
      </c>
      <c r="H24" s="21">
        <v>14400</v>
      </c>
      <c r="I24" s="35">
        <f t="shared" si="1"/>
        <v>0.95721583652618136</v>
      </c>
      <c r="J24" s="35">
        <f t="shared" si="2"/>
        <v>0.10409722222222222</v>
      </c>
      <c r="K24" s="35">
        <f t="shared" si="3"/>
        <v>0.10875</v>
      </c>
      <c r="L24" s="39"/>
      <c r="M24" s="38">
        <f t="shared" si="5"/>
        <v>0</v>
      </c>
    </row>
    <row r="25" spans="1:13" x14ac:dyDescent="0.25">
      <c r="A25" s="27">
        <v>15</v>
      </c>
      <c r="B25" s="28" t="s">
        <v>35</v>
      </c>
      <c r="C25" s="21"/>
      <c r="D25" s="21"/>
      <c r="E25" s="21"/>
      <c r="F25" s="21"/>
      <c r="G25" s="21"/>
      <c r="H25" s="21"/>
      <c r="I25" s="35">
        <f t="shared" si="1"/>
        <v>0</v>
      </c>
      <c r="J25" s="35">
        <f t="shared" si="2"/>
        <v>0</v>
      </c>
      <c r="K25" s="35">
        <f t="shared" si="3"/>
        <v>0</v>
      </c>
      <c r="L25" s="39"/>
      <c r="M25" s="38">
        <f t="shared" si="5"/>
        <v>0</v>
      </c>
    </row>
    <row r="26" spans="1:13" x14ac:dyDescent="0.25">
      <c r="A26" s="27">
        <v>16</v>
      </c>
      <c r="B26" s="28" t="s">
        <v>36</v>
      </c>
      <c r="C26" s="21">
        <v>16272</v>
      </c>
      <c r="D26" s="21">
        <v>2668</v>
      </c>
      <c r="E26" s="21">
        <v>13277</v>
      </c>
      <c r="F26" s="21">
        <v>2995</v>
      </c>
      <c r="G26" s="21">
        <v>266</v>
      </c>
      <c r="H26" s="21">
        <v>16272</v>
      </c>
      <c r="I26" s="35">
        <f t="shared" si="1"/>
        <v>0.8159414945919371</v>
      </c>
      <c r="J26" s="35">
        <f t="shared" si="2"/>
        <v>0.8159414945919371</v>
      </c>
      <c r="K26" s="35">
        <f t="shared" si="3"/>
        <v>1</v>
      </c>
      <c r="L26" s="39"/>
      <c r="M26" s="38">
        <f t="shared" si="5"/>
        <v>0</v>
      </c>
    </row>
    <row r="27" spans="1:13" x14ac:dyDescent="0.25">
      <c r="A27" s="27">
        <v>17</v>
      </c>
      <c r="B27" s="28" t="s">
        <v>37</v>
      </c>
      <c r="C27" s="21">
        <f>829+1656+2052+675+1020+1406+1309+1512</f>
        <v>10459</v>
      </c>
      <c r="D27" s="21">
        <f>131+890+15+28+218+131+138+162</f>
        <v>1713</v>
      </c>
      <c r="E27" s="21">
        <f>812+1500+2052+651+990+1395+1309+1486</f>
        <v>10195</v>
      </c>
      <c r="F27" s="21">
        <f>17+156+24+30+11+26</f>
        <v>264</v>
      </c>
      <c r="G27" s="21">
        <f>11+23+27+9+14+19+17+21</f>
        <v>141</v>
      </c>
      <c r="H27" s="21">
        <f>833+1656+2052+675+1008+1406+1309+1512</f>
        <v>10451</v>
      </c>
      <c r="I27" s="35">
        <f t="shared" si="1"/>
        <v>0.97475858112630276</v>
      </c>
      <c r="J27" s="35">
        <f t="shared" si="2"/>
        <v>0.97550473638886226</v>
      </c>
      <c r="K27" s="35">
        <f t="shared" si="3"/>
        <v>1.000765476987848</v>
      </c>
      <c r="L27" s="39"/>
      <c r="M27" s="38">
        <f t="shared" si="5"/>
        <v>0</v>
      </c>
    </row>
    <row r="28" spans="1:13" x14ac:dyDescent="0.25">
      <c r="A28" s="27">
        <v>18</v>
      </c>
      <c r="B28" s="28" t="s">
        <v>38</v>
      </c>
      <c r="C28" s="21"/>
      <c r="D28" s="21"/>
      <c r="E28" s="21"/>
      <c r="F28" s="21"/>
      <c r="G28" s="21"/>
      <c r="H28" s="21"/>
      <c r="I28" s="35">
        <f t="shared" si="1"/>
        <v>0</v>
      </c>
      <c r="J28" s="35">
        <f t="shared" si="2"/>
        <v>0</v>
      </c>
      <c r="K28" s="35">
        <f t="shared" si="3"/>
        <v>0</v>
      </c>
      <c r="L28" s="39"/>
      <c r="M28" s="38">
        <f t="shared" si="5"/>
        <v>0</v>
      </c>
    </row>
    <row r="29" spans="1:13" x14ac:dyDescent="0.25">
      <c r="A29" s="27">
        <v>19</v>
      </c>
      <c r="B29" s="28" t="s">
        <v>39</v>
      </c>
      <c r="C29" s="21"/>
      <c r="D29" s="21"/>
      <c r="E29" s="21"/>
      <c r="F29" s="21"/>
      <c r="G29" s="21"/>
      <c r="H29" s="21"/>
      <c r="I29" s="35">
        <f t="shared" si="1"/>
        <v>0</v>
      </c>
      <c r="J29" s="35">
        <f t="shared" si="2"/>
        <v>0</v>
      </c>
      <c r="K29" s="35">
        <f t="shared" si="3"/>
        <v>0</v>
      </c>
      <c r="L29" s="39"/>
      <c r="M29" s="38">
        <f t="shared" si="5"/>
        <v>0</v>
      </c>
    </row>
    <row r="30" spans="1:13" x14ac:dyDescent="0.25">
      <c r="A30" s="27">
        <v>20</v>
      </c>
      <c r="B30" s="28" t="s">
        <v>40</v>
      </c>
      <c r="C30" s="21"/>
      <c r="D30" s="21"/>
      <c r="E30" s="21"/>
      <c r="F30" s="21"/>
      <c r="G30" s="21"/>
      <c r="H30" s="21"/>
      <c r="I30" s="35">
        <f t="shared" si="1"/>
        <v>0</v>
      </c>
      <c r="J30" s="35">
        <f t="shared" si="2"/>
        <v>0</v>
      </c>
      <c r="K30" s="35">
        <f t="shared" si="3"/>
        <v>0</v>
      </c>
      <c r="L30" s="39"/>
      <c r="M30" s="38">
        <f t="shared" si="5"/>
        <v>0</v>
      </c>
    </row>
    <row r="31" spans="1:13" x14ac:dyDescent="0.25">
      <c r="A31" s="27">
        <v>21</v>
      </c>
      <c r="B31" s="28" t="s">
        <v>41</v>
      </c>
      <c r="C31" s="21">
        <v>9890</v>
      </c>
      <c r="D31" s="21">
        <v>3997</v>
      </c>
      <c r="E31" s="21">
        <v>9749</v>
      </c>
      <c r="F31" s="21">
        <v>141</v>
      </c>
      <c r="G31" s="21">
        <v>260</v>
      </c>
      <c r="H31" s="21">
        <v>15600</v>
      </c>
      <c r="I31" s="35">
        <f t="shared" si="1"/>
        <v>0.98574317492416585</v>
      </c>
      <c r="J31" s="35">
        <f t="shared" si="2"/>
        <v>0.62493589743589739</v>
      </c>
      <c r="K31" s="35">
        <f t="shared" si="3"/>
        <v>0.63397435897435894</v>
      </c>
      <c r="L31" s="39"/>
      <c r="M31" s="38">
        <f t="shared" si="5"/>
        <v>0</v>
      </c>
    </row>
    <row r="32" spans="1:13" x14ac:dyDescent="0.25">
      <c r="A32" s="27">
        <v>22</v>
      </c>
      <c r="B32" s="28" t="s">
        <v>42</v>
      </c>
      <c r="C32" s="21"/>
      <c r="D32" s="21"/>
      <c r="E32" s="21"/>
      <c r="F32" s="21"/>
      <c r="G32" s="21"/>
      <c r="H32" s="21"/>
      <c r="I32" s="35">
        <f t="shared" si="1"/>
        <v>0</v>
      </c>
      <c r="J32" s="35">
        <f t="shared" si="2"/>
        <v>0</v>
      </c>
      <c r="K32" s="35">
        <f t="shared" si="3"/>
        <v>0</v>
      </c>
      <c r="L32" s="39"/>
      <c r="M32" s="38">
        <f t="shared" si="5"/>
        <v>0</v>
      </c>
    </row>
    <row r="33" spans="1:13" ht="24" x14ac:dyDescent="0.25">
      <c r="A33" s="27">
        <v>23</v>
      </c>
      <c r="B33" s="28" t="s">
        <v>43</v>
      </c>
      <c r="C33" s="21">
        <v>9088</v>
      </c>
      <c r="D33" s="21">
        <v>1103</v>
      </c>
      <c r="E33" s="21">
        <v>8682</v>
      </c>
      <c r="F33" s="21">
        <v>406</v>
      </c>
      <c r="G33" s="21">
        <v>138</v>
      </c>
      <c r="H33" s="21">
        <v>9936</v>
      </c>
      <c r="I33" s="35">
        <f t="shared" si="1"/>
        <v>0.95532570422535212</v>
      </c>
      <c r="J33" s="35">
        <f t="shared" si="2"/>
        <v>0.87379227053140096</v>
      </c>
      <c r="K33" s="35">
        <f t="shared" si="3"/>
        <v>0.91465378421900156</v>
      </c>
      <c r="L33" s="39" t="s">
        <v>86</v>
      </c>
      <c r="M33" s="38">
        <f t="shared" si="5"/>
        <v>0</v>
      </c>
    </row>
    <row r="34" spans="1:13" x14ac:dyDescent="0.25">
      <c r="A34" s="27">
        <v>24</v>
      </c>
      <c r="B34" s="28" t="s">
        <v>44</v>
      </c>
      <c r="C34" s="21"/>
      <c r="D34" s="21"/>
      <c r="E34" s="21"/>
      <c r="F34" s="21"/>
      <c r="G34" s="21"/>
      <c r="H34" s="21"/>
      <c r="I34" s="35">
        <f t="shared" si="1"/>
        <v>0</v>
      </c>
      <c r="J34" s="35">
        <f t="shared" si="2"/>
        <v>0</v>
      </c>
      <c r="K34" s="35">
        <f t="shared" si="3"/>
        <v>0</v>
      </c>
      <c r="L34" s="39"/>
      <c r="M34" s="38">
        <f t="shared" si="5"/>
        <v>0</v>
      </c>
    </row>
    <row r="35" spans="1:13" x14ac:dyDescent="0.25">
      <c r="A35" s="29">
        <v>25</v>
      </c>
      <c r="B35" s="30" t="s">
        <v>45</v>
      </c>
      <c r="C35" s="22"/>
      <c r="D35" s="22"/>
      <c r="E35" s="22"/>
      <c r="F35" s="22"/>
      <c r="G35" s="22"/>
      <c r="H35" s="22"/>
      <c r="I35" s="36">
        <f t="shared" si="1"/>
        <v>0</v>
      </c>
      <c r="J35" s="36">
        <f t="shared" si="2"/>
        <v>0</v>
      </c>
      <c r="K35" s="36">
        <f t="shared" si="3"/>
        <v>0</v>
      </c>
      <c r="L35" s="40"/>
      <c r="M35" s="38">
        <f t="shared" si="5"/>
        <v>0</v>
      </c>
    </row>
    <row r="36" spans="1:13" ht="24" x14ac:dyDescent="0.25">
      <c r="A36" s="23" t="s">
        <v>20</v>
      </c>
      <c r="B36" s="24" t="s">
        <v>91</v>
      </c>
      <c r="C36" s="20">
        <f t="shared" ref="C36:H36" si="6">SUM(C37:C54)</f>
        <v>117545</v>
      </c>
      <c r="D36" s="20">
        <f t="shared" si="6"/>
        <v>18440</v>
      </c>
      <c r="E36" s="20">
        <f t="shared" si="6"/>
        <v>109588</v>
      </c>
      <c r="F36" s="20">
        <f t="shared" si="6"/>
        <v>7957</v>
      </c>
      <c r="G36" s="20">
        <f t="shared" si="6"/>
        <v>1789</v>
      </c>
      <c r="H36" s="20">
        <f t="shared" si="6"/>
        <v>121911</v>
      </c>
      <c r="I36" s="34">
        <f t="shared" si="1"/>
        <v>0.93230677612829127</v>
      </c>
      <c r="J36" s="34">
        <f t="shared" si="2"/>
        <v>0.89891806317723588</v>
      </c>
      <c r="K36" s="34">
        <f t="shared" si="3"/>
        <v>0.96418698886892895</v>
      </c>
      <c r="L36" s="42"/>
      <c r="M36" s="38">
        <f t="shared" si="5"/>
        <v>0</v>
      </c>
    </row>
    <row r="37" spans="1:13" x14ac:dyDescent="0.25">
      <c r="A37" s="25">
        <v>26</v>
      </c>
      <c r="B37" s="26" t="s">
        <v>46</v>
      </c>
      <c r="C37" s="21">
        <v>4032</v>
      </c>
      <c r="D37" s="21">
        <v>1822</v>
      </c>
      <c r="E37" s="21">
        <v>3210</v>
      </c>
      <c r="F37" s="21">
        <v>822</v>
      </c>
      <c r="G37" s="21">
        <v>56</v>
      </c>
      <c r="H37" s="21">
        <v>4032</v>
      </c>
      <c r="I37" s="35">
        <f t="shared" si="1"/>
        <v>0.79613095238095233</v>
      </c>
      <c r="J37" s="35">
        <f t="shared" si="2"/>
        <v>0.79613095238095233</v>
      </c>
      <c r="K37" s="35">
        <f t="shared" si="3"/>
        <v>1</v>
      </c>
      <c r="L37" s="39"/>
      <c r="M37" s="38">
        <f t="shared" si="5"/>
        <v>0</v>
      </c>
    </row>
    <row r="38" spans="1:13" x14ac:dyDescent="0.25">
      <c r="A38" s="27">
        <v>27</v>
      </c>
      <c r="B38" s="28" t="s">
        <v>47</v>
      </c>
      <c r="C38" s="21">
        <v>11289</v>
      </c>
      <c r="D38" s="21">
        <v>1012</v>
      </c>
      <c r="E38" s="21">
        <v>9150</v>
      </c>
      <c r="F38" s="21">
        <v>2139</v>
      </c>
      <c r="G38" s="21">
        <v>159</v>
      </c>
      <c r="H38" s="21">
        <v>11289</v>
      </c>
      <c r="I38" s="35">
        <f t="shared" si="1"/>
        <v>0.81052351846930637</v>
      </c>
      <c r="J38" s="35">
        <f t="shared" si="2"/>
        <v>0.81052351846930637</v>
      </c>
      <c r="K38" s="35">
        <f t="shared" si="3"/>
        <v>1</v>
      </c>
      <c r="L38" s="39"/>
      <c r="M38" s="38">
        <f t="shared" si="5"/>
        <v>0</v>
      </c>
    </row>
    <row r="39" spans="1:13" x14ac:dyDescent="0.25">
      <c r="A39" s="27">
        <v>28</v>
      </c>
      <c r="B39" s="28" t="s">
        <v>48</v>
      </c>
      <c r="C39" s="21">
        <v>12920</v>
      </c>
      <c r="D39" s="21">
        <v>2012</v>
      </c>
      <c r="E39" s="21">
        <v>12573</v>
      </c>
      <c r="F39" s="21">
        <v>347</v>
      </c>
      <c r="G39" s="21">
        <v>184</v>
      </c>
      <c r="H39" s="21">
        <v>12920</v>
      </c>
      <c r="I39" s="35">
        <f t="shared" si="1"/>
        <v>0.97314241486068109</v>
      </c>
      <c r="J39" s="35">
        <f t="shared" si="2"/>
        <v>0.97314241486068109</v>
      </c>
      <c r="K39" s="35">
        <f t="shared" si="3"/>
        <v>1</v>
      </c>
      <c r="L39" s="39"/>
      <c r="M39" s="38">
        <f t="shared" si="5"/>
        <v>0</v>
      </c>
    </row>
    <row r="40" spans="1:13" x14ac:dyDescent="0.25">
      <c r="A40" s="27">
        <v>29</v>
      </c>
      <c r="B40" s="28" t="s">
        <v>49</v>
      </c>
      <c r="C40" s="21"/>
      <c r="D40" s="21"/>
      <c r="E40" s="21"/>
      <c r="F40" s="21"/>
      <c r="G40" s="21"/>
      <c r="H40" s="21"/>
      <c r="I40" s="35">
        <f t="shared" si="1"/>
        <v>0</v>
      </c>
      <c r="J40" s="35">
        <f t="shared" si="2"/>
        <v>0</v>
      </c>
      <c r="K40" s="35">
        <f t="shared" si="3"/>
        <v>0</v>
      </c>
      <c r="L40" s="39"/>
      <c r="M40" s="38">
        <f t="shared" si="5"/>
        <v>0</v>
      </c>
    </row>
    <row r="41" spans="1:13" x14ac:dyDescent="0.25">
      <c r="A41" s="27">
        <v>30</v>
      </c>
      <c r="B41" s="28" t="s">
        <v>50</v>
      </c>
      <c r="C41" s="21"/>
      <c r="D41" s="21"/>
      <c r="E41" s="21"/>
      <c r="F41" s="21"/>
      <c r="G41" s="21"/>
      <c r="H41" s="21"/>
      <c r="I41" s="35">
        <f t="shared" ref="I41:I75" si="7">IFERROR(E41/C41,0)</f>
        <v>0</v>
      </c>
      <c r="J41" s="35">
        <f t="shared" ref="J41:J75" si="8">IFERROR(E41/H41,0)</f>
        <v>0</v>
      </c>
      <c r="K41" s="35">
        <f t="shared" ref="K41:K75" si="9">IFERROR(C41/H41,0)</f>
        <v>0</v>
      </c>
      <c r="L41" s="39"/>
      <c r="M41" s="38">
        <f t="shared" si="5"/>
        <v>0</v>
      </c>
    </row>
    <row r="42" spans="1:13" x14ac:dyDescent="0.25">
      <c r="A42" s="27">
        <v>31</v>
      </c>
      <c r="B42" s="28" t="s">
        <v>51</v>
      </c>
      <c r="C42" s="21"/>
      <c r="D42" s="21"/>
      <c r="E42" s="21"/>
      <c r="F42" s="21"/>
      <c r="G42" s="21"/>
      <c r="H42" s="21"/>
      <c r="I42" s="35">
        <f t="shared" si="7"/>
        <v>0</v>
      </c>
      <c r="J42" s="35">
        <f t="shared" si="8"/>
        <v>0</v>
      </c>
      <c r="K42" s="35">
        <f t="shared" si="9"/>
        <v>0</v>
      </c>
      <c r="L42" s="39"/>
      <c r="M42" s="38">
        <f t="shared" si="5"/>
        <v>0</v>
      </c>
    </row>
    <row r="43" spans="1:13" x14ac:dyDescent="0.25">
      <c r="A43" s="27">
        <v>32</v>
      </c>
      <c r="B43" s="28" t="s">
        <v>52</v>
      </c>
      <c r="C43" s="21"/>
      <c r="D43" s="21"/>
      <c r="E43" s="21"/>
      <c r="F43" s="21"/>
      <c r="G43" s="21"/>
      <c r="H43" s="21"/>
      <c r="I43" s="35">
        <f t="shared" si="7"/>
        <v>0</v>
      </c>
      <c r="J43" s="35">
        <f t="shared" si="8"/>
        <v>0</v>
      </c>
      <c r="K43" s="35">
        <f t="shared" si="9"/>
        <v>0</v>
      </c>
      <c r="L43" s="39"/>
      <c r="M43" s="38">
        <f t="shared" si="5"/>
        <v>0</v>
      </c>
    </row>
    <row r="44" spans="1:13" x14ac:dyDescent="0.25">
      <c r="A44" s="27">
        <v>33</v>
      </c>
      <c r="B44" s="28" t="s">
        <v>53</v>
      </c>
      <c r="C44" s="21">
        <v>5234</v>
      </c>
      <c r="D44" s="21">
        <v>189</v>
      </c>
      <c r="E44" s="21">
        <v>5148</v>
      </c>
      <c r="F44" s="21">
        <v>86</v>
      </c>
      <c r="G44" s="21">
        <v>71</v>
      </c>
      <c r="H44" s="21">
        <v>5234</v>
      </c>
      <c r="I44" s="35">
        <f t="shared" si="7"/>
        <v>0.98356897210546423</v>
      </c>
      <c r="J44" s="35">
        <f t="shared" si="8"/>
        <v>0.98356897210546423</v>
      </c>
      <c r="K44" s="35">
        <f t="shared" si="9"/>
        <v>1</v>
      </c>
      <c r="L44" s="39"/>
      <c r="M44" s="38">
        <f t="shared" si="5"/>
        <v>0</v>
      </c>
    </row>
    <row r="45" spans="1:13" x14ac:dyDescent="0.25">
      <c r="A45" s="27">
        <v>34</v>
      </c>
      <c r="B45" s="28" t="s">
        <v>54</v>
      </c>
      <c r="C45" s="21">
        <v>10648</v>
      </c>
      <c r="D45" s="21">
        <v>1057</v>
      </c>
      <c r="E45" s="21">
        <v>9831</v>
      </c>
      <c r="F45" s="21">
        <v>817</v>
      </c>
      <c r="G45" s="21">
        <v>142</v>
      </c>
      <c r="H45" s="21">
        <v>10082</v>
      </c>
      <c r="I45" s="35">
        <f t="shared" si="7"/>
        <v>0.92327197595792632</v>
      </c>
      <c r="J45" s="35">
        <f t="shared" si="8"/>
        <v>0.97510414600277717</v>
      </c>
      <c r="K45" s="35">
        <f t="shared" si="9"/>
        <v>1.0561396548303907</v>
      </c>
      <c r="L45" s="39"/>
      <c r="M45" s="38">
        <f t="shared" si="5"/>
        <v>0</v>
      </c>
    </row>
    <row r="46" spans="1:13" x14ac:dyDescent="0.25">
      <c r="A46" s="27">
        <v>35</v>
      </c>
      <c r="B46" s="28" t="s">
        <v>55</v>
      </c>
      <c r="C46" s="21">
        <v>31789</v>
      </c>
      <c r="D46" s="21">
        <v>3346</v>
      </c>
      <c r="E46" s="21">
        <v>31012</v>
      </c>
      <c r="F46" s="21">
        <v>777</v>
      </c>
      <c r="G46" s="21">
        <v>460</v>
      </c>
      <c r="H46" s="21">
        <v>33719</v>
      </c>
      <c r="I46" s="35">
        <f t="shared" si="7"/>
        <v>0.97555758281166438</v>
      </c>
      <c r="J46" s="35">
        <f t="shared" si="8"/>
        <v>0.91971885287226784</v>
      </c>
      <c r="K46" s="35">
        <f t="shared" si="9"/>
        <v>0.94276224087309823</v>
      </c>
      <c r="L46" s="39"/>
      <c r="M46" s="38">
        <f t="shared" si="5"/>
        <v>0</v>
      </c>
    </row>
    <row r="47" spans="1:13" x14ac:dyDescent="0.25">
      <c r="A47" s="27">
        <v>36</v>
      </c>
      <c r="B47" s="28" t="s">
        <v>56</v>
      </c>
      <c r="C47" s="21">
        <v>4060</v>
      </c>
      <c r="D47" s="21">
        <v>513</v>
      </c>
      <c r="E47" s="21">
        <v>4060</v>
      </c>
      <c r="F47" s="21">
        <v>0</v>
      </c>
      <c r="G47" s="21">
        <v>65</v>
      </c>
      <c r="H47" s="21">
        <v>4025</v>
      </c>
      <c r="I47" s="35">
        <f t="shared" si="7"/>
        <v>1</v>
      </c>
      <c r="J47" s="35">
        <f t="shared" si="8"/>
        <v>1.008695652173913</v>
      </c>
      <c r="K47" s="35">
        <f t="shared" si="9"/>
        <v>1.008695652173913</v>
      </c>
      <c r="L47" s="39"/>
      <c r="M47" s="38">
        <f t="shared" si="5"/>
        <v>0</v>
      </c>
    </row>
    <row r="48" spans="1:13" x14ac:dyDescent="0.25">
      <c r="A48" s="27">
        <v>37</v>
      </c>
      <c r="B48" s="28" t="s">
        <v>57</v>
      </c>
      <c r="C48" s="21"/>
      <c r="D48" s="21"/>
      <c r="E48" s="21"/>
      <c r="F48" s="21"/>
      <c r="G48" s="21"/>
      <c r="H48" s="21"/>
      <c r="I48" s="35">
        <f t="shared" si="7"/>
        <v>0</v>
      </c>
      <c r="J48" s="35">
        <f t="shared" si="8"/>
        <v>0</v>
      </c>
      <c r="K48" s="35">
        <f t="shared" si="9"/>
        <v>0</v>
      </c>
      <c r="L48" s="39"/>
      <c r="M48" s="38">
        <f t="shared" si="5"/>
        <v>0</v>
      </c>
    </row>
    <row r="49" spans="1:13" x14ac:dyDescent="0.25">
      <c r="A49" s="27">
        <v>38</v>
      </c>
      <c r="B49" s="28" t="s">
        <v>58</v>
      </c>
      <c r="C49" s="21">
        <v>10832</v>
      </c>
      <c r="D49" s="21">
        <v>892</v>
      </c>
      <c r="E49" s="21">
        <v>9521</v>
      </c>
      <c r="F49" s="21">
        <v>1311</v>
      </c>
      <c r="G49" s="21">
        <v>145</v>
      </c>
      <c r="H49" s="21">
        <v>10832</v>
      </c>
      <c r="I49" s="35">
        <f t="shared" si="7"/>
        <v>0.87896971935007384</v>
      </c>
      <c r="J49" s="35">
        <f t="shared" si="8"/>
        <v>0.87896971935007384</v>
      </c>
      <c r="K49" s="35">
        <f t="shared" si="9"/>
        <v>1</v>
      </c>
      <c r="L49" s="39"/>
      <c r="M49" s="38">
        <f t="shared" si="5"/>
        <v>0</v>
      </c>
    </row>
    <row r="50" spans="1:13" x14ac:dyDescent="0.25">
      <c r="A50" s="27">
        <v>39</v>
      </c>
      <c r="B50" s="28" t="s">
        <v>59</v>
      </c>
      <c r="C50" s="21">
        <v>9450</v>
      </c>
      <c r="D50" s="21">
        <v>4108</v>
      </c>
      <c r="E50" s="21">
        <v>8976</v>
      </c>
      <c r="F50" s="21">
        <v>474</v>
      </c>
      <c r="G50" s="21">
        <v>241</v>
      </c>
      <c r="H50" s="21">
        <v>12382</v>
      </c>
      <c r="I50" s="35">
        <f t="shared" si="7"/>
        <v>0.94984126984126982</v>
      </c>
      <c r="J50" s="35">
        <f t="shared" si="8"/>
        <v>0.72492327572282345</v>
      </c>
      <c r="K50" s="35">
        <f t="shared" si="9"/>
        <v>0.76320465191406883</v>
      </c>
      <c r="L50" s="39"/>
      <c r="M50" s="38">
        <f t="shared" si="5"/>
        <v>0</v>
      </c>
    </row>
    <row r="51" spans="1:13" x14ac:dyDescent="0.25">
      <c r="A51" s="27">
        <v>40</v>
      </c>
      <c r="B51" s="28" t="s">
        <v>60</v>
      </c>
      <c r="C51" s="21"/>
      <c r="D51" s="21"/>
      <c r="E51" s="21"/>
      <c r="F51" s="21"/>
      <c r="G51" s="21"/>
      <c r="H51" s="21"/>
      <c r="I51" s="35">
        <f t="shared" si="7"/>
        <v>0</v>
      </c>
      <c r="J51" s="35">
        <f t="shared" si="8"/>
        <v>0</v>
      </c>
      <c r="K51" s="35">
        <f t="shared" si="9"/>
        <v>0</v>
      </c>
      <c r="L51" s="39"/>
      <c r="M51" s="38">
        <f t="shared" si="5"/>
        <v>0</v>
      </c>
    </row>
    <row r="52" spans="1:13" x14ac:dyDescent="0.25">
      <c r="A52" s="27">
        <v>41</v>
      </c>
      <c r="B52" s="28" t="s">
        <v>61</v>
      </c>
      <c r="C52" s="21">
        <v>7834</v>
      </c>
      <c r="D52" s="21">
        <v>1098</v>
      </c>
      <c r="E52" s="21">
        <v>7560</v>
      </c>
      <c r="F52" s="21">
        <v>274</v>
      </c>
      <c r="G52" s="21">
        <v>125</v>
      </c>
      <c r="H52" s="21">
        <v>7920</v>
      </c>
      <c r="I52" s="35">
        <f t="shared" si="7"/>
        <v>0.96502425325504215</v>
      </c>
      <c r="J52" s="35">
        <f t="shared" si="8"/>
        <v>0.95454545454545459</v>
      </c>
      <c r="K52" s="35">
        <f t="shared" si="9"/>
        <v>0.9891414141414141</v>
      </c>
      <c r="L52" s="39"/>
      <c r="M52" s="38">
        <f t="shared" si="5"/>
        <v>0</v>
      </c>
    </row>
    <row r="53" spans="1:13" x14ac:dyDescent="0.25">
      <c r="A53" s="27">
        <v>42</v>
      </c>
      <c r="B53" s="28" t="s">
        <v>62</v>
      </c>
      <c r="C53" s="21"/>
      <c r="D53" s="21"/>
      <c r="E53" s="21"/>
      <c r="F53" s="21"/>
      <c r="G53" s="21"/>
      <c r="H53" s="21"/>
      <c r="I53" s="35">
        <f t="shared" si="7"/>
        <v>0</v>
      </c>
      <c r="J53" s="35">
        <f t="shared" si="8"/>
        <v>0</v>
      </c>
      <c r="K53" s="35">
        <f t="shared" si="9"/>
        <v>0</v>
      </c>
      <c r="L53" s="39"/>
      <c r="M53" s="38">
        <f t="shared" si="5"/>
        <v>0</v>
      </c>
    </row>
    <row r="54" spans="1:13" x14ac:dyDescent="0.25">
      <c r="A54" s="29">
        <v>43</v>
      </c>
      <c r="B54" s="30" t="s">
        <v>63</v>
      </c>
      <c r="C54" s="21">
        <v>9457</v>
      </c>
      <c r="D54" s="21">
        <v>2391</v>
      </c>
      <c r="E54" s="21">
        <v>8547</v>
      </c>
      <c r="F54" s="21">
        <v>910</v>
      </c>
      <c r="G54" s="21">
        <v>141</v>
      </c>
      <c r="H54" s="21">
        <v>9476</v>
      </c>
      <c r="I54" s="35">
        <f t="shared" si="7"/>
        <v>0.90377498149518876</v>
      </c>
      <c r="J54" s="35">
        <f t="shared" si="8"/>
        <v>0.90196285352469396</v>
      </c>
      <c r="K54" s="35">
        <f t="shared" si="9"/>
        <v>0.9979949345715492</v>
      </c>
      <c r="L54" s="39"/>
      <c r="M54" s="38">
        <f t="shared" si="5"/>
        <v>0</v>
      </c>
    </row>
    <row r="55" spans="1:13" x14ac:dyDescent="0.25">
      <c r="A55" s="23" t="s">
        <v>20</v>
      </c>
      <c r="B55" s="24" t="s">
        <v>92</v>
      </c>
      <c r="C55" s="20">
        <f t="shared" ref="C55:H55" si="10">SUM(C56:C75)</f>
        <v>69550</v>
      </c>
      <c r="D55" s="20">
        <f t="shared" si="10"/>
        <v>16099</v>
      </c>
      <c r="E55" s="20">
        <f t="shared" si="10"/>
        <v>68799</v>
      </c>
      <c r="F55" s="20">
        <f t="shared" si="10"/>
        <v>751</v>
      </c>
      <c r="G55" s="20">
        <f t="shared" si="10"/>
        <v>1385.4583333333335</v>
      </c>
      <c r="H55" s="20">
        <f t="shared" si="10"/>
        <v>86603</v>
      </c>
      <c r="I55" s="34">
        <f t="shared" si="7"/>
        <v>0.98920201294033072</v>
      </c>
      <c r="J55" s="34">
        <f t="shared" si="8"/>
        <v>0.79441820722145884</v>
      </c>
      <c r="K55" s="34">
        <f t="shared" si="9"/>
        <v>0.80308996224149276</v>
      </c>
      <c r="L55" s="42"/>
      <c r="M55" s="38">
        <f t="shared" si="5"/>
        <v>0</v>
      </c>
    </row>
    <row r="56" spans="1:13" x14ac:dyDescent="0.25">
      <c r="A56" s="25">
        <v>44</v>
      </c>
      <c r="B56" s="26" t="s">
        <v>64</v>
      </c>
      <c r="C56" s="21">
        <v>5312</v>
      </c>
      <c r="D56" s="21">
        <v>263</v>
      </c>
      <c r="E56" s="21">
        <v>5246</v>
      </c>
      <c r="F56" s="21">
        <v>66</v>
      </c>
      <c r="G56" s="21">
        <v>83</v>
      </c>
      <c r="H56" s="21">
        <v>5312</v>
      </c>
      <c r="I56" s="35">
        <f t="shared" si="7"/>
        <v>0.98757530120481929</v>
      </c>
      <c r="J56" s="35">
        <f t="shared" si="8"/>
        <v>0.98757530120481929</v>
      </c>
      <c r="K56" s="35">
        <f t="shared" si="9"/>
        <v>1</v>
      </c>
      <c r="L56" s="39"/>
      <c r="M56" s="38">
        <f t="shared" si="5"/>
        <v>0</v>
      </c>
    </row>
    <row r="57" spans="1:13" x14ac:dyDescent="0.25">
      <c r="A57" s="27">
        <v>45</v>
      </c>
      <c r="B57" s="28" t="s">
        <v>65</v>
      </c>
      <c r="C57" s="21"/>
      <c r="D57" s="21"/>
      <c r="E57" s="21"/>
      <c r="F57" s="21"/>
      <c r="G57" s="21"/>
      <c r="H57" s="21"/>
      <c r="I57" s="35">
        <f t="shared" si="7"/>
        <v>0</v>
      </c>
      <c r="J57" s="35">
        <f t="shared" si="8"/>
        <v>0</v>
      </c>
      <c r="K57" s="35">
        <f t="shared" si="9"/>
        <v>0</v>
      </c>
      <c r="L57" s="39"/>
      <c r="M57" s="38">
        <f t="shared" si="5"/>
        <v>0</v>
      </c>
    </row>
    <row r="58" spans="1:13" x14ac:dyDescent="0.25">
      <c r="A58" s="27">
        <v>46</v>
      </c>
      <c r="B58" s="28" t="s">
        <v>66</v>
      </c>
      <c r="C58" s="21"/>
      <c r="D58" s="21"/>
      <c r="E58" s="21"/>
      <c r="F58" s="21"/>
      <c r="G58" s="21"/>
      <c r="H58" s="21"/>
      <c r="I58" s="35">
        <f t="shared" si="7"/>
        <v>0</v>
      </c>
      <c r="J58" s="35">
        <f t="shared" si="8"/>
        <v>0</v>
      </c>
      <c r="K58" s="35">
        <f t="shared" si="9"/>
        <v>0</v>
      </c>
      <c r="L58" s="39"/>
      <c r="M58" s="38">
        <f t="shared" si="5"/>
        <v>0</v>
      </c>
    </row>
    <row r="59" spans="1:13" x14ac:dyDescent="0.25">
      <c r="A59" s="27">
        <v>47</v>
      </c>
      <c r="B59" s="28" t="s">
        <v>67</v>
      </c>
      <c r="C59" s="21">
        <v>2447</v>
      </c>
      <c r="D59" s="21">
        <v>2923</v>
      </c>
      <c r="E59" s="21">
        <v>2447</v>
      </c>
      <c r="F59" s="21">
        <v>0</v>
      </c>
      <c r="G59" s="21">
        <v>82</v>
      </c>
      <c r="H59" s="21">
        <v>5904</v>
      </c>
      <c r="I59" s="35">
        <f t="shared" si="7"/>
        <v>1</v>
      </c>
      <c r="J59" s="35">
        <f t="shared" si="8"/>
        <v>0.41446476964769646</v>
      </c>
      <c r="K59" s="35">
        <f t="shared" si="9"/>
        <v>0.41446476964769646</v>
      </c>
      <c r="L59" s="39"/>
      <c r="M59" s="38">
        <f t="shared" si="5"/>
        <v>0</v>
      </c>
    </row>
    <row r="60" spans="1:13" ht="24" x14ac:dyDescent="0.25">
      <c r="A60" s="27">
        <v>48</v>
      </c>
      <c r="B60" s="28" t="s">
        <v>68</v>
      </c>
      <c r="C60" s="21"/>
      <c r="D60" s="21"/>
      <c r="E60" s="21"/>
      <c r="F60" s="21"/>
      <c r="G60" s="21"/>
      <c r="H60" s="21"/>
      <c r="I60" s="35">
        <f t="shared" si="7"/>
        <v>0</v>
      </c>
      <c r="J60" s="35">
        <f t="shared" si="8"/>
        <v>0</v>
      </c>
      <c r="K60" s="35">
        <f t="shared" si="9"/>
        <v>0</v>
      </c>
      <c r="L60" s="39" t="s">
        <v>89</v>
      </c>
      <c r="M60" s="38">
        <f t="shared" si="5"/>
        <v>0</v>
      </c>
    </row>
    <row r="61" spans="1:13" x14ac:dyDescent="0.25">
      <c r="A61" s="27">
        <v>49</v>
      </c>
      <c r="B61" s="28" t="s">
        <v>69</v>
      </c>
      <c r="C61" s="21">
        <v>6651</v>
      </c>
      <c r="D61" s="21">
        <v>1588</v>
      </c>
      <c r="E61" s="21">
        <v>6538</v>
      </c>
      <c r="F61" s="21">
        <v>113</v>
      </c>
      <c r="G61" s="21">
        <v>157</v>
      </c>
      <c r="H61" s="21">
        <v>9861</v>
      </c>
      <c r="I61" s="35">
        <f t="shared" si="7"/>
        <v>0.98301007367313187</v>
      </c>
      <c r="J61" s="35">
        <f t="shared" si="8"/>
        <v>0.66301592130615561</v>
      </c>
      <c r="K61" s="35">
        <f t="shared" si="9"/>
        <v>0.67447520535442651</v>
      </c>
      <c r="L61" s="39"/>
      <c r="M61" s="38">
        <f t="shared" si="5"/>
        <v>0</v>
      </c>
    </row>
    <row r="62" spans="1:13" x14ac:dyDescent="0.25">
      <c r="A62" s="27">
        <v>50</v>
      </c>
      <c r="B62" s="28" t="s">
        <v>70</v>
      </c>
      <c r="C62" s="21"/>
      <c r="D62" s="21"/>
      <c r="E62" s="21"/>
      <c r="F62" s="21"/>
      <c r="G62" s="21"/>
      <c r="H62" s="21"/>
      <c r="I62" s="35">
        <f t="shared" si="7"/>
        <v>0</v>
      </c>
      <c r="J62" s="35">
        <f t="shared" si="8"/>
        <v>0</v>
      </c>
      <c r="K62" s="35">
        <f t="shared" si="9"/>
        <v>0</v>
      </c>
      <c r="L62" s="39"/>
      <c r="M62" s="38">
        <f t="shared" si="5"/>
        <v>0</v>
      </c>
    </row>
    <row r="63" spans="1:13" x14ac:dyDescent="0.25">
      <c r="A63" s="27">
        <v>51</v>
      </c>
      <c r="B63" s="28" t="s">
        <v>71</v>
      </c>
      <c r="C63" s="21">
        <v>6621</v>
      </c>
      <c r="D63" s="21">
        <v>1785</v>
      </c>
      <c r="E63" s="21">
        <v>6428</v>
      </c>
      <c r="F63" s="21">
        <v>193</v>
      </c>
      <c r="G63" s="21">
        <v>80</v>
      </c>
      <c r="H63" s="21">
        <v>7145</v>
      </c>
      <c r="I63" s="35">
        <f t="shared" si="7"/>
        <v>0.97085032472436184</v>
      </c>
      <c r="J63" s="35">
        <f t="shared" si="8"/>
        <v>0.8996501049685095</v>
      </c>
      <c r="K63" s="35">
        <f t="shared" si="9"/>
        <v>0.9266620013995801</v>
      </c>
      <c r="L63" s="39"/>
      <c r="M63" s="38">
        <f t="shared" si="5"/>
        <v>0</v>
      </c>
    </row>
    <row r="64" spans="1:13" x14ac:dyDescent="0.25">
      <c r="A64" s="27">
        <v>52</v>
      </c>
      <c r="B64" s="28" t="s">
        <v>72</v>
      </c>
      <c r="C64" s="21">
        <v>775</v>
      </c>
      <c r="D64" s="21">
        <v>904</v>
      </c>
      <c r="E64" s="21">
        <v>742</v>
      </c>
      <c r="F64" s="21">
        <v>33</v>
      </c>
      <c r="G64" s="21">
        <v>124</v>
      </c>
      <c r="H64" s="21">
        <v>5952</v>
      </c>
      <c r="I64" s="35">
        <f t="shared" si="7"/>
        <v>0.95741935483870966</v>
      </c>
      <c r="J64" s="35">
        <f t="shared" si="8"/>
        <v>0.12466397849462366</v>
      </c>
      <c r="K64" s="35">
        <f t="shared" si="9"/>
        <v>0.13020833333333334</v>
      </c>
      <c r="L64" s="39"/>
      <c r="M64" s="38">
        <f t="shared" si="5"/>
        <v>0</v>
      </c>
    </row>
    <row r="65" spans="1:19" x14ac:dyDescent="0.25">
      <c r="A65" s="27">
        <v>53</v>
      </c>
      <c r="B65" s="28" t="s">
        <v>73</v>
      </c>
      <c r="C65" s="21">
        <v>7163</v>
      </c>
      <c r="D65" s="21">
        <v>1877</v>
      </c>
      <c r="E65" s="21">
        <v>7043</v>
      </c>
      <c r="F65" s="21">
        <v>120</v>
      </c>
      <c r="G65" s="21">
        <v>101</v>
      </c>
      <c r="H65" s="21">
        <v>7272</v>
      </c>
      <c r="I65" s="35">
        <f t="shared" si="7"/>
        <v>0.98324724277537345</v>
      </c>
      <c r="J65" s="35">
        <f t="shared" si="8"/>
        <v>0.96850935093509349</v>
      </c>
      <c r="K65" s="35">
        <f t="shared" si="9"/>
        <v>0.98501100110010997</v>
      </c>
      <c r="L65" s="39"/>
      <c r="M65" s="38">
        <f t="shared" si="5"/>
        <v>0</v>
      </c>
    </row>
    <row r="66" spans="1:19" x14ac:dyDescent="0.25">
      <c r="A66" s="27">
        <v>54</v>
      </c>
      <c r="B66" s="28" t="s">
        <v>74</v>
      </c>
      <c r="C66" s="21"/>
      <c r="D66" s="21"/>
      <c r="E66" s="21"/>
      <c r="F66" s="21"/>
      <c r="G66" s="21"/>
      <c r="H66" s="21"/>
      <c r="I66" s="35">
        <f t="shared" si="7"/>
        <v>0</v>
      </c>
      <c r="J66" s="35">
        <f t="shared" si="8"/>
        <v>0</v>
      </c>
      <c r="K66" s="35">
        <f t="shared" si="9"/>
        <v>0</v>
      </c>
      <c r="L66" s="39"/>
      <c r="M66" s="38">
        <f t="shared" si="5"/>
        <v>0</v>
      </c>
    </row>
    <row r="67" spans="1:19" x14ac:dyDescent="0.25">
      <c r="A67" s="27">
        <v>55</v>
      </c>
      <c r="B67" s="28" t="s">
        <v>75</v>
      </c>
      <c r="C67" s="21">
        <v>6376</v>
      </c>
      <c r="D67" s="21">
        <v>1911</v>
      </c>
      <c r="E67" s="21">
        <v>6334</v>
      </c>
      <c r="F67" s="21">
        <v>42</v>
      </c>
      <c r="G67" s="21">
        <v>143</v>
      </c>
      <c r="H67" s="21">
        <v>8219</v>
      </c>
      <c r="I67" s="35">
        <f t="shared" si="7"/>
        <v>0.99341279799247173</v>
      </c>
      <c r="J67" s="35">
        <f t="shared" si="8"/>
        <v>0.77065336415622343</v>
      </c>
      <c r="K67" s="35">
        <f t="shared" si="9"/>
        <v>0.77576347487528896</v>
      </c>
      <c r="L67" s="39"/>
      <c r="M67" s="38">
        <f t="shared" si="5"/>
        <v>0</v>
      </c>
    </row>
    <row r="68" spans="1:19" x14ac:dyDescent="0.25">
      <c r="A68" s="27">
        <v>56</v>
      </c>
      <c r="B68" s="28" t="s">
        <v>76</v>
      </c>
      <c r="C68" s="21">
        <v>5127</v>
      </c>
      <c r="D68" s="21">
        <v>468</v>
      </c>
      <c r="E68" s="21">
        <v>5095</v>
      </c>
      <c r="F68" s="21">
        <v>32</v>
      </c>
      <c r="G68" s="21">
        <f>H68/24</f>
        <v>188.45833333333334</v>
      </c>
      <c r="H68" s="21">
        <v>4523</v>
      </c>
      <c r="I68" s="35">
        <f t="shared" si="7"/>
        <v>0.99375853325531505</v>
      </c>
      <c r="J68" s="35">
        <f t="shared" si="8"/>
        <v>1.1264647357948265</v>
      </c>
      <c r="K68" s="35">
        <f t="shared" si="9"/>
        <v>1.1335396860490825</v>
      </c>
      <c r="L68" s="39"/>
      <c r="M68" s="38">
        <f t="shared" si="5"/>
        <v>0</v>
      </c>
    </row>
    <row r="69" spans="1:19" x14ac:dyDescent="0.25">
      <c r="A69" s="27">
        <v>57</v>
      </c>
      <c r="B69" s="28" t="s">
        <v>77</v>
      </c>
      <c r="C69" s="21"/>
      <c r="D69" s="21"/>
      <c r="E69" s="21"/>
      <c r="F69" s="21"/>
      <c r="G69" s="21"/>
      <c r="H69" s="21"/>
      <c r="I69" s="35">
        <f t="shared" si="7"/>
        <v>0</v>
      </c>
      <c r="J69" s="35">
        <f t="shared" si="8"/>
        <v>0</v>
      </c>
      <c r="K69" s="35">
        <f t="shared" si="9"/>
        <v>0</v>
      </c>
      <c r="L69" s="39"/>
      <c r="M69" s="38">
        <f t="shared" si="5"/>
        <v>0</v>
      </c>
    </row>
    <row r="70" spans="1:19" x14ac:dyDescent="0.25">
      <c r="A70" s="27">
        <v>58</v>
      </c>
      <c r="B70" s="28" t="s">
        <v>78</v>
      </c>
      <c r="C70" s="21">
        <v>10890</v>
      </c>
      <c r="D70" s="21">
        <v>1872</v>
      </c>
      <c r="E70" s="21">
        <v>10797</v>
      </c>
      <c r="F70" s="21">
        <v>93</v>
      </c>
      <c r="G70" s="21">
        <v>132</v>
      </c>
      <c r="H70" s="21">
        <v>10784</v>
      </c>
      <c r="I70" s="35">
        <f t="shared" si="7"/>
        <v>0.99146005509641877</v>
      </c>
      <c r="J70" s="35">
        <f t="shared" si="8"/>
        <v>1.0012054896142433</v>
      </c>
      <c r="K70" s="35">
        <f t="shared" si="9"/>
        <v>1.0098293768545994</v>
      </c>
      <c r="L70" s="39"/>
      <c r="M70" s="38">
        <f t="shared" si="5"/>
        <v>0</v>
      </c>
    </row>
    <row r="71" spans="1:19" x14ac:dyDescent="0.25">
      <c r="A71" s="27">
        <v>59</v>
      </c>
      <c r="B71" s="28" t="s">
        <v>79</v>
      </c>
      <c r="C71" s="21"/>
      <c r="D71" s="21"/>
      <c r="E71" s="21"/>
      <c r="F71" s="21"/>
      <c r="G71" s="21"/>
      <c r="H71" s="21"/>
      <c r="I71" s="35">
        <f t="shared" si="7"/>
        <v>0</v>
      </c>
      <c r="J71" s="35">
        <f t="shared" si="8"/>
        <v>0</v>
      </c>
      <c r="K71" s="35">
        <f t="shared" si="9"/>
        <v>0</v>
      </c>
      <c r="L71" s="39"/>
      <c r="M71" s="38">
        <f t="shared" si="5"/>
        <v>0</v>
      </c>
    </row>
    <row r="72" spans="1:19" x14ac:dyDescent="0.25">
      <c r="A72" s="27">
        <v>60</v>
      </c>
      <c r="B72" s="28" t="s">
        <v>80</v>
      </c>
      <c r="C72" s="21">
        <v>6777</v>
      </c>
      <c r="D72" s="21">
        <v>510</v>
      </c>
      <c r="E72" s="21">
        <v>6777</v>
      </c>
      <c r="F72" s="21">
        <v>0</v>
      </c>
      <c r="G72" s="21">
        <v>94</v>
      </c>
      <c r="H72" s="21">
        <v>6768</v>
      </c>
      <c r="I72" s="35">
        <f t="shared" si="7"/>
        <v>1</v>
      </c>
      <c r="J72" s="35">
        <f t="shared" si="8"/>
        <v>1.0013297872340425</v>
      </c>
      <c r="K72" s="35">
        <f t="shared" si="9"/>
        <v>1.0013297872340425</v>
      </c>
      <c r="L72" s="39"/>
      <c r="M72" s="38">
        <f t="shared" si="5"/>
        <v>0</v>
      </c>
    </row>
    <row r="73" spans="1:19" x14ac:dyDescent="0.25">
      <c r="A73" s="27">
        <v>61</v>
      </c>
      <c r="B73" s="28" t="s">
        <v>81</v>
      </c>
      <c r="C73" s="21"/>
      <c r="D73" s="21"/>
      <c r="E73" s="21"/>
      <c r="F73" s="21"/>
      <c r="G73" s="21"/>
      <c r="H73" s="21"/>
      <c r="I73" s="35">
        <f t="shared" si="7"/>
        <v>0</v>
      </c>
      <c r="J73" s="35">
        <f t="shared" si="8"/>
        <v>0</v>
      </c>
      <c r="K73" s="35">
        <f t="shared" si="9"/>
        <v>0</v>
      </c>
      <c r="L73" s="39"/>
      <c r="M73" s="38">
        <f t="shared" si="5"/>
        <v>0</v>
      </c>
    </row>
    <row r="74" spans="1:19" x14ac:dyDescent="0.25">
      <c r="A74" s="27">
        <v>62</v>
      </c>
      <c r="B74" s="28" t="s">
        <v>82</v>
      </c>
      <c r="C74" s="21">
        <v>3841</v>
      </c>
      <c r="D74" s="21">
        <v>1004</v>
      </c>
      <c r="E74" s="21">
        <v>3784</v>
      </c>
      <c r="F74" s="21">
        <v>57</v>
      </c>
      <c r="G74" s="21">
        <v>94</v>
      </c>
      <c r="H74" s="21">
        <v>7293</v>
      </c>
      <c r="I74" s="35">
        <f t="shared" si="7"/>
        <v>0.98516011455350172</v>
      </c>
      <c r="J74" s="35">
        <f t="shared" si="8"/>
        <v>0.5188536953242836</v>
      </c>
      <c r="K74" s="35">
        <f t="shared" si="9"/>
        <v>0.52666940902235015</v>
      </c>
      <c r="L74" s="39"/>
      <c r="M74" s="38">
        <f t="shared" ref="M74:M75" si="11">C74-E74-F74</f>
        <v>0</v>
      </c>
    </row>
    <row r="75" spans="1:19" x14ac:dyDescent="0.25">
      <c r="A75" s="31">
        <v>63</v>
      </c>
      <c r="B75" s="32" t="s">
        <v>83</v>
      </c>
      <c r="C75" s="33">
        <v>7570</v>
      </c>
      <c r="D75" s="33">
        <v>994</v>
      </c>
      <c r="E75" s="33">
        <v>7568</v>
      </c>
      <c r="F75" s="33">
        <v>2</v>
      </c>
      <c r="G75" s="33">
        <v>107</v>
      </c>
      <c r="H75" s="33">
        <v>7570</v>
      </c>
      <c r="I75" s="37">
        <f t="shared" si="7"/>
        <v>0.99973579920739764</v>
      </c>
      <c r="J75" s="37">
        <f t="shared" si="8"/>
        <v>0.99973579920739764</v>
      </c>
      <c r="K75" s="37">
        <f t="shared" si="9"/>
        <v>1</v>
      </c>
      <c r="L75" s="41"/>
      <c r="M75" s="38">
        <f t="shared" si="11"/>
        <v>0</v>
      </c>
    </row>
    <row r="77" spans="1:19" s="12" customFormat="1" ht="15.75" x14ac:dyDescent="0.25">
      <c r="B77" s="8"/>
      <c r="C77" s="9"/>
      <c r="D77" s="9"/>
      <c r="E77" s="9"/>
      <c r="F77" s="9"/>
      <c r="G77" s="9"/>
      <c r="H77" s="9"/>
      <c r="I77" s="9"/>
      <c r="J77" s="9"/>
      <c r="K77" s="9"/>
      <c r="L77" s="10"/>
      <c r="M77" s="11"/>
      <c r="N77" s="11"/>
      <c r="O77" s="11"/>
      <c r="P77" s="11"/>
      <c r="Q77" s="11"/>
      <c r="R77" s="11"/>
      <c r="S77" s="10"/>
    </row>
    <row r="78" spans="1:19" s="12" customFormat="1" ht="15.75" x14ac:dyDescent="0.25">
      <c r="B78" s="16"/>
      <c r="C78" s="9"/>
      <c r="D78" s="9"/>
      <c r="E78" s="9"/>
      <c r="F78" s="9"/>
      <c r="G78" s="9"/>
      <c r="H78" s="9"/>
      <c r="I78" s="9"/>
      <c r="J78" s="9"/>
      <c r="K78" s="9"/>
      <c r="L78" s="10"/>
      <c r="M78" s="11"/>
      <c r="N78" s="11"/>
      <c r="O78" s="11"/>
      <c r="P78" s="11"/>
      <c r="Q78" s="11"/>
      <c r="R78" s="11"/>
      <c r="S78" s="10"/>
    </row>
    <row r="79" spans="1:19" ht="15.75" x14ac:dyDescent="0.25">
      <c r="B79" s="13"/>
    </row>
    <row r="80" spans="1:19" ht="15.75" x14ac:dyDescent="0.25">
      <c r="B80" s="13"/>
      <c r="K80" s="14"/>
      <c r="L80" s="2"/>
    </row>
    <row r="81" spans="2:2" ht="15.75" x14ac:dyDescent="0.25">
      <c r="B81" s="13"/>
    </row>
    <row r="82" spans="2:2" ht="15.75" x14ac:dyDescent="0.25">
      <c r="B82" s="13"/>
    </row>
    <row r="83" spans="2:2" ht="15.75" x14ac:dyDescent="0.25">
      <c r="B83" s="13"/>
    </row>
    <row r="84" spans="2:2" ht="15.75" x14ac:dyDescent="0.25">
      <c r="B84" s="13"/>
    </row>
    <row r="85" spans="2:2" ht="15.75" x14ac:dyDescent="0.25">
      <c r="B85" s="13"/>
    </row>
    <row r="86" spans="2:2" ht="15.75" x14ac:dyDescent="0.25">
      <c r="B86" s="13"/>
    </row>
  </sheetData>
  <mergeCells count="15">
    <mergeCell ref="A8:B8"/>
    <mergeCell ref="A1:L1"/>
    <mergeCell ref="H6:H7"/>
    <mergeCell ref="I6:K6"/>
    <mergeCell ref="L6:L7"/>
    <mergeCell ref="B2:L2"/>
    <mergeCell ref="B3:L3"/>
    <mergeCell ref="B4:L4"/>
    <mergeCell ref="C5:L5"/>
    <mergeCell ref="C6:C7"/>
    <mergeCell ref="D6:D7"/>
    <mergeCell ref="E6:E7"/>
    <mergeCell ref="F6:F7"/>
    <mergeCell ref="G6:G7"/>
    <mergeCell ref="A5:B7"/>
  </mergeCells>
  <pageMargins left="0.7" right="0.7" top="0.75" bottom="0.75" header="0.3" footer="0.3"/>
  <pageSetup paperSize="9" scale="91" fitToHeight="0" orientation="landscape" r:id="rId1"/>
  <headerFooter differentFirst="1">
    <oddHeader>&amp;C&amp;"Times New Roman,Regular"&amp;14&amp;P</oddHeader>
  </headerFooter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TCD.CTX</vt:lpstr>
      <vt:lpstr>TCD.CTX!Print_Area</vt:lpstr>
      <vt:lpstr>TCD.CTX!Print_Titles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Nguyen Thuy Ha</cp:lastModifiedBy>
  <cp:lastPrinted>2024-05-27T03:23:12Z</cp:lastPrinted>
  <dcterms:created xsi:type="dcterms:W3CDTF">2023-07-25T08:51:42Z</dcterms:created>
  <dcterms:modified xsi:type="dcterms:W3CDTF">2024-08-09T03:29:12Z</dcterms:modified>
</cp:coreProperties>
</file>