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180" windowWidth="20640" windowHeight="11580"/>
  </bookViews>
  <sheets>
    <sheet name="Sheet1" sheetId="1" r:id="rId1"/>
    <sheet name="Sheet2" sheetId="2" r:id="rId2"/>
    <sheet name="Sheet3" sheetId="3" r:id="rId3"/>
  </sheets>
  <calcPr calcId="144525"/>
</workbook>
</file>

<file path=xl/calcChain.xml><?xml version="1.0" encoding="utf-8"?>
<calcChain xmlns="http://schemas.openxmlformats.org/spreadsheetml/2006/main">
  <c r="D18" i="1" l="1"/>
  <c r="C18" i="1"/>
  <c r="D17" i="1"/>
  <c r="F16" i="1"/>
  <c r="D16" i="1"/>
  <c r="C16" i="1"/>
  <c r="D15" i="1"/>
  <c r="F15" i="1" s="1"/>
  <c r="C15" i="1"/>
  <c r="F14" i="1"/>
  <c r="D14" i="1"/>
  <c r="C14" i="1"/>
  <c r="F12" i="1"/>
  <c r="E12" i="1"/>
  <c r="D12" i="1"/>
  <c r="C12" i="1"/>
  <c r="E11" i="1"/>
  <c r="D11" i="1"/>
  <c r="D10" i="1"/>
  <c r="F10" i="1" s="1"/>
  <c r="C10" i="1"/>
  <c r="E9" i="1"/>
  <c r="E7" i="1"/>
  <c r="D7" i="1"/>
  <c r="F7" i="1" s="1"/>
  <c r="C7" i="1"/>
</calcChain>
</file>

<file path=xl/sharedStrings.xml><?xml version="1.0" encoding="utf-8"?>
<sst xmlns="http://schemas.openxmlformats.org/spreadsheetml/2006/main" count="83" uniqueCount="67">
  <si>
    <t>THỰC TRẠNG VỀ CÁC CƠ SỞ ĐÀO TẠO NGHỀ TRÊN ĐỊA BÀN TỈNH KON TUM</t>
  </si>
  <si>
    <t>ĐVT: Người</t>
  </si>
  <si>
    <t>TT</t>
  </si>
  <si>
    <t>Đơn vị</t>
  </si>
  <si>
    <t>Chỉ tiêu giao</t>
  </si>
  <si>
    <t>Kết quả đào tạo nghề</t>
  </si>
  <si>
    <t>Có việc làm sau đào tạo</t>
  </si>
  <si>
    <t>Giáo viên</t>
  </si>
  <si>
    <t>CSVC</t>
  </si>
  <si>
    <t>Thuyết minh lựa chọn giám sát</t>
  </si>
  <si>
    <t>Ghi chú</t>
  </si>
  <si>
    <t>UBND huyện</t>
  </si>
  <si>
    <t>Trung tâm GDNN-GDTX</t>
  </si>
  <si>
    <t>Cơ hữu</t>
  </si>
  <si>
    <t>Thỉnh giảng</t>
  </si>
  <si>
    <t>Diện tích, Nhà xưởng</t>
  </si>
  <si>
    <t>Thiết bị</t>
  </si>
  <si>
    <t>Đăk Hà</t>
  </si>
  <si>
    <t>- Diện tích 67,463 m2;
 - 9 phòng lý thuyết, 3 xưởng thực hành
- Nhà đa năng: Sức chứa khoảng 500 chỗ ngồi.
+ Khu nhà hành chính - hiệu bộ: 08 phòng làm việc.
+ Khu ký túc xá: 12 phòng.
+ Các công trình phụ trợ tương đối đảm bảo.</t>
  </si>
  <si>
    <t xml:space="preserve">100 loại thiết bị dạy nghề nông nghiệp và phi nông nghiệp (Sửa chữa vận hành máy nông nghiệp, máy kéo, sản xuất nấm, gỗ, đan tre, thú y)
</t>
  </si>
  <si>
    <t>- Địa phương được giao chỉ tiêu đào tạo nghề cho lao động nông thôn giai đoạn 2021-2025 lớn, là đơn vị thực hiện tốt chức năng đào tạo nghề nông thôn trong những năm qua. Được đầu tư CSVC, trang thiết bị, đội ngũ giáo viên cơ bản đảm bảo giảng dạy
- Địa phương thực hiện tốt liên kết với các doanh nghiệp trên địa bàn để đào tạo theo nhu cầu của doanh nghiệp; được đầu tư nhiều thiết bị dạy nghề
- Hiệu quả sau đào tạo qua báo cáo 100% học viên được đào tạo nghề sau khi tốt nghiệp đã tạo được việc làm từ nguồn thu trung tâm đầu tư 5 mô hình nông nghiệp
- Tuy nhiên các thiết bị đầu từ trước năm 2017 đến nay không còn phù hợp nhu cầu, lạc hậu, xuống cấp</t>
  </si>
  <si>
    <t>Giám sát trực tiếp</t>
  </si>
  <si>
    <t>Sa Thầy</t>
  </si>
  <si>
    <t>- Diện tích 19,300 m2; '- 8 phòng lý thuyết, 1 xưởng thực hành, ký túc xá cho học viên:; nhà ăn, bếp và các công trình chức năng, phụ trợ đảm bảo</t>
  </si>
  <si>
    <t xml:space="preserve">12 thiết bị dạy nghề phi nông nghiệp (nghề mộc)
</t>
  </si>
  <si>
    <t>- Là đơn vị cơ bản đảm bảo thực hiện đạt chỉ tiêu dạy nghề; số lượng dạy nghề phi nông nghiệp hàng năm thấp nhưng số lượng tuyển sinh cao, vượt chỉ tiêu, trong đó một số năm không giao chỉ tiêu dạy nghề phi nông nghiệp nhưng cơ sở vẫn có triển khai (2017; 45 người nghề chổi đót; 2019: 21 người nghề nề; 2020: 91 người nghề nề; 2021, 2022 chỉ tiêu giao ít nhưng tuyển sinh vượt)
- CSVC đầu tư đảm bảo (có nhà xưởng thực hành, phòng lý thuyết). Tuy nhiên chỉ có thiết bị dạy nghề mộc được bàn giao trước năm 2017, đến nay không còn sử dụng vì không có nhu cầu
- Giáo viên chỉ có 01 giáo viên cơ hữu. Trong khi phải thực hiện chỉ tiêu dạy nghề như các trung tâm khác
- Chưa rõ việc liên kết dạy nghề với các đơn vị khác để thực hiện chỉ tiêu được giao; hình thức dạy nghề; việc phát huy sử dụng CSVC đã đầu tư…
- Năm 2023 có 470 chỉ tiêu nhưng đến nay chưa có số liệu tuyển sinh hay là chưa thực hiện.
- Giải ngân kinh phí các CTMTQG thấp</t>
  </si>
  <si>
    <t>Kon Plông</t>
  </si>
  <si>
    <t>- Diện tích 30,316 m2; 
- 2 phòng lý thuyết, 2 xưởng thực hành, vườn thực nghiệm; nhà ở cho học viên; các công trình chức năng, phụ trợ</t>
  </si>
  <si>
    <t xml:space="preserve">397 loại thiết bị dạy nghề nông nghiệp và phi nông nghiệp (điện, xe máy, xây dựng, mộc, nấm, may đan tre, may, dệt, hàn, tin học)
</t>
  </si>
  <si>
    <t xml:space="preserve">- Huyện đặc biệt khó khăn theo Quyết định 353/QĐ-TTg ngày 15/3/2022 của Thủ tướng Chính phủ, nơi trọng điểm thụ hưởng chương trình đào tạo nghề thuộc các chương trình mục tiêu quốc gia.
- Giao chỉ tiêu theo kế hoạch 353/KH-UBND của UBND tỉnh không cao, nhưng giao chỉ tiêu thực tế hàng năm rất cao (bình quân 500 chỉ tiêu/năm) và qua báo cáo việc đào tạo hàng năm đều đạt và vượt chỉ tiêu, trong đó nhu cầu ngành nghề phi nông nghiệp gắn với phát triển du lịch, lợi thế của địa phương, số lượng đào tạo nghề phi nông nghiệp cao nhất trong tất cả các trung tâm
- Được đầu tư CSVC diện tích lớn, trang thiết bị và đội ngũ giáo viên giảng dạy cơ bản đảm bảo. Tuy nhiên phần lớn các thiết bị đào tạo nghề bàn giao cho trung tâm để giảng dạy nghề phi nông nghiệp cơ bản không phát huy hiệu quả, không có nhu cầu sử dụng hoặc đã xuống cấp không đưa vào sử dụng được (điện, sửa xe máy, mộc, nấm, may, đan tre…)
- Khó khăn hiện nay thiếu giáo viên một số nghề có nhu cầu theo xu hướng ngành nghề phát triển kinh tế xã hội của huyện (Nề hoàn thiện, Đan lát thủ công, Dệt thổ cẩm, Dịch vụ khách sạn) cần được tháo gỡ
</t>
  </si>
  <si>
    <t>Tu Mơ Rông</t>
  </si>
  <si>
    <t>- Diện tích không rõ
- Không có nhà thực hành
- 4 phòng lý thuyết</t>
  </si>
  <si>
    <t>Chỉ có thiết bị văn phòng</t>
  </si>
  <si>
    <t>- Huyện đặc biết khó khăn theo Quyết định 353/QĐ-TTg ngày 15/3/2022 của Thủ tướng Chính phủ, nơi trọng điểm thụ hưởng chương trình đào tạo nghề thuộc các chương trình mục tiêu quốc gia. Đơn vị không báo cáo chỉ tiêu giao hàng năm nhưng kết quả thực hiện chỉ tiêu dạy nghề khá cao
- Không có số liệu về diện tích CSVC được đầu tư xây dựng. Mới được bàn giao cơ sở vật chất năm 2021, chưa có nhà xưởng thực hành nên hình thức giảng dạy chủ yếu là lưu động; thiết bị không được đầu tư
- Phương thức dạy nghề chủ yếu là lưu động</t>
  </si>
  <si>
    <t>Kon Rẫy</t>
  </si>
  <si>
    <t>- Diện tích 25,452 m2;
-  8 phòng lý thuyết, ký túc xá; bếp ăn; các công trình chức năng, phụ trợ
- Không có nhà thực hành</t>
  </si>
  <si>
    <t xml:space="preserve">43 loại thiết bị dạy nghề phi nông nghiệp (hàn, điện, sửa chữa xe máy, mộc, cơ khí...)
</t>
  </si>
  <si>
    <t>Diện tích cơ sở vật chất rộng lớn, nhưng chưa được đầu tư khu thực hành; thiết bị dạy nghề (hàn, điện, sửa chữa xe máy, mộc, cơ khí...) nhưng không sử dụng được vì lạc hậu và xuống cấp. Hiện nay đơn vị vẫn triển khai dạy nghề phi nông nghiệp trình độ sơ cấp như nề hoàn thiện và sửa chữa, vận hành máy nông nghiệp nhưng không có thiết thiết bị dùng để đào tạo các nghề trên. Đồng thời huyện có đề nghị đầu tư thiết bị cho trung tâm để thực hiện đào tạo các ngành nghề phù hợp với nhu cầu.
- Là đơn vị xây dựng được mô hình điển hình trong đào tạo nghề LĐNT: hỗ trợ vốn trồng cây cà phê vối cho học viên từ nguồn CTMTQG
- Chưa đánh giá tình trạng sử dụng đội ngũ giáo viên dạy nghề. Trong đó biệt phái 2 biên chế của Trung tâm sang đơn vị khác</t>
  </si>
  <si>
    <t>Đăk Tô</t>
  </si>
  <si>
    <t>- Diện tích 45,513 m2; 
'- 8 phòng lý thuyết, 9 xưởng thực hành, vườn thực nghiệm; ký túc xá, bếp ăn, các công trình chức năng, phụ trợ đảm bảo</t>
  </si>
  <si>
    <t>Được đầu tư CSVC diện tích lớn và đảm bảo; trang thiết bị phục vụ giảng dạy nghề phi nông nghiệp đuọc đầu tư khá nhiều, tuy nhiên không phát huy được hiệu quả sử dụng một số nghề (nghề điện, may dân dụng không có nhu cầu; nghề gò, hàn, mộc, điện lạnh không có giáo viên dạy). hầu hết các lớp đào tạo nghề đều được Trung tâm tổ chức đào tạo lưu động tại các xã trên bàn huyện nên một số cơ sở hạ tầng đầu tư phục vụ cho công tác đào tạo chưa hiệu quả như: vườn thực nghiệm, xưởng thực hành; hội trường, ký túc xá, bếp ăn dành cho học viên....
Việc liên kết triển khai dạy nghề với các doanh nghiệp trên địa bàn khó khăn</t>
  </si>
  <si>
    <t>Giám sát qua báo cáo</t>
  </si>
  <si>
    <t>Ngọc Hồi</t>
  </si>
  <si>
    <t>Diện tích 27,981 m2; 4 phòng lý thuyết, 4 xưởng thực hành, ký túc xá, bếp ăn, các công trình chức năng, phụ trợ</t>
  </si>
  <si>
    <t xml:space="preserve">3 loại thiết bị dạy nghề 1 phi nông nghiệp (điện dân dụng)
</t>
  </si>
  <si>
    <t>- Chưa đánh giá việc sử dụng CSVC được đầu tư, nhất là nhà xưởng thực hành
- Thiết bị đào tạo nghề rất ít, đến nay không còn sử dụng vì không có nhu cầu.
- Biên chế giáo viên ít.
- Chưa đánh giá rõ việc liên kết các đơn vị để thực hiện chỉ tiêu dạy nghề được giao cho địa phương</t>
  </si>
  <si>
    <t>Đăk Glei</t>
  </si>
  <si>
    <t>Diện tích 19,570 m2; 8 phòng lý thuyết, 1 xưởng thực hành,  ký túc xá, bếp ăn, các công trình chức năng, phụ trợ đảm bảo</t>
  </si>
  <si>
    <t>- Cơ sở vật chất cơ bản đảm bảo, việc triển khai chỉ tiêu dạy nghề cơ bản đạt chỉ tiêu hàng năm
- Loại hình phi nông nghiệp trên địa bàn chỉ có nghề duy nhất là Nề hoàn thiện, được đầu tư thiết bị dạy nghề này và phát huy tốt. Riêng thiết bị dạy nghề mộc được bàn giao không sử dụng vì không có nhu cầu học nghề
- Giáo viên số lượng ít, có giáo viên thỉnh giảng</t>
  </si>
  <si>
    <t>Tp Kon Tum</t>
  </si>
  <si>
    <t xml:space="preserve">Không có TT GDNN. Các năm đều không đạt chỉ tiêu riêng năm 2018 vượt chỉ tiêu 205% </t>
  </si>
  <si>
    <t>Ia H'Drai</t>
  </si>
  <si>
    <t>Không có TT GDNN. Năm 2021,2022,2023 có chỉ tiêu nhưng không tuyển sinh đào tạo</t>
  </si>
  <si>
    <t>Trường Cao đăng Kon Tum</t>
  </si>
  <si>
    <t>Diện tích 293,522 m2; 43 phòng lý thuyết, 31 xưởng, phòng thực hành, các công trình chức năng, phụ trợ</t>
  </si>
  <si>
    <t>Là đơn vị đảm nhiệm giảng dạy các trình độ nghề trên địa bàn tỉnh</t>
  </si>
  <si>
    <t>Trung tâm GDNN lái xe KORUKO</t>
  </si>
  <si>
    <t>Đơn vị sự nghiệp ngoài công lập</t>
  </si>
  <si>
    <t>Trung tâm GDNN Kỹ thuật vận tải</t>
  </si>
  <si>
    <t>Sở NN&amp;PTNT</t>
  </si>
  <si>
    <t>Tham gia quản lý nhà nước về đào tạo nghề</t>
  </si>
  <si>
    <t>Sở LĐTB&amp;XH</t>
  </si>
  <si>
    <t>Chưa có báo cáo</t>
  </si>
  <si>
    <t>UBND Tỉnh</t>
  </si>
  <si>
    <t>329 loại thiết bị dạy 6 nghề phi nông nghiệp (điện lạnh-điện dân dụng; xe máy - máy nổ; thú y; mộc; gò hàn; may dân dụng-may công nghiệp)</t>
  </si>
  <si>
    <t>48 loại thiết bị dạy nghề nông nghiệp và phi nông nghiệp (nề, mộc)</t>
  </si>
  <si>
    <t>95 Phòng học lý thuyết (CĐKT 43); 57 Phòng, xưởng thực hành (CĐKT 31) và các công trình phụ trợ khác</t>
  </si>
</sst>
</file>

<file path=xl/styles.xml><?xml version="1.0" encoding="utf-8"?>
<styleSheet xmlns="http://schemas.openxmlformats.org/spreadsheetml/2006/main" xmlns:mc="http://schemas.openxmlformats.org/markup-compatibility/2006" xmlns:x14ac="http://schemas.microsoft.com/office/spreadsheetml/2009/9/ac" mc:Ignorable="x14ac">
  <fonts count="4">
    <font>
      <sz val="11"/>
      <color theme="1"/>
      <name val="Calibri"/>
      <charset val="134"/>
      <scheme val="minor"/>
    </font>
    <font>
      <sz val="12"/>
      <color theme="1"/>
      <name val="Times New Roman"/>
      <charset val="134"/>
    </font>
    <font>
      <b/>
      <sz val="12"/>
      <color theme="1"/>
      <name val="Times New Roman"/>
      <charset val="134"/>
    </font>
    <font>
      <sz val="11"/>
      <color theme="1"/>
      <name val="Times New Roman"/>
      <charset val="134"/>
    </font>
  </fonts>
  <fills count="2">
    <fill>
      <patternFill patternType="none"/>
    </fill>
    <fill>
      <patternFill patternType="gray125"/>
    </fill>
  </fills>
  <borders count="8">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s>
  <cellStyleXfs count="1">
    <xf numFmtId="0" fontId="0" fillId="0" borderId="0"/>
  </cellStyleXfs>
  <cellXfs count="27">
    <xf numFmtId="0" fontId="0" fillId="0" borderId="0" xfId="0"/>
    <xf numFmtId="0" fontId="1" fillId="0" borderId="0" xfId="0" applyFont="1" applyAlignment="1">
      <alignment vertical="center"/>
    </xf>
    <xf numFmtId="0" fontId="1" fillId="0" borderId="0" xfId="0" applyFont="1"/>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1" fillId="0" borderId="2" xfId="0" applyFont="1" applyBorder="1" applyAlignment="1">
      <alignment horizontal="center" vertical="center"/>
    </xf>
    <xf numFmtId="0" fontId="1" fillId="0" borderId="2" xfId="0" applyFont="1" applyBorder="1" applyAlignment="1">
      <alignment vertical="center"/>
    </xf>
    <xf numFmtId="3" fontId="1" fillId="0" borderId="2" xfId="0" applyNumberFormat="1" applyFont="1" applyBorder="1" applyAlignment="1">
      <alignment vertical="center"/>
    </xf>
    <xf numFmtId="0" fontId="1" fillId="0" borderId="2" xfId="0" applyFont="1" applyBorder="1" applyAlignment="1">
      <alignment vertical="center" wrapText="1"/>
    </xf>
    <xf numFmtId="0" fontId="1" fillId="0" borderId="0" xfId="0" applyFont="1" applyAlignment="1">
      <alignment horizontal="right"/>
    </xf>
    <xf numFmtId="0" fontId="3" fillId="0" borderId="2" xfId="0" applyFont="1" applyBorder="1" applyAlignment="1">
      <alignment vertical="center" wrapText="1"/>
    </xf>
    <xf numFmtId="3" fontId="1" fillId="0" borderId="2" xfId="0" applyNumberFormat="1" applyFont="1" applyBorder="1" applyAlignment="1">
      <alignment vertical="center" wrapText="1"/>
    </xf>
    <xf numFmtId="3" fontId="1" fillId="0" borderId="0" xfId="0" applyNumberFormat="1" applyFont="1" applyAlignment="1">
      <alignment vertical="center"/>
    </xf>
    <xf numFmtId="0" fontId="3" fillId="0" borderId="2" xfId="0" quotePrefix="1" applyFont="1" applyBorder="1" applyAlignment="1">
      <alignment vertical="center" wrapText="1"/>
    </xf>
    <xf numFmtId="0" fontId="3" fillId="0" borderId="0" xfId="0" quotePrefix="1" applyFont="1" applyAlignment="1">
      <alignment vertical="center" wrapText="1"/>
    </xf>
    <xf numFmtId="3" fontId="1" fillId="0" borderId="2" xfId="0" quotePrefix="1" applyNumberFormat="1" applyFont="1" applyBorder="1" applyAlignment="1">
      <alignment vertical="center" wrapText="1"/>
    </xf>
    <xf numFmtId="3" fontId="1" fillId="0" borderId="4" xfId="0" applyNumberFormat="1" applyFont="1" applyBorder="1" applyAlignment="1">
      <alignment horizontal="center" vertical="center"/>
    </xf>
    <xf numFmtId="3" fontId="1" fillId="0" borderId="5" xfId="0" applyNumberFormat="1" applyFont="1" applyBorder="1" applyAlignment="1">
      <alignment horizontal="center" vertical="center"/>
    </xf>
    <xf numFmtId="0" fontId="2" fillId="0" borderId="0" xfId="0" applyFont="1" applyAlignment="1">
      <alignment horizontal="center"/>
    </xf>
    <xf numFmtId="0" fontId="2" fillId="0" borderId="2" xfId="0" applyFont="1" applyBorder="1" applyAlignment="1">
      <alignment horizontal="center" vertical="center"/>
    </xf>
    <xf numFmtId="0" fontId="2" fillId="0" borderId="2"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1" xfId="0" applyFont="1" applyBorder="1" applyAlignment="1">
      <alignment horizontal="center" vertical="center"/>
    </xf>
    <xf numFmtId="0" fontId="2" fillId="0" borderId="3" xfId="0" applyFont="1" applyBorder="1" applyAlignment="1">
      <alignment horizontal="center" vertical="center"/>
    </xf>
    <xf numFmtId="0" fontId="2" fillId="0" borderId="1" xfId="0" applyFont="1" applyBorder="1" applyAlignment="1">
      <alignment horizontal="center" vertical="center" wrapText="1"/>
    </xf>
    <xf numFmtId="0" fontId="2" fillId="0" borderId="3"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21"/>
  <sheetViews>
    <sheetView tabSelected="1" topLeftCell="A19" zoomScale="70" zoomScaleNormal="70" workbookViewId="0">
      <selection activeCell="K20" sqref="K20"/>
    </sheetView>
  </sheetViews>
  <sheetFormatPr defaultColWidth="9.140625" defaultRowHeight="15.75"/>
  <cols>
    <col min="1" max="1" width="6.5703125" style="2" customWidth="1"/>
    <col min="2" max="2" width="17" style="2" customWidth="1"/>
    <col min="3" max="3" width="10.140625" style="2" customWidth="1"/>
    <col min="4" max="4" width="12.140625" style="2" customWidth="1"/>
    <col min="5" max="5" width="11.140625" style="2" customWidth="1"/>
    <col min="6" max="6" width="8.85546875" style="2" customWidth="1"/>
    <col min="7" max="7" width="6.85546875" style="2" customWidth="1"/>
    <col min="8" max="8" width="7.7109375" style="2" customWidth="1"/>
    <col min="9" max="9" width="34.140625" style="2" customWidth="1"/>
    <col min="10" max="10" width="24.28515625" style="2" customWidth="1"/>
    <col min="11" max="11" width="109.85546875" style="2" customWidth="1"/>
    <col min="12" max="12" width="12.140625" style="2" customWidth="1"/>
    <col min="13" max="16384" width="9.140625" style="2"/>
  </cols>
  <sheetData>
    <row r="2" spans="1:13">
      <c r="A2" s="18" t="s">
        <v>0</v>
      </c>
      <c r="B2" s="18"/>
      <c r="C2" s="18"/>
      <c r="D2" s="18"/>
      <c r="E2" s="18"/>
      <c r="F2" s="18"/>
      <c r="G2" s="18"/>
      <c r="H2" s="18"/>
      <c r="I2" s="18"/>
      <c r="J2" s="18"/>
      <c r="K2" s="18"/>
    </row>
    <row r="3" spans="1:13">
      <c r="L3" s="9" t="s">
        <v>1</v>
      </c>
    </row>
    <row r="4" spans="1:13" ht="15.75" customHeight="1">
      <c r="A4" s="23" t="s">
        <v>2</v>
      </c>
      <c r="B4" s="23" t="s">
        <v>3</v>
      </c>
      <c r="C4" s="25" t="s">
        <v>4</v>
      </c>
      <c r="D4" s="19" t="s">
        <v>5</v>
      </c>
      <c r="E4" s="19"/>
      <c r="F4" s="25" t="s">
        <v>6</v>
      </c>
      <c r="G4" s="20" t="s">
        <v>7</v>
      </c>
      <c r="H4" s="20"/>
      <c r="I4" s="21" t="s">
        <v>8</v>
      </c>
      <c r="J4" s="22"/>
      <c r="K4" s="25" t="s">
        <v>9</v>
      </c>
      <c r="L4" s="25" t="s">
        <v>10</v>
      </c>
    </row>
    <row r="5" spans="1:13" ht="63.75" customHeight="1">
      <c r="A5" s="24"/>
      <c r="B5" s="24"/>
      <c r="C5" s="26"/>
      <c r="D5" s="3" t="s">
        <v>11</v>
      </c>
      <c r="E5" s="3" t="s">
        <v>12</v>
      </c>
      <c r="F5" s="26"/>
      <c r="G5" s="4" t="s">
        <v>13</v>
      </c>
      <c r="H5" s="4" t="s">
        <v>14</v>
      </c>
      <c r="I5" s="3" t="s">
        <v>15</v>
      </c>
      <c r="J5" s="3" t="s">
        <v>16</v>
      </c>
      <c r="K5" s="26"/>
      <c r="L5" s="26"/>
    </row>
    <row r="6" spans="1:13" s="1" customFormat="1" ht="138.75" customHeight="1">
      <c r="A6" s="5">
        <v>1</v>
      </c>
      <c r="B6" s="6" t="s">
        <v>17</v>
      </c>
      <c r="C6" s="7">
        <v>1624</v>
      </c>
      <c r="D6" s="7">
        <v>1862</v>
      </c>
      <c r="E6" s="7">
        <v>1862</v>
      </c>
      <c r="F6" s="7">
        <v>1733</v>
      </c>
      <c r="G6" s="7">
        <v>13</v>
      </c>
      <c r="H6" s="7">
        <v>5</v>
      </c>
      <c r="I6" s="13" t="s">
        <v>18</v>
      </c>
      <c r="J6" s="11" t="s">
        <v>19</v>
      </c>
      <c r="K6" s="14" t="s">
        <v>20</v>
      </c>
      <c r="L6" s="10" t="s">
        <v>21</v>
      </c>
      <c r="M6" s="12"/>
    </row>
    <row r="7" spans="1:13" s="1" customFormat="1" ht="180.75" customHeight="1">
      <c r="A7" s="5">
        <v>2</v>
      </c>
      <c r="B7" s="6" t="s">
        <v>22</v>
      </c>
      <c r="C7" s="7">
        <f>220+302+350+409+370+352+470</f>
        <v>2473</v>
      </c>
      <c r="D7" s="7">
        <f>173+44+355+435+21+209+80+297+77+301+58</f>
        <v>2050</v>
      </c>
      <c r="E7" s="7">
        <f>173+44+355+435+21+209+80+297+77+301+58</f>
        <v>2050</v>
      </c>
      <c r="F7" s="7">
        <f>D7</f>
        <v>2050</v>
      </c>
      <c r="G7" s="7">
        <v>1</v>
      </c>
      <c r="H7" s="7"/>
      <c r="I7" s="14" t="s">
        <v>23</v>
      </c>
      <c r="J7" s="11" t="s">
        <v>24</v>
      </c>
      <c r="K7" s="15" t="s">
        <v>25</v>
      </c>
      <c r="L7" s="10" t="s">
        <v>21</v>
      </c>
    </row>
    <row r="8" spans="1:13" s="1" customFormat="1" ht="212.25" customHeight="1">
      <c r="A8" s="5">
        <v>3</v>
      </c>
      <c r="B8" s="6" t="s">
        <v>26</v>
      </c>
      <c r="C8" s="7">
        <v>3292</v>
      </c>
      <c r="D8" s="7">
        <v>2095</v>
      </c>
      <c r="E8" s="7">
        <v>3126</v>
      </c>
      <c r="F8" s="7">
        <v>2095</v>
      </c>
      <c r="G8" s="7">
        <v>10</v>
      </c>
      <c r="H8" s="7">
        <v>2</v>
      </c>
      <c r="I8" s="13" t="s">
        <v>27</v>
      </c>
      <c r="J8" s="11" t="s">
        <v>28</v>
      </c>
      <c r="K8" s="15" t="s">
        <v>29</v>
      </c>
      <c r="L8" s="10" t="s">
        <v>21</v>
      </c>
    </row>
    <row r="9" spans="1:13" s="1" customFormat="1" ht="101.25" customHeight="1">
      <c r="A9" s="5">
        <v>4</v>
      </c>
      <c r="B9" s="6" t="s">
        <v>30</v>
      </c>
      <c r="C9" s="7"/>
      <c r="D9" s="7">
        <v>1754</v>
      </c>
      <c r="E9" s="7">
        <f>161+28+61+30+151+27+226+151+84+199+30+35+70+105+35+70+35</f>
        <v>1498</v>
      </c>
      <c r="F9" s="7">
        <v>1754</v>
      </c>
      <c r="G9" s="7">
        <v>8</v>
      </c>
      <c r="H9" s="7"/>
      <c r="I9" s="13" t="s">
        <v>31</v>
      </c>
      <c r="J9" s="11" t="s">
        <v>32</v>
      </c>
      <c r="K9" s="15" t="s">
        <v>33</v>
      </c>
      <c r="L9" s="10" t="s">
        <v>21</v>
      </c>
    </row>
    <row r="10" spans="1:13" s="1" customFormat="1" ht="147.75" customHeight="1">
      <c r="A10" s="5">
        <v>5</v>
      </c>
      <c r="B10" s="6" t="s">
        <v>34</v>
      </c>
      <c r="C10" s="7">
        <f>210+225+275+343+350+385</f>
        <v>1788</v>
      </c>
      <c r="D10" s="7">
        <f>1306+404</f>
        <v>1710</v>
      </c>
      <c r="E10" s="7">
        <v>1138</v>
      </c>
      <c r="F10" s="7">
        <f>D10</f>
        <v>1710</v>
      </c>
      <c r="G10" s="7">
        <v>7</v>
      </c>
      <c r="H10" s="7">
        <v>0</v>
      </c>
      <c r="I10" s="13" t="s">
        <v>35</v>
      </c>
      <c r="J10" s="11" t="s">
        <v>36</v>
      </c>
      <c r="K10" s="11" t="s">
        <v>37</v>
      </c>
      <c r="L10" s="8" t="s">
        <v>21</v>
      </c>
    </row>
    <row r="11" spans="1:13" s="1" customFormat="1" ht="120" customHeight="1">
      <c r="A11" s="5">
        <v>6</v>
      </c>
      <c r="B11" s="6" t="s">
        <v>38</v>
      </c>
      <c r="C11" s="7"/>
      <c r="D11" s="7">
        <f>125+50+196+89+163+96+137+136+97+28+314+62+89</f>
        <v>1582</v>
      </c>
      <c r="E11" s="7">
        <f>125+50+196+89+163+96+137+136+97+28+314+62+89</f>
        <v>1582</v>
      </c>
      <c r="F11" s="7"/>
      <c r="G11" s="7">
        <v>8</v>
      </c>
      <c r="H11" s="7"/>
      <c r="I11" s="13" t="s">
        <v>39</v>
      </c>
      <c r="J11" s="11" t="s">
        <v>64</v>
      </c>
      <c r="K11" s="11" t="s">
        <v>40</v>
      </c>
      <c r="L11" s="8" t="s">
        <v>41</v>
      </c>
    </row>
    <row r="12" spans="1:13" s="1" customFormat="1" ht="71.25" customHeight="1">
      <c r="A12" s="5">
        <v>7</v>
      </c>
      <c r="B12" s="6" t="s">
        <v>42</v>
      </c>
      <c r="C12" s="7">
        <f>320+350+455+455+380+370+480</f>
        <v>2810</v>
      </c>
      <c r="D12" s="7">
        <f>316+365+464+312+389+414</f>
        <v>2260</v>
      </c>
      <c r="E12" s="7">
        <f>59+140+63+305+25+35+340+35+208+35+34+57+70+91</f>
        <v>1497</v>
      </c>
      <c r="F12" s="7">
        <f>299+345+439+295+367+335</f>
        <v>2080</v>
      </c>
      <c r="G12" s="7">
        <v>3</v>
      </c>
      <c r="H12" s="7">
        <v>3</v>
      </c>
      <c r="I12" s="10" t="s">
        <v>43</v>
      </c>
      <c r="J12" s="11" t="s">
        <v>44</v>
      </c>
      <c r="K12" s="15" t="s">
        <v>45</v>
      </c>
      <c r="L12" s="8" t="s">
        <v>41</v>
      </c>
    </row>
    <row r="13" spans="1:13" s="1" customFormat="1" ht="75.75" customHeight="1">
      <c r="A13" s="5">
        <v>8</v>
      </c>
      <c r="B13" s="6" t="s">
        <v>46</v>
      </c>
      <c r="C13" s="7">
        <v>1944</v>
      </c>
      <c r="D13" s="7">
        <v>1828</v>
      </c>
      <c r="E13" s="7">
        <v>1800</v>
      </c>
      <c r="F13" s="7">
        <v>1259</v>
      </c>
      <c r="G13" s="7">
        <v>4</v>
      </c>
      <c r="H13" s="7">
        <v>2</v>
      </c>
      <c r="I13" s="10" t="s">
        <v>47</v>
      </c>
      <c r="J13" s="11" t="s">
        <v>65</v>
      </c>
      <c r="K13" s="15" t="s">
        <v>48</v>
      </c>
      <c r="L13" s="8" t="s">
        <v>41</v>
      </c>
    </row>
    <row r="14" spans="1:13" s="1" customFormat="1" ht="31.5" customHeight="1">
      <c r="A14" s="5">
        <v>9</v>
      </c>
      <c r="B14" s="6" t="s">
        <v>49</v>
      </c>
      <c r="C14" s="7">
        <f>434+130+1135+312+327+435+410</f>
        <v>3183</v>
      </c>
      <c r="D14" s="7">
        <f>175+255+570+256+269+255</f>
        <v>1780</v>
      </c>
      <c r="E14" s="7"/>
      <c r="F14" s="7">
        <f>175+235+517+256+269+234</f>
        <v>1686</v>
      </c>
      <c r="G14" s="7"/>
      <c r="H14" s="7"/>
      <c r="I14" s="7"/>
      <c r="J14" s="7"/>
      <c r="K14" s="11" t="s">
        <v>50</v>
      </c>
      <c r="L14" s="8" t="s">
        <v>41</v>
      </c>
    </row>
    <row r="15" spans="1:13" s="1" customFormat="1" ht="30" customHeight="1">
      <c r="A15" s="5">
        <v>10</v>
      </c>
      <c r="B15" s="6" t="s">
        <v>51</v>
      </c>
      <c r="C15" s="7">
        <f>25+30+42+120+160+140+410</f>
        <v>927</v>
      </c>
      <c r="D15" s="7">
        <f>25+20+39+96</f>
        <v>180</v>
      </c>
      <c r="E15" s="7"/>
      <c r="F15" s="7">
        <f>D15</f>
        <v>180</v>
      </c>
      <c r="G15" s="7"/>
      <c r="H15" s="7"/>
      <c r="I15" s="7"/>
      <c r="J15" s="7"/>
      <c r="K15" s="11" t="s">
        <v>52</v>
      </c>
      <c r="L15" s="8" t="s">
        <v>41</v>
      </c>
    </row>
    <row r="16" spans="1:13" s="1" customFormat="1" ht="68.25" customHeight="1">
      <c r="A16" s="5">
        <v>11</v>
      </c>
      <c r="B16" s="8" t="s">
        <v>53</v>
      </c>
      <c r="C16" s="7">
        <f>765+915+1220+1545+1555+1524</f>
        <v>7524</v>
      </c>
      <c r="D16" s="16">
        <f>1160+1434+1080+1099+669+421</f>
        <v>5863</v>
      </c>
      <c r="E16" s="17"/>
      <c r="F16" s="7">
        <f>1160+1434+1080+1099+669</f>
        <v>5442</v>
      </c>
      <c r="G16" s="7">
        <v>258</v>
      </c>
      <c r="H16" s="7">
        <v>12</v>
      </c>
      <c r="I16" s="11" t="s">
        <v>54</v>
      </c>
      <c r="J16" s="7"/>
      <c r="K16" s="11" t="s">
        <v>55</v>
      </c>
      <c r="L16" s="10" t="s">
        <v>21</v>
      </c>
    </row>
    <row r="17" spans="1:12" s="1" customFormat="1" ht="48.75" customHeight="1">
      <c r="A17" s="5">
        <v>12</v>
      </c>
      <c r="B17" s="8" t="s">
        <v>56</v>
      </c>
      <c r="C17" s="7"/>
      <c r="D17" s="16">
        <f>7830+190</f>
        <v>8020</v>
      </c>
      <c r="E17" s="17"/>
      <c r="F17" s="7"/>
      <c r="G17" s="7"/>
      <c r="H17" s="7"/>
      <c r="I17" s="7"/>
      <c r="J17" s="7"/>
      <c r="K17" s="7" t="s">
        <v>57</v>
      </c>
      <c r="L17" s="8" t="s">
        <v>41</v>
      </c>
    </row>
    <row r="18" spans="1:12" s="1" customFormat="1" ht="52.5" customHeight="1">
      <c r="A18" s="5">
        <v>13</v>
      </c>
      <c r="B18" s="8" t="s">
        <v>58</v>
      </c>
      <c r="C18" s="7">
        <f>1550*7</f>
        <v>10850</v>
      </c>
      <c r="D18" s="16">
        <f>1117+1282+1299+1301+1475+1431+836</f>
        <v>8741</v>
      </c>
      <c r="E18" s="17"/>
      <c r="F18" s="7"/>
      <c r="G18" s="7"/>
      <c r="H18" s="7"/>
      <c r="I18" s="7"/>
      <c r="J18" s="7"/>
      <c r="K18" s="7" t="s">
        <v>57</v>
      </c>
      <c r="L18" s="8" t="s">
        <v>41</v>
      </c>
    </row>
    <row r="19" spans="1:12" s="1" customFormat="1" ht="30.75" customHeight="1">
      <c r="A19" s="5">
        <v>14</v>
      </c>
      <c r="B19" s="6" t="s">
        <v>59</v>
      </c>
      <c r="C19" s="7"/>
      <c r="D19" s="16">
        <v>23925</v>
      </c>
      <c r="E19" s="17"/>
      <c r="F19" s="7"/>
      <c r="G19" s="7"/>
      <c r="H19" s="7"/>
      <c r="I19" s="7"/>
      <c r="J19" s="7"/>
      <c r="K19" s="11" t="s">
        <v>60</v>
      </c>
      <c r="L19" s="10" t="s">
        <v>21</v>
      </c>
    </row>
    <row r="20" spans="1:12" s="1" customFormat="1" ht="78" customHeight="1">
      <c r="A20" s="5">
        <v>15</v>
      </c>
      <c r="B20" s="6" t="s">
        <v>61</v>
      </c>
      <c r="C20" s="7">
        <v>47388</v>
      </c>
      <c r="D20" s="16">
        <v>36780</v>
      </c>
      <c r="E20" s="17"/>
      <c r="F20" s="7">
        <v>35100</v>
      </c>
      <c r="G20" s="7">
        <v>307</v>
      </c>
      <c r="H20" s="7">
        <v>4</v>
      </c>
      <c r="I20" s="11" t="s">
        <v>66</v>
      </c>
      <c r="K20" s="11" t="s">
        <v>60</v>
      </c>
      <c r="L20" s="10" t="s">
        <v>21</v>
      </c>
    </row>
    <row r="21" spans="1:12" s="1" customFormat="1" ht="30">
      <c r="A21" s="5">
        <v>16</v>
      </c>
      <c r="B21" s="6" t="s">
        <v>63</v>
      </c>
      <c r="C21" s="7"/>
      <c r="D21" s="16"/>
      <c r="E21" s="17"/>
      <c r="F21" s="7"/>
      <c r="G21" s="7"/>
      <c r="H21" s="7"/>
      <c r="I21" s="7"/>
      <c r="J21" s="7"/>
      <c r="K21" s="7" t="s">
        <v>62</v>
      </c>
      <c r="L21" s="10" t="s">
        <v>21</v>
      </c>
    </row>
  </sheetData>
  <mergeCells count="16">
    <mergeCell ref="L4:L5"/>
    <mergeCell ref="D17:E17"/>
    <mergeCell ref="D18:E18"/>
    <mergeCell ref="D19:E19"/>
    <mergeCell ref="D20:E20"/>
    <mergeCell ref="D21:E21"/>
    <mergeCell ref="A2:K2"/>
    <mergeCell ref="D4:E4"/>
    <mergeCell ref="G4:H4"/>
    <mergeCell ref="I4:J4"/>
    <mergeCell ref="D16:E16"/>
    <mergeCell ref="A4:A5"/>
    <mergeCell ref="B4:B5"/>
    <mergeCell ref="C4:C5"/>
    <mergeCell ref="F4:F5"/>
    <mergeCell ref="K4:K5"/>
  </mergeCells>
  <pageMargins left="0.7" right="0.7" top="0.75" bottom="0.75" header="0.3" footer="0.3"/>
  <pageSetup paperSize="9"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9"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9"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FPT</dc:creator>
  <cp:lastModifiedBy>FPT</cp:lastModifiedBy>
  <cp:lastPrinted>2023-10-02T07:50:00Z</cp:lastPrinted>
  <dcterms:created xsi:type="dcterms:W3CDTF">2023-10-02T07:27:00Z</dcterms:created>
  <dcterms:modified xsi:type="dcterms:W3CDTF">2023-10-11T01:01:21Z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34ED1C2D4C58418A91B1767D14BB8F21_13</vt:lpwstr>
  </property>
  <property fmtid="{D5CDD505-2E9C-101B-9397-08002B2CF9AE}" pid="3" name="KSOProductBuildVer">
    <vt:lpwstr>1033-12.2.0.13215</vt:lpwstr>
  </property>
</Properties>
</file>